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A2B556A9-25BE-4F52-A744-BEF469A5E1F6}"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r:id="rId28"/>
    <sheet name="5_Overview of Appraisal (#10)" sheetId="45" r:id="rId29"/>
    <sheet name="6_Leasing Status (#8)" sheetId="41" state="hidden" r:id="rId30"/>
    <sheet name="6_Leasing Status (#10)" sheetId="44" r:id="rId31"/>
    <sheet name="6_Leasing Status (#7）" sheetId="33" state="hidden" r:id="rId32"/>
    <sheet name="6_Leasing Status (#4)" sheetId="24" state="hidden" r:id="rId33"/>
    <sheet name="4_Statements of Income (#1)" sheetId="7" state="hidden" r:id="rId34"/>
    <sheet name="4_Statements of Income (#2)" sheetId="15" state="hidden" r:id="rId35"/>
    <sheet name="5_Overview of Appraisal (#1)" sheetId="6" state="hidden" r:id="rId36"/>
    <sheet name="5_Overview of Appraisal (#2）" sheetId="17" state="hidden" r:id="rId37"/>
    <sheet name="6_Leasing Status (#1)" sheetId="13" state="hidden" r:id="rId38"/>
    <sheet name="6_Leasing Status (#2)" sheetId="18" state="hidden" r:id="rId39"/>
  </sheets>
  <externalReferences>
    <externalReference r:id="rId40"/>
    <externalReference r:id="rId41"/>
    <externalReference r:id="rId42"/>
  </externalReferences>
  <definedNames>
    <definedName name="_xlnm._FilterDatabase" localSheetId="13" hidden="1">'3_All Properties(＃5)'!$A$3:$P$278</definedName>
    <definedName name="_xlnm._FilterDatabase" localSheetId="18" hidden="1">'3_All Propertoes（#10）'!$A$3:$O$305</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5" hidden="1">'5_Overview of Appraisal (#1)'!#REF!</definedName>
    <definedName name="_xlnm._FilterDatabase" localSheetId="28" hidden="1">'5_Overview of Appraisal (#10)'!#REF!</definedName>
    <definedName name="_xlnm._FilterDatabase" localSheetId="36"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12">#REF!</definedName>
    <definedName name="A" localSheetId="11">#REF!</definedName>
    <definedName name="A" localSheetId="2">#REF!</definedName>
    <definedName name="A" localSheetId="27">#REF!</definedName>
    <definedName name="A" localSheetId="34">#REF!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6">#REF!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37">#REF!</definedName>
    <definedName name="A" localSheetId="30">#REF!</definedName>
    <definedName name="A" localSheetId="38">#REF!</definedName>
    <definedName name="A" localSheetId="25">#REF!</definedName>
    <definedName name="A" localSheetId="32">#REF!</definedName>
    <definedName name="A" localSheetId="26">#REF!</definedName>
    <definedName name="A" localSheetId="0">#REF!</definedName>
    <definedName name="A" localSheetId="31">#REF!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12">#REF!</definedName>
    <definedName name="aa" localSheetId="11">#REF!</definedName>
    <definedName name="aa" localSheetId="2">#REF!</definedName>
    <definedName name="aa" localSheetId="27">#REF!</definedName>
    <definedName name="aa" localSheetId="34">#REF!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6">#REF!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37">#REF!</definedName>
    <definedName name="aa" localSheetId="30">#REF!</definedName>
    <definedName name="aa" localSheetId="38">#REF!</definedName>
    <definedName name="aa" localSheetId="25">#REF!</definedName>
    <definedName name="aa" localSheetId="32">#REF!</definedName>
    <definedName name="aa" localSheetId="26">#REF!</definedName>
    <definedName name="aa" localSheetId="0">#REF!</definedName>
    <definedName name="aa" localSheetId="31">#REF!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12">#REF!</definedName>
    <definedName name="Appli" localSheetId="11">#REF!</definedName>
    <definedName name="Appli" localSheetId="2">#REF!</definedName>
    <definedName name="Appli" localSheetId="27">#REF!</definedName>
    <definedName name="Appli" localSheetId="34">#REF!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6">#REF!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37">#REF!</definedName>
    <definedName name="Appli" localSheetId="30">#REF!</definedName>
    <definedName name="Appli" localSheetId="38">#REF!</definedName>
    <definedName name="Appli" localSheetId="25">#REF!</definedName>
    <definedName name="Appli" localSheetId="32">#REF!</definedName>
    <definedName name="Appli" localSheetId="26">#REF!</definedName>
    <definedName name="Appli" localSheetId="0">#REF!</definedName>
    <definedName name="Appli" localSheetId="31">#REF!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4">#REF!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37">#REF!</definedName>
    <definedName name="APPLICATION" localSheetId="30">#REF!</definedName>
    <definedName name="APPLICATION" localSheetId="38">#REF!</definedName>
    <definedName name="APPLICATION" localSheetId="25">#REF!</definedName>
    <definedName name="APPLICATION" localSheetId="32">#REF!</definedName>
    <definedName name="APPLICATION" localSheetId="26">#REF!</definedName>
    <definedName name="APPLICATION" localSheetId="0">#REF!</definedName>
    <definedName name="APPLICATION" localSheetId="31">#REF!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12">#REF!</definedName>
    <definedName name="asdf" localSheetId="11">#REF!</definedName>
    <definedName name="asdf" localSheetId="2">#REF!</definedName>
    <definedName name="asdf" localSheetId="27">#REF!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2">#REF!</definedName>
    <definedName name="asdf" localSheetId="26">#REF!</definedName>
    <definedName name="asdf" localSheetId="0">#REF!</definedName>
    <definedName name="asdf" localSheetId="31">#REF!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12">#REF!</definedName>
    <definedName name="asdfg" localSheetId="11">#REF!</definedName>
    <definedName name="asdfg" localSheetId="2">#REF!</definedName>
    <definedName name="asdfg" localSheetId="27">#REF!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2">#REF!</definedName>
    <definedName name="asdfg" localSheetId="26">#REF!</definedName>
    <definedName name="asdfg" localSheetId="0">#REF!</definedName>
    <definedName name="asdfg" localSheetId="31">#REF!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12">#REF!</definedName>
    <definedName name="B" localSheetId="11">#REF!</definedName>
    <definedName name="B" localSheetId="2">#REF!</definedName>
    <definedName name="B" localSheetId="27">#REF!</definedName>
    <definedName name="B" localSheetId="34">#REF!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37">#REF!</definedName>
    <definedName name="B" localSheetId="30">#REF!</definedName>
    <definedName name="B" localSheetId="38">#REF!</definedName>
    <definedName name="B" localSheetId="25">#REF!</definedName>
    <definedName name="B" localSheetId="32">#REF!</definedName>
    <definedName name="B" localSheetId="26">#REF!</definedName>
    <definedName name="B" localSheetId="0">#REF!</definedName>
    <definedName name="B" localSheetId="31">#REF!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4">#REF!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37">#REF!</definedName>
    <definedName name="_xlnm.Criteria" localSheetId="30">#REF!</definedName>
    <definedName name="_xlnm.Criteria" localSheetId="38">#REF!</definedName>
    <definedName name="_xlnm.Criteria" localSheetId="25">#REF!</definedName>
    <definedName name="_xlnm.Criteria" localSheetId="32">#REF!</definedName>
    <definedName name="_xlnm.Criteria" localSheetId="26">#REF!</definedName>
    <definedName name="_xlnm.Criteria" localSheetId="0">#REF!</definedName>
    <definedName name="_xlnm.Criteria" localSheetId="31">#REF!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12">#REF!</definedName>
    <definedName name="E" localSheetId="11">#REF!</definedName>
    <definedName name="E" localSheetId="2">#REF!</definedName>
    <definedName name="E" localSheetId="27">#REF!</definedName>
    <definedName name="E" localSheetId="34">#REF!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37">#REF!</definedName>
    <definedName name="E" localSheetId="30">#REF!</definedName>
    <definedName name="E" localSheetId="38">#REF!</definedName>
    <definedName name="E" localSheetId="25">#REF!</definedName>
    <definedName name="E" localSheetId="32">#REF!</definedName>
    <definedName name="E" localSheetId="26">#REF!</definedName>
    <definedName name="E" localSheetId="0">#REF!</definedName>
    <definedName name="E" localSheetId="31">#REF!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12">#REF!</definedName>
    <definedName name="ee" localSheetId="11">#REF!</definedName>
    <definedName name="ee" localSheetId="2">#REF!</definedName>
    <definedName name="ee" localSheetId="27">#REF!</definedName>
    <definedName name="ee" localSheetId="34">#REF!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37">#REF!</definedName>
    <definedName name="ee" localSheetId="30">#REF!</definedName>
    <definedName name="ee" localSheetId="38">#REF!</definedName>
    <definedName name="ee" localSheetId="25">#REF!</definedName>
    <definedName name="ee" localSheetId="32">#REF!</definedName>
    <definedName name="ee" localSheetId="26">#REF!</definedName>
    <definedName name="ee" localSheetId="0">#REF!</definedName>
    <definedName name="ee" localSheetId="31">#REF!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4">#REF!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37">#REF!</definedName>
    <definedName name="ENDORSEMENT" localSheetId="30">#REF!</definedName>
    <definedName name="ENDORSEMENT" localSheetId="38">#REF!</definedName>
    <definedName name="ENDORSEMENT" localSheetId="25">#REF!</definedName>
    <definedName name="ENDORSEMENT" localSheetId="32">#REF!</definedName>
    <definedName name="ENDORSEMENT" localSheetId="26">#REF!</definedName>
    <definedName name="ENDORSEMENT" localSheetId="0">#REF!</definedName>
    <definedName name="ENDORSEMENT" localSheetId="31">#REF!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4">[1]Fire02!#REF!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6">[1]Fire02!#REF!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37">[1]Fire02!#REF!</definedName>
    <definedName name="erjl" localSheetId="30">[1]Fire02!#REF!</definedName>
    <definedName name="erjl" localSheetId="38">[1]Fire02!#REF!</definedName>
    <definedName name="erjl" localSheetId="25">[1]Fire02!#REF!</definedName>
    <definedName name="erjl" localSheetId="32">[1]Fire02!#REF!</definedName>
    <definedName name="erjl" localSheetId="26">[1]Fire02!#REF!</definedName>
    <definedName name="erjl" localSheetId="0">[1]Fire02!#REF!</definedName>
    <definedName name="erjl" localSheetId="31">[1]Fire02!#REF!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12">#REF!</definedName>
    <definedName name="P" localSheetId="11">#REF!</definedName>
    <definedName name="P" localSheetId="2">#REF!</definedName>
    <definedName name="P" localSheetId="27">#REF!</definedName>
    <definedName name="P" localSheetId="34">#REF!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6">#REF!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37">#REF!</definedName>
    <definedName name="P" localSheetId="30">#REF!</definedName>
    <definedName name="P" localSheetId="38">#REF!</definedName>
    <definedName name="P" localSheetId="25">#REF!</definedName>
    <definedName name="P" localSheetId="32">#REF!</definedName>
    <definedName name="P" localSheetId="26">#REF!</definedName>
    <definedName name="P" localSheetId="0">#REF!</definedName>
    <definedName name="P" localSheetId="31">#REF!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0">'6_Leasing Status (#6)'!$A$1:$H$293</definedName>
    <definedName name="_xlnm.Print_Area" localSheetId="31">'6_Leasing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3">'4_Statements of Income (#1)'!$B:$B</definedName>
    <definedName name="_xlnm.Print_Titles" localSheetId="27">'4_Statements of Income (#10）'!$B:$B</definedName>
    <definedName name="_xlnm.Print_Titles" localSheetId="34">'4_Statements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37">'6_Leasing Status (#1)'!$2:$3</definedName>
    <definedName name="_xlnm.Print_Titles" localSheetId="30">'6_Leasing Status (#10)'!$2:$3</definedName>
    <definedName name="_xlnm.Print_Titles" localSheetId="38">'6_Leasing Status (#2)'!$2:$3</definedName>
    <definedName name="_xlnm.Print_Titles" localSheetId="25">'6_Leasing Status (#3)'!$2:$3</definedName>
    <definedName name="_xlnm.Print_Titles" localSheetId="32">'6_Leasing Status (#4)'!$2:$3</definedName>
    <definedName name="_xlnm.Print_Titles" localSheetId="26">'6_Leasing Status (#5)'!$2:$3</definedName>
    <definedName name="_xlnm.Print_Titles" localSheetId="0">'6_Leasing Status (#6)'!$2:$3</definedName>
    <definedName name="_xlnm.Print_Titles" localSheetId="31">'6_Leasing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12">#REF!</definedName>
    <definedName name="Q_SCE050" localSheetId="11">#REF!</definedName>
    <definedName name="Q_SCE050" localSheetId="2">#REF!</definedName>
    <definedName name="Q_SCE050" localSheetId="27">#REF!</definedName>
    <definedName name="Q_SCE050" localSheetId="34">#REF!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6">#REF!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37">#REF!</definedName>
    <definedName name="Q_SCE050" localSheetId="30">#REF!</definedName>
    <definedName name="Q_SCE050" localSheetId="38">#REF!</definedName>
    <definedName name="Q_SCE050" localSheetId="25">#REF!</definedName>
    <definedName name="Q_SCE050" localSheetId="32">#REF!</definedName>
    <definedName name="Q_SCE050" localSheetId="26">#REF!</definedName>
    <definedName name="Q_SCE050" localSheetId="0">#REF!</definedName>
    <definedName name="Q_SCE050" localSheetId="31">#REF!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12">#REF!</definedName>
    <definedName name="RATE_A" localSheetId="11">#REF!</definedName>
    <definedName name="RATE_A" localSheetId="2">#REF!</definedName>
    <definedName name="RATE_A" localSheetId="27">#REF!</definedName>
    <definedName name="RATE_A" localSheetId="34">#REF!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6">#REF!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37">#REF!</definedName>
    <definedName name="RATE_A" localSheetId="30">#REF!</definedName>
    <definedName name="RATE_A" localSheetId="38">#REF!</definedName>
    <definedName name="RATE_A" localSheetId="25">#REF!</definedName>
    <definedName name="RATE_A" localSheetId="32">#REF!</definedName>
    <definedName name="RATE_A" localSheetId="26">#REF!</definedName>
    <definedName name="RATE_A" localSheetId="0">#REF!</definedName>
    <definedName name="RATE_A" localSheetId="31">#REF!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12">#REF!</definedName>
    <definedName name="RATE_B" localSheetId="11">#REF!</definedName>
    <definedName name="RATE_B" localSheetId="2">#REF!</definedName>
    <definedName name="RATE_B" localSheetId="27">#REF!</definedName>
    <definedName name="RATE_B" localSheetId="34">#REF!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37">#REF!</definedName>
    <definedName name="RATE_B" localSheetId="30">#REF!</definedName>
    <definedName name="RATE_B" localSheetId="38">#REF!</definedName>
    <definedName name="RATE_B" localSheetId="25">#REF!</definedName>
    <definedName name="RATE_B" localSheetId="32">#REF!</definedName>
    <definedName name="RATE_B" localSheetId="26">#REF!</definedName>
    <definedName name="RATE_B" localSheetId="0">#REF!</definedName>
    <definedName name="RATE_B" localSheetId="31">#REF!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12">#REF!</definedName>
    <definedName name="RATE_C" localSheetId="11">#REF!</definedName>
    <definedName name="RATE_C" localSheetId="2">#REF!</definedName>
    <definedName name="RATE_C" localSheetId="27">#REF!</definedName>
    <definedName name="RATE_C" localSheetId="34">#REF!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37">#REF!</definedName>
    <definedName name="RATE_C" localSheetId="30">#REF!</definedName>
    <definedName name="RATE_C" localSheetId="38">#REF!</definedName>
    <definedName name="RATE_C" localSheetId="25">#REF!</definedName>
    <definedName name="RATE_C" localSheetId="32">#REF!</definedName>
    <definedName name="RATE_C" localSheetId="26">#REF!</definedName>
    <definedName name="RATE_C" localSheetId="0">#REF!</definedName>
    <definedName name="RATE_C" localSheetId="31">#REF!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4">[1]Fire02!#REF!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6">[1]Fire02!#REF!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37">[1]Fire02!#REF!</definedName>
    <definedName name="sdflkj" localSheetId="30">[1]Fire02!#REF!</definedName>
    <definedName name="sdflkj" localSheetId="38">[1]Fire02!#REF!</definedName>
    <definedName name="sdflkj" localSheetId="25">[1]Fire02!#REF!</definedName>
    <definedName name="sdflkj" localSheetId="32">[1]Fire02!#REF!</definedName>
    <definedName name="sdflkj" localSheetId="26">[1]Fire02!#REF!</definedName>
    <definedName name="sdflkj" localSheetId="0">[1]Fire02!#REF!</definedName>
    <definedName name="sdflkj" localSheetId="31">[1]Fire02!#REF!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4">[3]見積!#REF!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6">[3]見積!#REF!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37">[3]見積!#REF!</definedName>
    <definedName name="sonota" localSheetId="30">[3]見積!#REF!</definedName>
    <definedName name="sonota" localSheetId="38">[3]見積!#REF!</definedName>
    <definedName name="sonota" localSheetId="25">[3]見積!#REF!</definedName>
    <definedName name="sonota" localSheetId="32">[3]見積!#REF!</definedName>
    <definedName name="sonota" localSheetId="26">[3]見積!#REF!</definedName>
    <definedName name="sonota" localSheetId="0">[3]見積!#REF!</definedName>
    <definedName name="sonota" localSheetId="31">[3]見積!#REF!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12">#REF!</definedName>
    <definedName name="ss" localSheetId="11">#REF!</definedName>
    <definedName name="ss" localSheetId="2">#REF!</definedName>
    <definedName name="ss" localSheetId="27">#REF!</definedName>
    <definedName name="ss" localSheetId="34">#REF!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6">#REF!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37">#REF!</definedName>
    <definedName name="ss" localSheetId="30">#REF!</definedName>
    <definedName name="ss" localSheetId="38">#REF!</definedName>
    <definedName name="ss" localSheetId="25">#REF!</definedName>
    <definedName name="ss" localSheetId="32">#REF!</definedName>
    <definedName name="ss" localSheetId="26">#REF!</definedName>
    <definedName name="ss" localSheetId="0">#REF!</definedName>
    <definedName name="ss" localSheetId="31">#REF!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12">#REF!</definedName>
    <definedName name="テラス" localSheetId="11">#REF!</definedName>
    <definedName name="テラス" localSheetId="2">#REF!</definedName>
    <definedName name="テラス" localSheetId="27">#REF!</definedName>
    <definedName name="テラス" localSheetId="34">#REF!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6">#REF!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37">#REF!</definedName>
    <definedName name="テラス" localSheetId="30">#REF!</definedName>
    <definedName name="テラス" localSheetId="38">#REF!</definedName>
    <definedName name="テラス" localSheetId="25">#REF!</definedName>
    <definedName name="テラス" localSheetId="32">#REF!</definedName>
    <definedName name="テラス" localSheetId="26">#REF!</definedName>
    <definedName name="テラス" localSheetId="0">#REF!</definedName>
    <definedName name="テラス" localSheetId="31">#REF!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12">#REF!</definedName>
    <definedName name="バイク" localSheetId="11">#REF!</definedName>
    <definedName name="バイク" localSheetId="2">#REF!</definedName>
    <definedName name="バイク" localSheetId="27">#REF!</definedName>
    <definedName name="バイク" localSheetId="34">#REF!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6">#REF!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37">#REF!</definedName>
    <definedName name="バイク" localSheetId="30">#REF!</definedName>
    <definedName name="バイク" localSheetId="38">#REF!</definedName>
    <definedName name="バイク" localSheetId="25">#REF!</definedName>
    <definedName name="バイク" localSheetId="32">#REF!</definedName>
    <definedName name="バイク" localSheetId="26">#REF!</definedName>
    <definedName name="バイク" localSheetId="0">#REF!</definedName>
    <definedName name="バイク" localSheetId="31">#REF!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12">#REF!</definedName>
    <definedName name="フリー" localSheetId="11">#REF!</definedName>
    <definedName name="フリー" localSheetId="2">#REF!</definedName>
    <definedName name="フリー" localSheetId="27">#REF!</definedName>
    <definedName name="フリー" localSheetId="34">#REF!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37">#REF!</definedName>
    <definedName name="フリー" localSheetId="30">#REF!</definedName>
    <definedName name="フリー" localSheetId="38">#REF!</definedName>
    <definedName name="フリー" localSheetId="25">#REF!</definedName>
    <definedName name="フリー" localSheetId="32">#REF!</definedName>
    <definedName name="フリー" localSheetId="26">#REF!</definedName>
    <definedName name="フリー" localSheetId="0">#REF!</definedName>
    <definedName name="フリー" localSheetId="31">#REF!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12">#REF!</definedName>
    <definedName name="ルーフ" localSheetId="11">#REF!</definedName>
    <definedName name="ルーフ" localSheetId="2">#REF!</definedName>
    <definedName name="ルーフ" localSheetId="27">#REF!</definedName>
    <definedName name="ルーフ" localSheetId="34">#REF!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37">#REF!</definedName>
    <definedName name="ルーフ" localSheetId="30">#REF!</definedName>
    <definedName name="ルーフ" localSheetId="38">#REF!</definedName>
    <definedName name="ルーフ" localSheetId="25">#REF!</definedName>
    <definedName name="ルーフ" localSheetId="32">#REF!</definedName>
    <definedName name="ルーフ" localSheetId="26">#REF!</definedName>
    <definedName name="ルーフ" localSheetId="0">#REF!</definedName>
    <definedName name="ルーフ" localSheetId="31">#REF!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4">#REF!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37">#REF!</definedName>
    <definedName name="委託料率" localSheetId="30">#REF!</definedName>
    <definedName name="委託料率" localSheetId="38">#REF!</definedName>
    <definedName name="委託料率" localSheetId="25">#REF!</definedName>
    <definedName name="委託料率" localSheetId="32">#REF!</definedName>
    <definedName name="委託料率" localSheetId="26">#REF!</definedName>
    <definedName name="委託料率" localSheetId="0">#REF!</definedName>
    <definedName name="委託料率" localSheetId="31">#REF!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4">#REF!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37">#REF!</definedName>
    <definedName name="一般管理手数料" localSheetId="30">#REF!</definedName>
    <definedName name="一般管理手数料" localSheetId="38">#REF!</definedName>
    <definedName name="一般管理手数料" localSheetId="25">#REF!</definedName>
    <definedName name="一般管理手数料" localSheetId="32">#REF!</definedName>
    <definedName name="一般管理手数料" localSheetId="26">#REF!</definedName>
    <definedName name="一般管理手数料" localSheetId="0">#REF!</definedName>
    <definedName name="一般管理手数料" localSheetId="31">#REF!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4">#REF!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37">#REF!</definedName>
    <definedName name="延床面積持分" localSheetId="30">#REF!</definedName>
    <definedName name="延床面積持分" localSheetId="38">#REF!</definedName>
    <definedName name="延床面積持分" localSheetId="25">#REF!</definedName>
    <definedName name="延床面積持分" localSheetId="32">#REF!</definedName>
    <definedName name="延床面積持分" localSheetId="26">#REF!</definedName>
    <definedName name="延床面積持分" localSheetId="0">#REF!</definedName>
    <definedName name="延床面積持分" localSheetId="31">#REF!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12">#REF!</definedName>
    <definedName name="延面積" localSheetId="11">#REF!</definedName>
    <definedName name="延面積" localSheetId="2">#REF!</definedName>
    <definedName name="延面積" localSheetId="27">#REF!</definedName>
    <definedName name="延面積" localSheetId="34">#REF!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37">#REF!</definedName>
    <definedName name="延面積" localSheetId="30">#REF!</definedName>
    <definedName name="延面積" localSheetId="38">#REF!</definedName>
    <definedName name="延面積" localSheetId="25">#REF!</definedName>
    <definedName name="延面積" localSheetId="32">#REF!</definedName>
    <definedName name="延面積" localSheetId="26">#REF!</definedName>
    <definedName name="延面積" localSheetId="0">#REF!</definedName>
    <definedName name="延面積" localSheetId="31">#REF!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4">#REF!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37">#REF!</definedName>
    <definedName name="延面積持分比率" localSheetId="30">#REF!</definedName>
    <definedName name="延面積持分比率" localSheetId="38">#REF!</definedName>
    <definedName name="延面積持分比率" localSheetId="25">#REF!</definedName>
    <definedName name="延面積持分比率" localSheetId="32">#REF!</definedName>
    <definedName name="延面積持分比率" localSheetId="26">#REF!</definedName>
    <definedName name="延面積持分比率" localSheetId="0">#REF!</definedName>
    <definedName name="延面積持分比率" localSheetId="31">#REF!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12">#REF!</definedName>
    <definedName name="汚水槽" localSheetId="11">#REF!</definedName>
    <definedName name="汚水槽" localSheetId="2">#REF!</definedName>
    <definedName name="汚水槽" localSheetId="27">#REF!</definedName>
    <definedName name="汚水槽" localSheetId="34">#REF!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37">#REF!</definedName>
    <definedName name="汚水槽" localSheetId="30">#REF!</definedName>
    <definedName name="汚水槽" localSheetId="38">#REF!</definedName>
    <definedName name="汚水槽" localSheetId="25">#REF!</definedName>
    <definedName name="汚水槽" localSheetId="32">#REF!</definedName>
    <definedName name="汚水槽" localSheetId="26">#REF!</definedName>
    <definedName name="汚水槽" localSheetId="0">#REF!</definedName>
    <definedName name="汚水槽" localSheetId="31">#REF!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4">#REF!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37">#REF!</definedName>
    <definedName name="価格_Ａ１" localSheetId="30">#REF!</definedName>
    <definedName name="価格_Ａ１" localSheetId="38">#REF!</definedName>
    <definedName name="価格_Ａ１" localSheetId="25">#REF!</definedName>
    <definedName name="価格_Ａ１" localSheetId="32">#REF!</definedName>
    <definedName name="価格_Ａ１" localSheetId="26">#REF!</definedName>
    <definedName name="価格_Ａ１" localSheetId="0">#REF!</definedName>
    <definedName name="価格_Ａ１" localSheetId="31">#REF!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4">#REF!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37">#REF!</definedName>
    <definedName name="価格_Ａ２" localSheetId="30">#REF!</definedName>
    <definedName name="価格_Ａ２" localSheetId="38">#REF!</definedName>
    <definedName name="価格_Ａ２" localSheetId="25">#REF!</definedName>
    <definedName name="価格_Ａ２" localSheetId="32">#REF!</definedName>
    <definedName name="価格_Ａ２" localSheetId="26">#REF!</definedName>
    <definedName name="価格_Ａ２" localSheetId="0">#REF!</definedName>
    <definedName name="価格_Ａ２" localSheetId="31">#REF!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12">#REF!</definedName>
    <definedName name="価格_Ｂ" localSheetId="11">#REF!</definedName>
    <definedName name="価格_Ｂ" localSheetId="2">#REF!</definedName>
    <definedName name="価格_Ｂ" localSheetId="27">#REF!</definedName>
    <definedName name="価格_Ｂ" localSheetId="34">#REF!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37">#REF!</definedName>
    <definedName name="価格_Ｂ" localSheetId="30">#REF!</definedName>
    <definedName name="価格_Ｂ" localSheetId="38">#REF!</definedName>
    <definedName name="価格_Ｂ" localSheetId="25">#REF!</definedName>
    <definedName name="価格_Ｂ" localSheetId="32">#REF!</definedName>
    <definedName name="価格_Ｂ" localSheetId="26">#REF!</definedName>
    <definedName name="価格_Ｂ" localSheetId="0">#REF!</definedName>
    <definedName name="価格_Ｂ" localSheetId="31">#REF!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12">#REF!</definedName>
    <definedName name="価格_Ｃ" localSheetId="11">#REF!</definedName>
    <definedName name="価格_Ｃ" localSheetId="2">#REF!</definedName>
    <definedName name="価格_Ｃ" localSheetId="27">#REF!</definedName>
    <definedName name="価格_Ｃ" localSheetId="34">#REF!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37">#REF!</definedName>
    <definedName name="価格_Ｃ" localSheetId="30">#REF!</definedName>
    <definedName name="価格_Ｃ" localSheetId="38">#REF!</definedName>
    <definedName name="価格_Ｃ" localSheetId="25">#REF!</definedName>
    <definedName name="価格_Ｃ" localSheetId="32">#REF!</definedName>
    <definedName name="価格_Ｃ" localSheetId="26">#REF!</definedName>
    <definedName name="価格_Ｃ" localSheetId="0">#REF!</definedName>
    <definedName name="価格_Ｃ" localSheetId="31">#REF!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4">#REF!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37">#REF!</definedName>
    <definedName name="火災保険料" localSheetId="30">#REF!</definedName>
    <definedName name="火災保険料" localSheetId="38">#REF!</definedName>
    <definedName name="火災保険料" localSheetId="25">#REF!</definedName>
    <definedName name="火災保険料" localSheetId="32">#REF!</definedName>
    <definedName name="火災保険料" localSheetId="26">#REF!</definedName>
    <definedName name="火災保険料" localSheetId="0">#REF!</definedName>
    <definedName name="火災保険料" localSheetId="31">#REF!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12">#REF!</definedName>
    <definedName name="外部駐" localSheetId="11">#REF!</definedName>
    <definedName name="外部駐" localSheetId="2">#REF!</definedName>
    <definedName name="外部駐" localSheetId="27">#REF!</definedName>
    <definedName name="外部駐" localSheetId="34">#REF!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37">#REF!</definedName>
    <definedName name="外部駐" localSheetId="30">#REF!</definedName>
    <definedName name="外部駐" localSheetId="38">#REF!</definedName>
    <definedName name="外部駐" localSheetId="25">#REF!</definedName>
    <definedName name="外部駐" localSheetId="32">#REF!</definedName>
    <definedName name="外部駐" localSheetId="26">#REF!</definedName>
    <definedName name="外部駐" localSheetId="0">#REF!</definedName>
    <definedName name="外部駐" localSheetId="31">#REF!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4">#REF!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37">#REF!</definedName>
    <definedName name="外部駐車場" localSheetId="30">#REF!</definedName>
    <definedName name="外部駐車場" localSheetId="38">#REF!</definedName>
    <definedName name="外部駐車場" localSheetId="25">#REF!</definedName>
    <definedName name="外部駐車場" localSheetId="32">#REF!</definedName>
    <definedName name="外部駐車場" localSheetId="26">#REF!</definedName>
    <definedName name="外部駐車場" localSheetId="0">#REF!</definedName>
    <definedName name="外部駐車場" localSheetId="31">#REF!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4">#REF!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37">#REF!</definedName>
    <definedName name="管理員業務費" localSheetId="30">#REF!</definedName>
    <definedName name="管理員業務費" localSheetId="38">#REF!</definedName>
    <definedName name="管理員業務費" localSheetId="25">#REF!</definedName>
    <definedName name="管理員業務費" localSheetId="32">#REF!</definedName>
    <definedName name="管理員業務費" localSheetId="26">#REF!</definedName>
    <definedName name="管理員業務費" localSheetId="0">#REF!</definedName>
    <definedName name="管理員業務費" localSheetId="31">#REF!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4">#REF!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37">#REF!</definedName>
    <definedName name="管理準備金倍率" localSheetId="30">#REF!</definedName>
    <definedName name="管理準備金倍率" localSheetId="38">#REF!</definedName>
    <definedName name="管理準備金倍率" localSheetId="25">#REF!</definedName>
    <definedName name="管理準備金倍率" localSheetId="32">#REF!</definedName>
    <definedName name="管理準備金倍率" localSheetId="26">#REF!</definedName>
    <definedName name="管理準備金倍率" localSheetId="0">#REF!</definedName>
    <definedName name="管理準備金倍率" localSheetId="31">#REF!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12">#REF!</definedName>
    <definedName name="管理費" localSheetId="11">#REF!</definedName>
    <definedName name="管理費" localSheetId="2">#REF!</definedName>
    <definedName name="管理費" localSheetId="27">#REF!</definedName>
    <definedName name="管理費" localSheetId="34">#REF!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37">#REF!</definedName>
    <definedName name="管理費" localSheetId="30">#REF!</definedName>
    <definedName name="管理費" localSheetId="38">#REF!</definedName>
    <definedName name="管理費" localSheetId="25">#REF!</definedName>
    <definedName name="管理費" localSheetId="32">#REF!</definedName>
    <definedName name="管理費" localSheetId="26">#REF!</definedName>
    <definedName name="管理費" localSheetId="0">#REF!</definedName>
    <definedName name="管理費" localSheetId="31">#REF!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4">#REF!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37">#REF!</definedName>
    <definedName name="還元利回り" localSheetId="30">#REF!</definedName>
    <definedName name="還元利回り" localSheetId="38">#REF!</definedName>
    <definedName name="還元利回り" localSheetId="25">#REF!</definedName>
    <definedName name="還元利回り" localSheetId="32">#REF!</definedName>
    <definedName name="還元利回り" localSheetId="26">#REF!</definedName>
    <definedName name="還元利回り" localSheetId="0">#REF!</definedName>
    <definedName name="還元利回り" localSheetId="31">#REF!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4">#REF!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37">#REF!</definedName>
    <definedName name="基金基準" localSheetId="30">#REF!</definedName>
    <definedName name="基金基準" localSheetId="38">#REF!</definedName>
    <definedName name="基金基準" localSheetId="25">#REF!</definedName>
    <definedName name="基金基準" localSheetId="32">#REF!</definedName>
    <definedName name="基金基準" localSheetId="26">#REF!</definedName>
    <definedName name="基金基準" localSheetId="0">#REF!</definedName>
    <definedName name="基金基準" localSheetId="31">#REF!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12">#REF!</definedName>
    <definedName name="共視聴" localSheetId="11">#REF!</definedName>
    <definedName name="共視聴" localSheetId="2">#REF!</definedName>
    <definedName name="共視聴" localSheetId="27">#REF!</definedName>
    <definedName name="共視聴" localSheetId="34">#REF!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37">#REF!</definedName>
    <definedName name="共視聴" localSheetId="30">#REF!</definedName>
    <definedName name="共視聴" localSheetId="38">#REF!</definedName>
    <definedName name="共視聴" localSheetId="25">#REF!</definedName>
    <definedName name="共視聴" localSheetId="32">#REF!</definedName>
    <definedName name="共視聴" localSheetId="26">#REF!</definedName>
    <definedName name="共視聴" localSheetId="0">#REF!</definedName>
    <definedName name="共視聴" localSheetId="31">#REF!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4">#REF!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37">#REF!</definedName>
    <definedName name="共視聴基準" localSheetId="30">#REF!</definedName>
    <definedName name="共視聴基準" localSheetId="38">#REF!</definedName>
    <definedName name="共視聴基準" localSheetId="25">#REF!</definedName>
    <definedName name="共視聴基準" localSheetId="32">#REF!</definedName>
    <definedName name="共視聴基準" localSheetId="26">#REF!</definedName>
    <definedName name="共視聴基準" localSheetId="0">#REF!</definedName>
    <definedName name="共視聴基準" localSheetId="31">#REF!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12">#REF!</definedName>
    <definedName name="共用部" localSheetId="11">#REF!</definedName>
    <definedName name="共用部" localSheetId="2">#REF!</definedName>
    <definedName name="共用部" localSheetId="27">#REF!</definedName>
    <definedName name="共用部" localSheetId="34">#REF!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37">#REF!</definedName>
    <definedName name="共用部" localSheetId="30">#REF!</definedName>
    <definedName name="共用部" localSheetId="38">#REF!</definedName>
    <definedName name="共用部" localSheetId="25">#REF!</definedName>
    <definedName name="共用部" localSheetId="32">#REF!</definedName>
    <definedName name="共用部" localSheetId="26">#REF!</definedName>
    <definedName name="共用部" localSheetId="0">#REF!</definedName>
    <definedName name="共用部" localSheetId="31">#REF!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4">#REF!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37">#REF!</definedName>
    <definedName name="緊急受付業務費" localSheetId="30">#REF!</definedName>
    <definedName name="緊急受付業務費" localSheetId="38">#REF!</definedName>
    <definedName name="緊急受付業務費" localSheetId="25">#REF!</definedName>
    <definedName name="緊急受付業務費" localSheetId="32">#REF!</definedName>
    <definedName name="緊急受付業務費" localSheetId="26">#REF!</definedName>
    <definedName name="緊急受付業務費" localSheetId="0">#REF!</definedName>
    <definedName name="緊急受付業務費" localSheetId="31">#REF!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4">#REF!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37">#REF!</definedName>
    <definedName name="建物持分比率" localSheetId="30">#REF!</definedName>
    <definedName name="建物持分比率" localSheetId="38">#REF!</definedName>
    <definedName name="建物持分比率" localSheetId="25">#REF!</definedName>
    <definedName name="建物持分比率" localSheetId="32">#REF!</definedName>
    <definedName name="建物持分比率" localSheetId="26">#REF!</definedName>
    <definedName name="建物持分比率" localSheetId="0">#REF!</definedName>
    <definedName name="建物持分比率" localSheetId="31">#REF!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4">#REF!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37">#REF!</definedName>
    <definedName name="個人賠償" localSheetId="30">#REF!</definedName>
    <definedName name="個人賠償" localSheetId="38">#REF!</definedName>
    <definedName name="個人賠償" localSheetId="25">#REF!</definedName>
    <definedName name="個人賠償" localSheetId="32">#REF!</definedName>
    <definedName name="個人賠償" localSheetId="26">#REF!</definedName>
    <definedName name="個人賠償" localSheetId="0">#REF!</definedName>
    <definedName name="個人賠償" localSheetId="31">#REF!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12">#REF!</definedName>
    <definedName name="戸数" localSheetId="11">#REF!</definedName>
    <definedName name="戸数" localSheetId="2">#REF!</definedName>
    <definedName name="戸数" localSheetId="27">#REF!</definedName>
    <definedName name="戸数" localSheetId="34">#REF!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37">#REF!</definedName>
    <definedName name="戸数" localSheetId="30">#REF!</definedName>
    <definedName name="戸数" localSheetId="38">#REF!</definedName>
    <definedName name="戸数" localSheetId="25">#REF!</definedName>
    <definedName name="戸数" localSheetId="32">#REF!</definedName>
    <definedName name="戸数" localSheetId="26">#REF!</definedName>
    <definedName name="戸数" localSheetId="0">#REF!</definedName>
    <definedName name="戸数" localSheetId="31">#REF!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4">#REF!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37">#REF!</definedName>
    <definedName name="今回評価時点" localSheetId="30">#REF!</definedName>
    <definedName name="今回評価時点" localSheetId="38">#REF!</definedName>
    <definedName name="今回評価時点" localSheetId="25">#REF!</definedName>
    <definedName name="今回評価時点" localSheetId="32">#REF!</definedName>
    <definedName name="今回評価時点" localSheetId="26">#REF!</definedName>
    <definedName name="今回評価時点" localSheetId="0">#REF!</definedName>
    <definedName name="今回評価時点" localSheetId="31">#REF!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4">#REF!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37">#REF!</definedName>
    <definedName name="再建築単価" localSheetId="30">#REF!</definedName>
    <definedName name="再建築単価" localSheetId="38">#REF!</definedName>
    <definedName name="再建築単価" localSheetId="25">#REF!</definedName>
    <definedName name="再建築単価" localSheetId="32">#REF!</definedName>
    <definedName name="再建築単価" localSheetId="26">#REF!</definedName>
    <definedName name="再建築単価" localSheetId="0">#REF!</definedName>
    <definedName name="再建築単価" localSheetId="31">#REF!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12">#REF!</definedName>
    <definedName name="支出" localSheetId="11">#REF!</definedName>
    <definedName name="支出" localSheetId="2">#REF!</definedName>
    <definedName name="支出" localSheetId="27">#REF!</definedName>
    <definedName name="支出" localSheetId="34">#REF!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37">#REF!</definedName>
    <definedName name="支出" localSheetId="30">#REF!</definedName>
    <definedName name="支出" localSheetId="38">#REF!</definedName>
    <definedName name="支出" localSheetId="25">#REF!</definedName>
    <definedName name="支出" localSheetId="32">#REF!</definedName>
    <definedName name="支出" localSheetId="26">#REF!</definedName>
    <definedName name="支出" localSheetId="0">#REF!</definedName>
    <definedName name="支出" localSheetId="31">#REF!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4">#REF!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37">#REF!</definedName>
    <definedName name="施設賠償" localSheetId="30">#REF!</definedName>
    <definedName name="施設賠償" localSheetId="38">#REF!</definedName>
    <definedName name="施設賠償" localSheetId="25">#REF!</definedName>
    <definedName name="施設賠償" localSheetId="32">#REF!</definedName>
    <definedName name="施設賠償" localSheetId="26">#REF!</definedName>
    <definedName name="施設賠償" localSheetId="0">#REF!</definedName>
    <definedName name="施設賠償" localSheetId="31">#REF!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4">#REF!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37">#REF!</definedName>
    <definedName name="事務管理業務費" localSheetId="30">#REF!</definedName>
    <definedName name="事務管理業務費" localSheetId="38">#REF!</definedName>
    <definedName name="事務管理業務費" localSheetId="25">#REF!</definedName>
    <definedName name="事務管理業務費" localSheetId="32">#REF!</definedName>
    <definedName name="事務管理業務費" localSheetId="26">#REF!</definedName>
    <definedName name="事務管理業務費" localSheetId="0">#REF!</definedName>
    <definedName name="事務管理業務費" localSheetId="31">#REF!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4">#REF!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37">#REF!</definedName>
    <definedName name="実績管理収支" localSheetId="30">#REF!</definedName>
    <definedName name="実績管理収支" localSheetId="38">#REF!</definedName>
    <definedName name="実績管理収支" localSheetId="25">#REF!</definedName>
    <definedName name="実績管理収支" localSheetId="32">#REF!</definedName>
    <definedName name="実績管理収支" localSheetId="26">#REF!</definedName>
    <definedName name="実績管理収支" localSheetId="0">#REF!</definedName>
    <definedName name="実績管理収支" localSheetId="31">#REF!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4">#REF!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37">#REF!</definedName>
    <definedName name="実績共益費" localSheetId="30">#REF!</definedName>
    <definedName name="実績共益費" localSheetId="38">#REF!</definedName>
    <definedName name="実績共益費" localSheetId="25">#REF!</definedName>
    <definedName name="実績共益費" localSheetId="32">#REF!</definedName>
    <definedName name="実績共益費" localSheetId="26">#REF!</definedName>
    <definedName name="実績共益費" localSheetId="0">#REF!</definedName>
    <definedName name="実績共益費" localSheetId="31">#REF!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4">#REF!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37">#REF!</definedName>
    <definedName name="実績賃貸収支" localSheetId="30">#REF!</definedName>
    <definedName name="実績賃貸収支" localSheetId="38">#REF!</definedName>
    <definedName name="実績賃貸収支" localSheetId="25">#REF!</definedName>
    <definedName name="実績賃貸収支" localSheetId="32">#REF!</definedName>
    <definedName name="実績賃貸収支" localSheetId="26">#REF!</definedName>
    <definedName name="実績賃貸収支" localSheetId="0">#REF!</definedName>
    <definedName name="実績賃貸収支" localSheetId="31">#REF!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4">#REF!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37">#REF!</definedName>
    <definedName name="実績賃貸収入" localSheetId="30">#REF!</definedName>
    <definedName name="実績賃貸収入" localSheetId="38">#REF!</definedName>
    <definedName name="実績賃貸収入" localSheetId="25">#REF!</definedName>
    <definedName name="実績賃貸収入" localSheetId="32">#REF!</definedName>
    <definedName name="実績賃貸収入" localSheetId="26">#REF!</definedName>
    <definedName name="実績賃貸収入" localSheetId="0">#REF!</definedName>
    <definedName name="実績賃貸収入" localSheetId="31">#REF!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4">#REF!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37">#REF!</definedName>
    <definedName name="実績賃料" localSheetId="30">#REF!</definedName>
    <definedName name="実績賃料" localSheetId="38">#REF!</definedName>
    <definedName name="実績賃料" localSheetId="25">#REF!</definedName>
    <definedName name="実績賃料" localSheetId="32">#REF!</definedName>
    <definedName name="実績賃料" localSheetId="26">#REF!</definedName>
    <definedName name="実績賃料" localSheetId="0">#REF!</definedName>
    <definedName name="実績賃料" localSheetId="31">#REF!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4">#REF!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37">#REF!</definedName>
    <definedName name="実績売上総利益" localSheetId="30">#REF!</definedName>
    <definedName name="実績売上総利益" localSheetId="38">#REF!</definedName>
    <definedName name="実績売上総利益" localSheetId="25">#REF!</definedName>
    <definedName name="実績売上総利益" localSheetId="32">#REF!</definedName>
    <definedName name="実績売上総利益" localSheetId="26">#REF!</definedName>
    <definedName name="実績売上総利益" localSheetId="0">#REF!</definedName>
    <definedName name="実績売上総利益" localSheetId="31">#REF!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4">#REF!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37">#REF!</definedName>
    <definedName name="実績敷金" localSheetId="30">#REF!</definedName>
    <definedName name="実績敷金" localSheetId="38">#REF!</definedName>
    <definedName name="実績敷金" localSheetId="25">#REF!</definedName>
    <definedName name="実績敷金" localSheetId="32">#REF!</definedName>
    <definedName name="実績敷金" localSheetId="26">#REF!</definedName>
    <definedName name="実績敷金" localSheetId="0">#REF!</definedName>
    <definedName name="実績敷金" localSheetId="31">#REF!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4">#REF!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37">#REF!</definedName>
    <definedName name="実績名義変更料等" localSheetId="30">#REF!</definedName>
    <definedName name="実績名義変更料等" localSheetId="38">#REF!</definedName>
    <definedName name="実績名義変更料等" localSheetId="25">#REF!</definedName>
    <definedName name="実績名義変更料等" localSheetId="32">#REF!</definedName>
    <definedName name="実績名義変更料等" localSheetId="26">#REF!</definedName>
    <definedName name="実績名義変更料等" localSheetId="0">#REF!</definedName>
    <definedName name="実績名義変更料等" localSheetId="31">#REF!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4">#REF!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37">#REF!</definedName>
    <definedName name="収益按分比率" localSheetId="30">#REF!</definedName>
    <definedName name="収益按分比率" localSheetId="38">#REF!</definedName>
    <definedName name="収益按分比率" localSheetId="25">#REF!</definedName>
    <definedName name="収益按分比率" localSheetId="32">#REF!</definedName>
    <definedName name="収益按分比率" localSheetId="26">#REF!</definedName>
    <definedName name="収益按分比率" localSheetId="0">#REF!</definedName>
    <definedName name="収益按分比率" localSheetId="31">#REF!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12">#REF!</definedName>
    <definedName name="収入" localSheetId="11">#REF!</definedName>
    <definedName name="収入" localSheetId="2">#REF!</definedName>
    <definedName name="収入" localSheetId="27">#REF!</definedName>
    <definedName name="収入" localSheetId="34">#REF!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37">#REF!</definedName>
    <definedName name="収入" localSheetId="30">#REF!</definedName>
    <definedName name="収入" localSheetId="38">#REF!</definedName>
    <definedName name="収入" localSheetId="25">#REF!</definedName>
    <definedName name="収入" localSheetId="32">#REF!</definedName>
    <definedName name="収入" localSheetId="26">#REF!</definedName>
    <definedName name="収入" localSheetId="0">#REF!</definedName>
    <definedName name="収入" localSheetId="31">#REF!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4">#REF!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37">#REF!</definedName>
    <definedName name="住戸戸数" localSheetId="30">#REF!</definedName>
    <definedName name="住戸戸数" localSheetId="38">#REF!</definedName>
    <definedName name="住戸戸数" localSheetId="25">#REF!</definedName>
    <definedName name="住戸戸数" localSheetId="32">#REF!</definedName>
    <definedName name="住戸戸数" localSheetId="26">#REF!</definedName>
    <definedName name="住戸戸数" localSheetId="0">#REF!</definedName>
    <definedName name="住戸戸数" localSheetId="31">#REF!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4">#REF!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37">#REF!</definedName>
    <definedName name="住戸専有" localSheetId="30">#REF!</definedName>
    <definedName name="住戸専有" localSheetId="38">#REF!</definedName>
    <definedName name="住戸専有" localSheetId="25">#REF!</definedName>
    <definedName name="住戸専有" localSheetId="32">#REF!</definedName>
    <definedName name="住戸専有" localSheetId="26">#REF!</definedName>
    <definedName name="住戸専有" localSheetId="0">#REF!</definedName>
    <definedName name="住戸専有" localSheetId="31">#REF!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12">#REF!</definedName>
    <definedName name="準備金" localSheetId="11">#REF!</definedName>
    <definedName name="準備金" localSheetId="2">#REF!</definedName>
    <definedName name="準備金" localSheetId="27">#REF!</definedName>
    <definedName name="準備金" localSheetId="34">#REF!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37">#REF!</definedName>
    <definedName name="準備金" localSheetId="30">#REF!</definedName>
    <definedName name="準備金" localSheetId="38">#REF!</definedName>
    <definedName name="準備金" localSheetId="25">#REF!</definedName>
    <definedName name="準備金" localSheetId="32">#REF!</definedName>
    <definedName name="準備金" localSheetId="26">#REF!</definedName>
    <definedName name="準備金" localSheetId="0">#REF!</definedName>
    <definedName name="準備金" localSheetId="31">#REF!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4">#REF!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37">#REF!</definedName>
    <definedName name="準備金基準" localSheetId="30">#REF!</definedName>
    <definedName name="準備金基準" localSheetId="38">#REF!</definedName>
    <definedName name="準備金基準" localSheetId="25">#REF!</definedName>
    <definedName name="準備金基準" localSheetId="32">#REF!</definedName>
    <definedName name="準備金基準" localSheetId="26">#REF!</definedName>
    <definedName name="準備金基準" localSheetId="0">#REF!</definedName>
    <definedName name="準備金基準" localSheetId="31">#REF!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4">#REF!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37">#REF!</definedName>
    <definedName name="準備金倍率" localSheetId="30">#REF!</definedName>
    <definedName name="準備金倍率" localSheetId="38">#REF!</definedName>
    <definedName name="準備金倍率" localSheetId="25">#REF!</definedName>
    <definedName name="準備金倍率" localSheetId="32">#REF!</definedName>
    <definedName name="準備金倍率" localSheetId="26">#REF!</definedName>
    <definedName name="準備金倍率" localSheetId="0">#REF!</definedName>
    <definedName name="準備金倍率" localSheetId="31">#REF!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4">#REF!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37">#REF!</definedName>
    <definedName name="昇降機賠償" localSheetId="30">#REF!</definedName>
    <definedName name="昇降機賠償" localSheetId="38">#REF!</definedName>
    <definedName name="昇降機賠償" localSheetId="25">#REF!</definedName>
    <definedName name="昇降機賠償" localSheetId="32">#REF!</definedName>
    <definedName name="昇降機賠償" localSheetId="26">#REF!</definedName>
    <definedName name="昇降機賠償" localSheetId="0">#REF!</definedName>
    <definedName name="昇降機賠償" localSheetId="31">#REF!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4">#REF!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37">#REF!</definedName>
    <definedName name="新築年月" localSheetId="30">#REF!</definedName>
    <definedName name="新築年月" localSheetId="38">#REF!</definedName>
    <definedName name="新築年月" localSheetId="25">#REF!</definedName>
    <definedName name="新築年月" localSheetId="32">#REF!</definedName>
    <definedName name="新築年月" localSheetId="26">#REF!</definedName>
    <definedName name="新築年月" localSheetId="0">#REF!</definedName>
    <definedName name="新築年月" localSheetId="31">#REF!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12">#REF!</definedName>
    <definedName name="積立金" localSheetId="11">#REF!</definedName>
    <definedName name="積立金" localSheetId="2">#REF!</definedName>
    <definedName name="積立金" localSheetId="27">#REF!</definedName>
    <definedName name="積立金" localSheetId="34">#REF!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37">#REF!</definedName>
    <definedName name="積立金" localSheetId="30">#REF!</definedName>
    <definedName name="積立金" localSheetId="38">#REF!</definedName>
    <definedName name="積立金" localSheetId="25">#REF!</definedName>
    <definedName name="積立金" localSheetId="32">#REF!</definedName>
    <definedName name="積立金" localSheetId="26">#REF!</definedName>
    <definedName name="積立金" localSheetId="0">#REF!</definedName>
    <definedName name="積立金" localSheetId="31">#REF!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4">#REF!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37">#REF!</definedName>
    <definedName name="積立金基準" localSheetId="30">#REF!</definedName>
    <definedName name="積立金基準" localSheetId="38">#REF!</definedName>
    <definedName name="積立金基準" localSheetId="25">#REF!</definedName>
    <definedName name="積立金基準" localSheetId="32">#REF!</definedName>
    <definedName name="積立金基準" localSheetId="26">#REF!</definedName>
    <definedName name="積立金基準" localSheetId="0">#REF!</definedName>
    <definedName name="積立金基準" localSheetId="31">#REF!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4">#REF!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37">#REF!</definedName>
    <definedName name="積立金単価" localSheetId="30">#REF!</definedName>
    <definedName name="積立金単価" localSheetId="38">#REF!</definedName>
    <definedName name="積立金単価" localSheetId="25">#REF!</definedName>
    <definedName name="積立金単価" localSheetId="32">#REF!</definedName>
    <definedName name="積立金単価" localSheetId="26">#REF!</definedName>
    <definedName name="積立金単価" localSheetId="0">#REF!</definedName>
    <definedName name="積立金単価" localSheetId="31">#REF!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4">#REF!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37">#REF!</definedName>
    <definedName name="積立保険料" localSheetId="30">#REF!</definedName>
    <definedName name="積立保険料" localSheetId="38">#REF!</definedName>
    <definedName name="積立保険料" localSheetId="25">#REF!</definedName>
    <definedName name="積立保険料" localSheetId="32">#REF!</definedName>
    <definedName name="積立保険料" localSheetId="26">#REF!</definedName>
    <definedName name="積立保険料" localSheetId="0">#REF!</definedName>
    <definedName name="積立保険料" localSheetId="31">#REF!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12">#REF!</definedName>
    <definedName name="専有部" localSheetId="11">#REF!</definedName>
    <definedName name="専有部" localSheetId="2">#REF!</definedName>
    <definedName name="専有部" localSheetId="27">#REF!</definedName>
    <definedName name="専有部" localSheetId="34">#REF!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37">#REF!</definedName>
    <definedName name="専有部" localSheetId="30">#REF!</definedName>
    <definedName name="専有部" localSheetId="38">#REF!</definedName>
    <definedName name="専有部" localSheetId="25">#REF!</definedName>
    <definedName name="専有部" localSheetId="32">#REF!</definedName>
    <definedName name="専有部" localSheetId="26">#REF!</definedName>
    <definedName name="専有部" localSheetId="0">#REF!</definedName>
    <definedName name="専有部" localSheetId="31">#REF!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4">#REF!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37">#REF!</definedName>
    <definedName name="専有面積合計" localSheetId="30">#REF!</definedName>
    <definedName name="専有面積合計" localSheetId="38">#REF!</definedName>
    <definedName name="専有面積合計" localSheetId="25">#REF!</definedName>
    <definedName name="専有面積合計" localSheetId="32">#REF!</definedName>
    <definedName name="専有面積合計" localSheetId="26">#REF!</definedName>
    <definedName name="専有面積合計" localSheetId="0">#REF!</definedName>
    <definedName name="専有面積合計" localSheetId="31">#REF!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4">#REF!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37">#REF!</definedName>
    <definedName name="専用積立金" localSheetId="30">#REF!</definedName>
    <definedName name="専用積立金" localSheetId="38">#REF!</definedName>
    <definedName name="専用積立金" localSheetId="25">#REF!</definedName>
    <definedName name="専用積立金" localSheetId="32">#REF!</definedName>
    <definedName name="専用積立金" localSheetId="26">#REF!</definedName>
    <definedName name="専用積立金" localSheetId="0">#REF!</definedName>
    <definedName name="専用積立金" localSheetId="31">#REF!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4">#REF!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37">#REF!</definedName>
    <definedName name="専用駐車場" localSheetId="30">#REF!</definedName>
    <definedName name="専用駐車場" localSheetId="38">#REF!</definedName>
    <definedName name="専用駐車場" localSheetId="25">#REF!</definedName>
    <definedName name="専用駐車場" localSheetId="32">#REF!</definedName>
    <definedName name="専用駐車場" localSheetId="26">#REF!</definedName>
    <definedName name="専用駐車場" localSheetId="0">#REF!</definedName>
    <definedName name="専用駐車場" localSheetId="31">#REF!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12">#REF!</definedName>
    <definedName name="専用庭" localSheetId="11">#REF!</definedName>
    <definedName name="専用庭" localSheetId="2">#REF!</definedName>
    <definedName name="専用庭" localSheetId="27">#REF!</definedName>
    <definedName name="専用庭" localSheetId="34">#REF!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37">#REF!</definedName>
    <definedName name="専用庭" localSheetId="30">#REF!</definedName>
    <definedName name="専用庭" localSheetId="38">#REF!</definedName>
    <definedName name="専用庭" localSheetId="25">#REF!</definedName>
    <definedName name="専用庭" localSheetId="32">#REF!</definedName>
    <definedName name="専用庭" localSheetId="26">#REF!</definedName>
    <definedName name="専用庭" localSheetId="0">#REF!</definedName>
    <definedName name="専用庭" localSheetId="31">#REF!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4">#REF!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37">#REF!</definedName>
    <definedName name="専用面積" localSheetId="30">#REF!</definedName>
    <definedName name="専用面積" localSheetId="38">#REF!</definedName>
    <definedName name="専用面積" localSheetId="25">#REF!</definedName>
    <definedName name="専用面積" localSheetId="32">#REF!</definedName>
    <definedName name="専用面積" localSheetId="26">#REF!</definedName>
    <definedName name="専用面積" localSheetId="0">#REF!</definedName>
    <definedName name="専用面積" localSheetId="31">#REF!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4">#REF!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37">#REF!</definedName>
    <definedName name="専用面積持分" localSheetId="30">#REF!</definedName>
    <definedName name="専用面積持分" localSheetId="38">#REF!</definedName>
    <definedName name="専用面積持分" localSheetId="25">#REF!</definedName>
    <definedName name="専用面積持分" localSheetId="32">#REF!</definedName>
    <definedName name="専用面積持分" localSheetId="26">#REF!</definedName>
    <definedName name="専用面積持分" localSheetId="0">#REF!</definedName>
    <definedName name="専用面積持分" localSheetId="31">#REF!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4">#REF!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37">#REF!</definedName>
    <definedName name="専用面積持分比率" localSheetId="30">#REF!</definedName>
    <definedName name="専用面積持分比率" localSheetId="38">#REF!</definedName>
    <definedName name="専用面積持分比率" localSheetId="25">#REF!</definedName>
    <definedName name="専用面積持分比率" localSheetId="32">#REF!</definedName>
    <definedName name="専用面積持分比率" localSheetId="26">#REF!</definedName>
    <definedName name="専用面積持分比率" localSheetId="0">#REF!</definedName>
    <definedName name="専用面積持分比率" localSheetId="31">#REF!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4">#REF!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37">#REF!</definedName>
    <definedName name="前回評価時点" localSheetId="30">#REF!</definedName>
    <definedName name="前回評価時点" localSheetId="38">#REF!</definedName>
    <definedName name="前回評価時点" localSheetId="25">#REF!</definedName>
    <definedName name="前回評価時点" localSheetId="32">#REF!</definedName>
    <definedName name="前回評価時点" localSheetId="26">#REF!</definedName>
    <definedName name="前回評価時点" localSheetId="0">#REF!</definedName>
    <definedName name="前回評価時点" localSheetId="31">#REF!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12">#REF!</definedName>
    <definedName name="倉庫" localSheetId="11">#REF!</definedName>
    <definedName name="倉庫" localSheetId="2">#REF!</definedName>
    <definedName name="倉庫" localSheetId="27">#REF!</definedName>
    <definedName name="倉庫" localSheetId="34">#REF!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37">#REF!</definedName>
    <definedName name="倉庫" localSheetId="30">#REF!</definedName>
    <definedName name="倉庫" localSheetId="38">#REF!</definedName>
    <definedName name="倉庫" localSheetId="25">#REF!</definedName>
    <definedName name="倉庫" localSheetId="32">#REF!</definedName>
    <definedName name="倉庫" localSheetId="26">#REF!</definedName>
    <definedName name="倉庫" localSheetId="0">#REF!</definedName>
    <definedName name="倉庫" localSheetId="31">#REF!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4">#REF!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37">#REF!</definedName>
    <definedName name="想定管理収支" localSheetId="30">#REF!</definedName>
    <definedName name="想定管理収支" localSheetId="38">#REF!</definedName>
    <definedName name="想定管理収支" localSheetId="25">#REF!</definedName>
    <definedName name="想定管理収支" localSheetId="32">#REF!</definedName>
    <definedName name="想定管理収支" localSheetId="26">#REF!</definedName>
    <definedName name="想定管理収支" localSheetId="0">#REF!</definedName>
    <definedName name="想定管理収支" localSheetId="31">#REF!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4">#REF!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37">#REF!</definedName>
    <definedName name="想定共益費" localSheetId="30">#REF!</definedName>
    <definedName name="想定共益費" localSheetId="38">#REF!</definedName>
    <definedName name="想定共益費" localSheetId="25">#REF!</definedName>
    <definedName name="想定共益費" localSheetId="32">#REF!</definedName>
    <definedName name="想定共益費" localSheetId="26">#REF!</definedName>
    <definedName name="想定共益費" localSheetId="0">#REF!</definedName>
    <definedName name="想定共益費" localSheetId="31">#REF!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4">#REF!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37">#REF!</definedName>
    <definedName name="想定賃貸収支" localSheetId="30">#REF!</definedName>
    <definedName name="想定賃貸収支" localSheetId="38">#REF!</definedName>
    <definedName name="想定賃貸収支" localSheetId="25">#REF!</definedName>
    <definedName name="想定賃貸収支" localSheetId="32">#REF!</definedName>
    <definedName name="想定賃貸収支" localSheetId="26">#REF!</definedName>
    <definedName name="想定賃貸収支" localSheetId="0">#REF!</definedName>
    <definedName name="想定賃貸収支" localSheetId="31">#REF!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4">#REF!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37">#REF!</definedName>
    <definedName name="想定賃貸収入" localSheetId="30">#REF!</definedName>
    <definedName name="想定賃貸収入" localSheetId="38">#REF!</definedName>
    <definedName name="想定賃貸収入" localSheetId="25">#REF!</definedName>
    <definedName name="想定賃貸収入" localSheetId="32">#REF!</definedName>
    <definedName name="想定賃貸収入" localSheetId="26">#REF!</definedName>
    <definedName name="想定賃貸収入" localSheetId="0">#REF!</definedName>
    <definedName name="想定賃貸収入" localSheetId="31">#REF!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4">#REF!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37">#REF!</definedName>
    <definedName name="想定賃料" localSheetId="30">#REF!</definedName>
    <definedName name="想定賃料" localSheetId="38">#REF!</definedName>
    <definedName name="想定賃料" localSheetId="25">#REF!</definedName>
    <definedName name="想定賃料" localSheetId="32">#REF!</definedName>
    <definedName name="想定賃料" localSheetId="26">#REF!</definedName>
    <definedName name="想定賃料" localSheetId="0">#REF!</definedName>
    <definedName name="想定賃料" localSheetId="31">#REF!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4">#REF!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37">#REF!</definedName>
    <definedName name="想定売上総利益" localSheetId="30">#REF!</definedName>
    <definedName name="想定売上総利益" localSheetId="38">#REF!</definedName>
    <definedName name="想定売上総利益" localSheetId="25">#REF!</definedName>
    <definedName name="想定売上総利益" localSheetId="32">#REF!</definedName>
    <definedName name="想定売上総利益" localSheetId="26">#REF!</definedName>
    <definedName name="想定売上総利益" localSheetId="0">#REF!</definedName>
    <definedName name="想定売上総利益" localSheetId="31">#REF!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4">#REF!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37">#REF!</definedName>
    <definedName name="想定敷金" localSheetId="30">#REF!</definedName>
    <definedName name="想定敷金" localSheetId="38">#REF!</definedName>
    <definedName name="想定敷金" localSheetId="25">#REF!</definedName>
    <definedName name="想定敷金" localSheetId="32">#REF!</definedName>
    <definedName name="想定敷金" localSheetId="26">#REF!</definedName>
    <definedName name="想定敷金" localSheetId="0">#REF!</definedName>
    <definedName name="想定敷金" localSheetId="31">#REF!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4">#REF!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37">#REF!</definedName>
    <definedName name="想定名義変更料等" localSheetId="30">#REF!</definedName>
    <definedName name="想定名義変更料等" localSheetId="38">#REF!</definedName>
    <definedName name="想定名義変更料等" localSheetId="25">#REF!</definedName>
    <definedName name="想定名義変更料等" localSheetId="32">#REF!</definedName>
    <definedName name="想定名義変更料等" localSheetId="26">#REF!</definedName>
    <definedName name="想定名義変更料等" localSheetId="0">#REF!</definedName>
    <definedName name="想定名義変更料等" localSheetId="31">#REF!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4">#REF!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37">#REF!</definedName>
    <definedName name="耐用年数" localSheetId="30">#REF!</definedName>
    <definedName name="耐用年数" localSheetId="38">#REF!</definedName>
    <definedName name="耐用年数" localSheetId="25">#REF!</definedName>
    <definedName name="耐用年数" localSheetId="32">#REF!</definedName>
    <definedName name="耐用年数" localSheetId="26">#REF!</definedName>
    <definedName name="耐用年数" localSheetId="0">#REF!</definedName>
    <definedName name="耐用年数" localSheetId="31">#REF!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12">#REF!</definedName>
    <definedName name="地積" localSheetId="11">#REF!</definedName>
    <definedName name="地積" localSheetId="2">#REF!</definedName>
    <definedName name="地積" localSheetId="27">#REF!</definedName>
    <definedName name="地積" localSheetId="34">#REF!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37">#REF!</definedName>
    <definedName name="地積" localSheetId="30">#REF!</definedName>
    <definedName name="地積" localSheetId="38">#REF!</definedName>
    <definedName name="地積" localSheetId="25">#REF!</definedName>
    <definedName name="地積" localSheetId="32">#REF!</definedName>
    <definedName name="地積" localSheetId="26">#REF!</definedName>
    <definedName name="地積" localSheetId="0">#REF!</definedName>
    <definedName name="地積" localSheetId="31">#REF!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12">#REF!</definedName>
    <definedName name="築年数" localSheetId="11">#REF!</definedName>
    <definedName name="築年数" localSheetId="2">#REF!</definedName>
    <definedName name="築年数" localSheetId="27">#REF!</definedName>
    <definedName name="築年数" localSheetId="34">#REF!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37">#REF!</definedName>
    <definedName name="築年数" localSheetId="30">#REF!</definedName>
    <definedName name="築年数" localSheetId="38">#REF!</definedName>
    <definedName name="築年数" localSheetId="25">#REF!</definedName>
    <definedName name="築年数" localSheetId="32">#REF!</definedName>
    <definedName name="築年数" localSheetId="26">#REF!</definedName>
    <definedName name="築年数" localSheetId="0">#REF!</definedName>
    <definedName name="築年数" localSheetId="31">#REF!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4">#REF!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37">#REF!</definedName>
    <definedName name="駐稼働率" localSheetId="30">#REF!</definedName>
    <definedName name="駐稼働率" localSheetId="38">#REF!</definedName>
    <definedName name="駐稼働率" localSheetId="25">#REF!</definedName>
    <definedName name="駐稼働率" localSheetId="32">#REF!</definedName>
    <definedName name="駐稼働率" localSheetId="26">#REF!</definedName>
    <definedName name="駐稼働率" localSheetId="0">#REF!</definedName>
    <definedName name="駐稼働率" localSheetId="31">#REF!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12">#REF!</definedName>
    <definedName name="駐車場" localSheetId="11">#REF!</definedName>
    <definedName name="駐車場" localSheetId="2">#REF!</definedName>
    <definedName name="駐車場" localSheetId="27">#REF!</definedName>
    <definedName name="駐車場" localSheetId="34">#REF!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37">#REF!</definedName>
    <definedName name="駐車場" localSheetId="30">#REF!</definedName>
    <definedName name="駐車場" localSheetId="38">#REF!</definedName>
    <definedName name="駐車場" localSheetId="25">#REF!</definedName>
    <definedName name="駐車場" localSheetId="32">#REF!</definedName>
    <definedName name="駐車場" localSheetId="26">#REF!</definedName>
    <definedName name="駐車場" localSheetId="0">#REF!</definedName>
    <definedName name="駐車場" localSheetId="31">#REF!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4">#REF!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37">#REF!</definedName>
    <definedName name="駐車場積立金" localSheetId="30">#REF!</definedName>
    <definedName name="駐車場積立金" localSheetId="38">#REF!</definedName>
    <definedName name="駐車場積立金" localSheetId="25">#REF!</definedName>
    <definedName name="駐車場積立金" localSheetId="32">#REF!</definedName>
    <definedName name="駐車場積立金" localSheetId="26">#REF!</definedName>
    <definedName name="駐車場積立金" localSheetId="0">#REF!</definedName>
    <definedName name="駐車場積立金" localSheetId="31">#REF!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12">#REF!</definedName>
    <definedName name="駐輪" localSheetId="11">#REF!</definedName>
    <definedName name="駐輪" localSheetId="2">#REF!</definedName>
    <definedName name="駐輪" localSheetId="27">#REF!</definedName>
    <definedName name="駐輪" localSheetId="34">#REF!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37">#REF!</definedName>
    <definedName name="駐輪" localSheetId="30">#REF!</definedName>
    <definedName name="駐輪" localSheetId="38">#REF!</definedName>
    <definedName name="駐輪" localSheetId="25">#REF!</definedName>
    <definedName name="駐輪" localSheetId="32">#REF!</definedName>
    <definedName name="駐輪" localSheetId="26">#REF!</definedName>
    <definedName name="駐輪" localSheetId="0">#REF!</definedName>
    <definedName name="駐輪" localSheetId="31">#REF!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4">#REF!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37">#REF!</definedName>
    <definedName name="町会費基準" localSheetId="30">#REF!</definedName>
    <definedName name="町会費基準" localSheetId="38">#REF!</definedName>
    <definedName name="町会費基準" localSheetId="25">#REF!</definedName>
    <definedName name="町会費基準" localSheetId="32">#REF!</definedName>
    <definedName name="町会費基準" localSheetId="26">#REF!</definedName>
    <definedName name="町会費基準" localSheetId="0">#REF!</definedName>
    <definedName name="町会費基準" localSheetId="31">#REF!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12">#REF!</definedName>
    <definedName name="町内会" localSheetId="11">#REF!</definedName>
    <definedName name="町内会" localSheetId="2">#REF!</definedName>
    <definedName name="町内会" localSheetId="27">#REF!</definedName>
    <definedName name="町内会" localSheetId="34">#REF!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37">#REF!</definedName>
    <definedName name="町内会" localSheetId="30">#REF!</definedName>
    <definedName name="町内会" localSheetId="38">#REF!</definedName>
    <definedName name="町内会" localSheetId="25">#REF!</definedName>
    <definedName name="町内会" localSheetId="32">#REF!</definedName>
    <definedName name="町内会" localSheetId="26">#REF!</definedName>
    <definedName name="町内会" localSheetId="0">#REF!</definedName>
    <definedName name="町内会" localSheetId="31">#REF!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4">#REF!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37">#REF!</definedName>
    <definedName name="定期清掃" localSheetId="30">#REF!</definedName>
    <definedName name="定期清掃" localSheetId="38">#REF!</definedName>
    <definedName name="定期清掃" localSheetId="25">#REF!</definedName>
    <definedName name="定期清掃" localSheetId="32">#REF!</definedName>
    <definedName name="定期清掃" localSheetId="26">#REF!</definedName>
    <definedName name="定期清掃" localSheetId="0">#REF!</definedName>
    <definedName name="定期清掃" localSheetId="31">#REF!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4">#REF!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37">#REF!</definedName>
    <definedName name="土地持分" localSheetId="30">#REF!</definedName>
    <definedName name="土地持分" localSheetId="38">#REF!</definedName>
    <definedName name="土地持分" localSheetId="25">#REF!</definedName>
    <definedName name="土地持分" localSheetId="32">#REF!</definedName>
    <definedName name="土地持分" localSheetId="26">#REF!</definedName>
    <definedName name="土地持分" localSheetId="0">#REF!</definedName>
    <definedName name="土地持分" localSheetId="31">#REF!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4">#REF!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37">#REF!</definedName>
    <definedName name="土地持分比率" localSheetId="30">#REF!</definedName>
    <definedName name="土地持分比率" localSheetId="38">#REF!</definedName>
    <definedName name="土地持分比率" localSheetId="25">#REF!</definedName>
    <definedName name="土地持分比率" localSheetId="32">#REF!</definedName>
    <definedName name="土地持分比率" localSheetId="26">#REF!</definedName>
    <definedName name="土地持分比率" localSheetId="0">#REF!</definedName>
    <definedName name="土地持分比率" localSheetId="31">#REF!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4">#REF!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37">#REF!</definedName>
    <definedName name="日常清掃" localSheetId="30">#REF!</definedName>
    <definedName name="日常清掃" localSheetId="38">#REF!</definedName>
    <definedName name="日常清掃" localSheetId="25">#REF!</definedName>
    <definedName name="日常清掃" localSheetId="32">#REF!</definedName>
    <definedName name="日常清掃" localSheetId="26">#REF!</definedName>
    <definedName name="日常清掃" localSheetId="0">#REF!</definedName>
    <definedName name="日常清掃" localSheetId="31">#REF!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12">#REF!</definedName>
    <definedName name="入居率" localSheetId="11">#REF!</definedName>
    <definedName name="入居率" localSheetId="2">#REF!</definedName>
    <definedName name="入居率" localSheetId="27">#REF!</definedName>
    <definedName name="入居率" localSheetId="34">#REF!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37">#REF!</definedName>
    <definedName name="入居率" localSheetId="30">#REF!</definedName>
    <definedName name="入居率" localSheetId="38">#REF!</definedName>
    <definedName name="入居率" localSheetId="25">#REF!</definedName>
    <definedName name="入居率" localSheetId="32">#REF!</definedName>
    <definedName name="入居率" localSheetId="26">#REF!</definedName>
    <definedName name="入居率" localSheetId="0">#REF!</definedName>
    <definedName name="入居率" localSheetId="31">#REF!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4">#REF!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37">#REF!</definedName>
    <definedName name="賠責保険料" localSheetId="30">#REF!</definedName>
    <definedName name="賠責保険料" localSheetId="38">#REF!</definedName>
    <definedName name="賠責保険料" localSheetId="25">#REF!</definedName>
    <definedName name="賠責保険料" localSheetId="32">#REF!</definedName>
    <definedName name="賠責保険料" localSheetId="26">#REF!</definedName>
    <definedName name="賠責保険料" localSheetId="0">#REF!</definedName>
    <definedName name="賠責保険料" localSheetId="31">#REF!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12">#REF!</definedName>
    <definedName name="敷金" localSheetId="11">#REF!</definedName>
    <definedName name="敷金" localSheetId="2">#REF!</definedName>
    <definedName name="敷金" localSheetId="27">#REF!</definedName>
    <definedName name="敷金" localSheetId="34">#REF!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37">#REF!</definedName>
    <definedName name="敷金" localSheetId="30">#REF!</definedName>
    <definedName name="敷金" localSheetId="38">#REF!</definedName>
    <definedName name="敷金" localSheetId="25">#REF!</definedName>
    <definedName name="敷金" localSheetId="32">#REF!</definedName>
    <definedName name="敷金" localSheetId="26">#REF!</definedName>
    <definedName name="敷金" localSheetId="0">#REF!</definedName>
    <definedName name="敷金" localSheetId="31">#REF!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12">#REF!</definedName>
    <definedName name="物件名" localSheetId="11">#REF!</definedName>
    <definedName name="物件名" localSheetId="2">#REF!</definedName>
    <definedName name="物件名" localSheetId="27">#REF!</definedName>
    <definedName name="物件名" localSheetId="34">#REF!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37">#REF!</definedName>
    <definedName name="物件名" localSheetId="30">#REF!</definedName>
    <definedName name="物件名" localSheetId="38">#REF!</definedName>
    <definedName name="物件名" localSheetId="25">#REF!</definedName>
    <definedName name="物件名" localSheetId="32">#REF!</definedName>
    <definedName name="物件名" localSheetId="26">#REF!</definedName>
    <definedName name="物件名" localSheetId="0">#REF!</definedName>
    <definedName name="物件名" localSheetId="31">#REF!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4">#REF!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37">#REF!</definedName>
    <definedName name="平成05年8月23日" localSheetId="30">#REF!</definedName>
    <definedName name="平成05年8月23日" localSheetId="38">#REF!</definedName>
    <definedName name="平成05年8月23日" localSheetId="25">#REF!</definedName>
    <definedName name="平成05年8月23日" localSheetId="32">#REF!</definedName>
    <definedName name="平成05年8月23日" localSheetId="26">#REF!</definedName>
    <definedName name="平成05年8月23日" localSheetId="0">#REF!</definedName>
    <definedName name="平成05年8月23日" localSheetId="31">#REF!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4">#REF!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37">#REF!</definedName>
    <definedName name="補償保険料" localSheetId="30">#REF!</definedName>
    <definedName name="補償保険料" localSheetId="38">#REF!</definedName>
    <definedName name="補償保険料" localSheetId="25">#REF!</definedName>
    <definedName name="補償保険料" localSheetId="32">#REF!</definedName>
    <definedName name="補償保険料" localSheetId="26">#REF!</definedName>
    <definedName name="補償保険料" localSheetId="0">#REF!</definedName>
    <definedName name="補償保険料" localSheetId="31">#REF!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4">#REF!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37">#REF!</definedName>
    <definedName name="本地路線価" localSheetId="30">#REF!</definedName>
    <definedName name="本地路線価" localSheetId="38">#REF!</definedName>
    <definedName name="本地路線価" localSheetId="25">#REF!</definedName>
    <definedName name="本地路線価" localSheetId="32">#REF!</definedName>
    <definedName name="本地路線価" localSheetId="26">#REF!</definedName>
    <definedName name="本地路線価" localSheetId="0">#REF!</definedName>
    <definedName name="本地路線価" localSheetId="31">#REF!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12">#REF!</definedName>
    <definedName name="名称" localSheetId="11">#REF!</definedName>
    <definedName name="名称" localSheetId="2">#REF!</definedName>
    <definedName name="名称" localSheetId="27">#REF!</definedName>
    <definedName name="名称" localSheetId="34">#REF!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37">#REF!</definedName>
    <definedName name="名称" localSheetId="30">#REF!</definedName>
    <definedName name="名称" localSheetId="38">#REF!</definedName>
    <definedName name="名称" localSheetId="25">#REF!</definedName>
    <definedName name="名称" localSheetId="32">#REF!</definedName>
    <definedName name="名称" localSheetId="26">#REF!</definedName>
    <definedName name="名称" localSheetId="0">#REF!</definedName>
    <definedName name="名称" localSheetId="31">#REF!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4">#REF!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37">#REF!</definedName>
    <definedName name="予備費基準" localSheetId="30">#REF!</definedName>
    <definedName name="予備費基準" localSheetId="38">#REF!</definedName>
    <definedName name="予備費基準" localSheetId="25">#REF!</definedName>
    <definedName name="予備費基準" localSheetId="32">#REF!</definedName>
    <definedName name="予備費基準" localSheetId="26">#REF!</definedName>
    <definedName name="予備費基準" localSheetId="0">#REF!</definedName>
    <definedName name="予備費基準" localSheetId="31">#REF!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4">#REF!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37">#REF!</definedName>
    <definedName name="路線価年度" localSheetId="30">#REF!</definedName>
    <definedName name="路線価年度" localSheetId="38">#REF!</definedName>
    <definedName name="路線価年度" localSheetId="25">#REF!</definedName>
    <definedName name="路線価年度" localSheetId="32">#REF!</definedName>
    <definedName name="路線価年度" localSheetId="26">#REF!</definedName>
    <definedName name="路線価年度" localSheetId="0">#REF!</definedName>
    <definedName name="路線価年度" localSheetId="31">#REF!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8" i="47" l="1"/>
  <c r="C319" i="9" l="1"/>
  <c r="B319" i="9"/>
  <c r="C193" i="9"/>
  <c r="B193" i="9"/>
  <c r="C162" i="9"/>
  <c r="B162" i="9"/>
  <c r="C108" i="9"/>
  <c r="B108" i="9"/>
  <c r="C348" i="9" l="1"/>
  <c r="C349" i="9"/>
  <c r="C350" i="9"/>
  <c r="C351" i="9"/>
  <c r="C352"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55" i="9"/>
  <c r="B351" i="9" l="1"/>
  <c r="B352" i="9"/>
  <c r="B353" i="9"/>
  <c r="B349" i="9"/>
  <c r="B350"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56" i="9"/>
  <c r="B57" i="9"/>
  <c r="B58" i="9"/>
  <c r="B59" i="9"/>
  <c r="B55" i="9"/>
  <c r="C3" i="9" s="1"/>
  <c r="C13" i="9" l="1"/>
  <c r="C12" i="9"/>
  <c r="C11" i="9"/>
  <c r="C10" i="9"/>
  <c r="C8" i="9"/>
  <c r="C14" i="9"/>
  <c r="K50" i="9"/>
  <c r="K40" i="9"/>
  <c r="K32" i="9"/>
  <c r="K20" i="9"/>
  <c r="K49" i="9"/>
  <c r="K39" i="9"/>
  <c r="K31" i="9"/>
  <c r="K19" i="9"/>
  <c r="L40" i="9"/>
  <c r="L53" i="9"/>
  <c r="K45" i="9"/>
  <c r="K44" i="9"/>
  <c r="K53" i="9"/>
  <c r="K22" i="9"/>
  <c r="K41" i="9"/>
  <c r="L49" i="9"/>
  <c r="K38" i="9"/>
  <c r="K30" i="9"/>
  <c r="K18" i="9"/>
  <c r="L38" i="9"/>
  <c r="K29" i="9"/>
  <c r="L50" i="9"/>
  <c r="L41" i="9"/>
  <c r="K25" i="9"/>
  <c r="L43" i="9"/>
  <c r="K43" i="9"/>
  <c r="K52" i="9"/>
  <c r="L45" i="9"/>
  <c r="K33" i="9"/>
  <c r="L51" i="9"/>
  <c r="L39" i="9"/>
  <c r="K28" i="9"/>
  <c r="L52" i="9"/>
  <c r="K27" i="9"/>
  <c r="K26" i="9"/>
  <c r="L42" i="9"/>
  <c r="K24" i="9"/>
  <c r="L44" i="9"/>
  <c r="K42" i="9"/>
  <c r="K51" i="9"/>
  <c r="K21" i="9"/>
  <c r="K23" i="9"/>
  <c r="L18" i="9"/>
  <c r="L30" i="9"/>
  <c r="L19" i="9"/>
  <c r="L31" i="9"/>
  <c r="L20" i="9"/>
  <c r="L32" i="9"/>
  <c r="L21" i="9"/>
  <c r="L33" i="9"/>
  <c r="L22" i="9"/>
  <c r="L28" i="9"/>
  <c r="L29" i="9"/>
  <c r="L23" i="9"/>
  <c r="L24" i="9"/>
  <c r="L27" i="9"/>
  <c r="L25" i="9"/>
  <c r="L26" i="9"/>
  <c r="C18" i="9"/>
  <c r="G45" i="9"/>
  <c r="F45" i="9"/>
  <c r="D45" i="9"/>
  <c r="F99" i="43"/>
  <c r="F294" i="41" l="1"/>
  <c r="F295" i="41"/>
  <c r="G295" i="41"/>
  <c r="F296" i="41"/>
  <c r="G296" i="41"/>
  <c r="F297" i="41"/>
  <c r="G297" i="41"/>
  <c r="F298" i="41"/>
  <c r="G298" i="41"/>
  <c r="F299" i="41"/>
  <c r="G299" i="41"/>
  <c r="F300" i="41"/>
  <c r="G300" i="41"/>
  <c r="G294" i="41" l="1"/>
  <c r="C9" i="9"/>
  <c r="C7" i="9"/>
  <c r="C6" i="9"/>
  <c r="E6" i="9" s="1"/>
  <c r="C5"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D290" i="37"/>
  <c r="G289" i="37"/>
  <c r="G286" i="37" s="1"/>
  <c r="E289" i="37"/>
  <c r="F289" i="37" s="1"/>
  <c r="D289" i="37"/>
  <c r="G288" i="37"/>
  <c r="E288" i="37"/>
  <c r="F288" i="37" s="1"/>
  <c r="D288" i="37"/>
  <c r="G287" i="37"/>
  <c r="E287" i="37"/>
  <c r="D287" i="37"/>
  <c r="D293" i="36"/>
  <c r="D292" i="36"/>
  <c r="D291" i="36"/>
  <c r="D290" i="36"/>
  <c r="D289" i="36"/>
  <c r="D288" i="36"/>
  <c r="D287" i="36" s="1"/>
  <c r="F290" i="37" l="1"/>
  <c r="F287" i="37"/>
  <c r="D286" i="37"/>
  <c r="F291" i="37"/>
  <c r="E286" i="37"/>
  <c r="F286" i="37" l="1"/>
  <c r="G38" i="9"/>
  <c r="D288" i="32" l="1"/>
  <c r="D287" i="32"/>
  <c r="D286" i="32"/>
  <c r="D285" i="32"/>
  <c r="G289" i="33" l="1"/>
  <c r="G288" i="33"/>
  <c r="G287" i="33"/>
  <c r="G286" i="33"/>
  <c r="G283" i="33" s="1"/>
  <c r="G285" i="33"/>
  <c r="G284" i="33"/>
  <c r="E289" i="33"/>
  <c r="E288" i="33"/>
  <c r="E287" i="33"/>
  <c r="E286" i="33"/>
  <c r="E285" i="33"/>
  <c r="E284" i="33"/>
  <c r="D287" i="33"/>
  <c r="D286" i="33"/>
  <c r="D285" i="33"/>
  <c r="D284" i="33"/>
  <c r="E283" i="33" l="1"/>
  <c r="G300" i="31"/>
  <c r="G299" i="31"/>
  <c r="G298" i="31"/>
  <c r="G297" i="31"/>
  <c r="G296" i="31"/>
  <c r="F286" i="33" l="1"/>
  <c r="F285" i="33"/>
  <c r="F284" i="33"/>
  <c r="D289" i="33"/>
  <c r="F289" i="33" s="1"/>
  <c r="D288" i="33"/>
  <c r="F287" i="33"/>
  <c r="D290" i="32"/>
  <c r="D289" i="32"/>
  <c r="D284" i="32" s="1"/>
  <c r="D283" i="33" l="1"/>
  <c r="F288" i="33"/>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5" i="31" l="1"/>
  <c r="G285" i="31" s="1"/>
  <c r="F283" i="31"/>
  <c r="G283"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D268" i="13"/>
  <c r="G267" i="13"/>
  <c r="E267" i="13"/>
  <c r="D267" i="13"/>
  <c r="G266" i="13"/>
  <c r="E266" i="13"/>
  <c r="D266" i="13"/>
  <c r="D271" i="6"/>
  <c r="D270" i="6"/>
  <c r="D269" i="6"/>
  <c r="D268" i="6"/>
  <c r="D267" i="6"/>
  <c r="F267" i="13" l="1"/>
  <c r="F268" i="13"/>
  <c r="F266" i="13"/>
  <c r="F59" i="13"/>
</calcChain>
</file>

<file path=xl/sharedStrings.xml><?xml version="1.0" encoding="utf-8"?>
<sst xmlns="http://schemas.openxmlformats.org/spreadsheetml/2006/main" count="42764" uniqueCount="3062">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</sst>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
      <sz val="11"/>
      <color rgb="FFFF0000"/>
      <name val="ＭＳ Ｐゴシック"/>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97">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50" fillId="0" borderId="0" xfId="0" applyFont="1"/>
    <xf numFmtId="0" fontId="32" fillId="0" borderId="0" xfId="0" applyFont="1" applyFill="1" applyBorder="1" applyAlignment="1" applyProtection="1">
      <alignment horizontal="left" vertical="center"/>
    </xf>
    <xf numFmtId="0" fontId="44" fillId="0" borderId="65" xfId="0" applyFont="1" applyBorder="1" applyAlignment="1">
      <alignment vertical="center"/>
    </xf>
    <xf numFmtId="0" fontId="44" fillId="0" borderId="7" xfId="0" applyFont="1" applyBorder="1" applyAlignment="1">
      <alignmen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3">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3" xfId="12" xr:uid="{00000000-0005-0000-0000-00000C000000}"/>
    <cellStyle name="桁区切り 2 4" xfId="13" xr:uid="{00000000-0005-0000-0000-00000D000000}"/>
    <cellStyle name="桁区切り 2 5" xfId="14" xr:uid="{00000000-0005-0000-0000-00000E000000}"/>
    <cellStyle name="桁区切り 2 6" xfId="15" xr:uid="{00000000-0005-0000-0000-00000F000000}"/>
    <cellStyle name="桁区切り 2 7" xfId="16" xr:uid="{00000000-0005-0000-0000-000010000000}"/>
    <cellStyle name="桁区切り 2 8" xfId="17" xr:uid="{00000000-0005-0000-0000-000011000000}"/>
    <cellStyle name="桁区切り 2 9" xfId="18" xr:uid="{00000000-0005-0000-0000-000012000000}"/>
    <cellStyle name="桁区切り 3" xfId="19" xr:uid="{00000000-0005-0000-0000-000013000000}"/>
    <cellStyle name="桁区切り 3 2" xfId="20" xr:uid="{00000000-0005-0000-0000-000014000000}"/>
    <cellStyle name="桁区切り 4" xfId="21" xr:uid="{00000000-0005-0000-0000-000015000000}"/>
    <cellStyle name="標準" xfId="0" builtinId="0"/>
    <cellStyle name="標準 2" xfId="22" xr:uid="{00000000-0005-0000-0000-000017000000}"/>
    <cellStyle name="標準 2 2" xfId="23" xr:uid="{00000000-0005-0000-0000-000018000000}"/>
    <cellStyle name="標準 2 3" xfId="24" xr:uid="{00000000-0005-0000-0000-000019000000}"/>
    <cellStyle name="標準 2 4" xfId="25" xr:uid="{00000000-0005-0000-0000-00001A000000}"/>
    <cellStyle name="標準 2 5" xfId="26" xr:uid="{00000000-0005-0000-0000-00001B000000}"/>
    <cellStyle name="標準 2 6" xfId="27" xr:uid="{00000000-0005-0000-0000-00001C000000}"/>
    <cellStyle name="標準 2 7" xfId="28" xr:uid="{00000000-0005-0000-0000-00001D000000}"/>
    <cellStyle name="標準 2 8" xfId="29" xr:uid="{00000000-0005-0000-0000-00001E000000}"/>
    <cellStyle name="標準 2 9" xfId="30" xr:uid="{00000000-0005-0000-0000-00001F000000}"/>
    <cellStyle name="標準 3" xfId="31" xr:uid="{00000000-0005-0000-0000-000020000000}"/>
    <cellStyle name="標準 3 2" xfId="32" xr:uid="{00000000-0005-0000-0000-000021000000}"/>
    <cellStyle name="標準 4" xfId="33" xr:uid="{00000000-0005-0000-0000-000022000000}"/>
    <cellStyle name="標準 5" xfId="34" xr:uid="{00000000-0005-0000-0000-000023000000}"/>
    <cellStyle name="標準 6" xfId="35" xr:uid="{00000000-0005-0000-0000-000024000000}"/>
    <cellStyle name="標準1" xfId="36" xr:uid="{00000000-0005-0000-0000-000025000000}"/>
    <cellStyle name="標準2" xfId="37" xr:uid="{00000000-0005-0000-0000-000026000000}"/>
    <cellStyle name="未定義" xfId="38" xr:uid="{00000000-0005-0000-0000-000027000000}"/>
    <cellStyle name="㼿" xfId="39" xr:uid="{00000000-0005-0000-0000-000028000000}"/>
    <cellStyle name="㼿?" xfId="40" xr:uid="{00000000-0005-0000-0000-000029000000}"/>
    <cellStyle name="㼿㼿" xfId="41" xr:uid="{00000000-0005-0000-0000-00002A000000}"/>
    <cellStyle name="㼿㼿?" xfId="42" xr:uid="{00000000-0005-0000-0000-00002B000000}"/>
    <cellStyle name="㼿㼿㼿" xfId="43" xr:uid="{00000000-0005-0000-0000-00002C000000}"/>
    <cellStyle name="㼿㼿㼿?" xfId="44" xr:uid="{00000000-0005-0000-0000-00002D000000}"/>
    <cellStyle name="㼿㼿㼿? 2" xfId="45" xr:uid="{00000000-0005-0000-0000-00002E000000}"/>
    <cellStyle name="㼿㼿㼿㼿?" xfId="46" xr:uid="{00000000-0005-0000-0000-00002F000000}"/>
    <cellStyle name="㼿㼿㼿㼿㼿" xfId="47" xr:uid="{00000000-0005-0000-0000-000030000000}"/>
    <cellStyle name="㼿㼿㼿㼿㼿㼿" xfId="48" xr:uid="{00000000-0005-0000-0000-000031000000}"/>
    <cellStyle name="㼿㼿㼿㼿㼿㼿?" xfId="49" xr:uid="{00000000-0005-0000-0000-000032000000}"/>
    <cellStyle name="㼿㼿㼿㼿㼿㼿㼿" xfId="50" xr:uid="{00000000-0005-0000-0000-000033000000}"/>
    <cellStyle name="㼿㼿㼿㼿㼿㼿㼿㼿?" xfId="51" xr:uid="{00000000-0005-0000-0000-000034000000}"/>
    <cellStyle name="㼿㼿㼿㼿㼿㼿㼿㼿㼿㼿" xfId="52" xr:uid="{00000000-0005-0000-0000-000035000000}"/>
    <cellStyle name="㼿㼿㼿㼿㼿㼿㼿㼿㼿㼿㼿" xfId="53" xr:uid="{00000000-0005-0000-0000-000036000000}"/>
    <cellStyle name="㼿㼿㼿㼿㼿㼿㼿㼿㼿㼿㼿?" xfId="54" xr:uid="{00000000-0005-0000-0000-000037000000}"/>
    <cellStyle name="㼿㼿㼿㼿㼿㼿㼿㼿㼿㼿㼿? 2" xfId="55" xr:uid="{00000000-0005-0000-0000-000038000000}"/>
    <cellStyle name="㼿㼿㼿㼿㼿㼿㼿㼿㼿㼿㼿? 3" xfId="56" xr:uid="{00000000-0005-0000-0000-000039000000}"/>
    <cellStyle name="㼿㼿㼿㼿㼿㼿㼿㼿㼿㼿㼿㼿㼿" xfId="57" xr:uid="{00000000-0005-0000-0000-00003A000000}"/>
    <cellStyle name="㼿㼿㼿㼿㼿㼿㼿㼿㼿㼿㼿㼿㼿㼿" xfId="58" xr:uid="{00000000-0005-0000-0000-00003B000000}"/>
    <cellStyle name="㼿㼿㼿㼿㼿㼿㼿㼿㼿㼿㼿㼿㼿㼿?" xfId="59" xr:uid="{00000000-0005-0000-0000-00003C000000}"/>
    <cellStyle name="㼿㼿㼿㼿㼿㼿㼿㼿㼿㼿㼿㼿㼿㼿㼿㼿㼿" xfId="60" xr:uid="{00000000-0005-0000-0000-00003D000000}"/>
    <cellStyle name="㼿㼿㼿㼿㼿㼿㼿㼿㼿㼿㼿㼿㼿㼿㼿㼿㼿㼿㼿㼿" xfId="61" xr:uid="{00000000-0005-0000-0000-00003E000000}"/>
  </cellStyles>
  <dxfs count="169">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2020(rounded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9" customWidth="1"/>
    <col min="2" max="2" width="14.375" style="1419" customWidth="1"/>
    <col min="3" max="3" width="50.625" style="1419" bestFit="1" customWidth="1"/>
    <col min="4" max="5" width="24" style="1435" customWidth="1"/>
    <col min="6" max="6" width="18.25" style="1435" customWidth="1"/>
    <col min="7" max="8" width="17.125" style="1435" customWidth="1"/>
    <col min="9" max="9" width="9" style="1419" customWidth="1"/>
    <col min="10" max="16384" width="9" style="1419"/>
  </cols>
  <sheetData>
    <row r="1" spans="1:36" x14ac:dyDescent="0.15">
      <c r="A1" s="1"/>
      <c r="B1" s="1"/>
      <c r="C1" s="1"/>
      <c r="D1" s="3"/>
      <c r="E1" s="3"/>
      <c r="F1" s="3"/>
      <c r="G1" s="3"/>
      <c r="H1" s="3"/>
    </row>
    <row r="2" spans="1:36" s="1425" customFormat="1" ht="16.149999999999999" customHeight="1" x14ac:dyDescent="0.15">
      <c r="A2" s="135"/>
      <c r="B2" s="1420" t="s">
        <v>699</v>
      </c>
      <c r="C2" s="1421" t="s">
        <v>533</v>
      </c>
      <c r="D2" s="1422" t="s">
        <v>2263</v>
      </c>
      <c r="E2" s="1422" t="s">
        <v>2264</v>
      </c>
      <c r="F2" s="1422" t="s">
        <v>2265</v>
      </c>
      <c r="G2" s="1423" t="s">
        <v>2266</v>
      </c>
      <c r="H2" s="1424" t="s">
        <v>2267</v>
      </c>
    </row>
    <row r="3" spans="1:36" s="1425"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149999999999999" customHeight="1" x14ac:dyDescent="0.15">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149999999999999" customHeight="1" x14ac:dyDescent="0.15">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149999999999999" customHeight="1" x14ac:dyDescent="0.15">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149999999999999" customHeight="1" x14ac:dyDescent="0.15">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149999999999999" customHeight="1" x14ac:dyDescent="0.15">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149999999999999" customHeight="1" x14ac:dyDescent="0.15">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149999999999999" customHeight="1" x14ac:dyDescent="0.15">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149999999999999" customHeight="1" x14ac:dyDescent="0.15">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149999999999999" customHeight="1" x14ac:dyDescent="0.15">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149999999999999" customHeight="1" x14ac:dyDescent="0.15">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149999999999999" customHeight="1" x14ac:dyDescent="0.15">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149999999999999" customHeight="1" x14ac:dyDescent="0.15">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149999999999999" customHeight="1" x14ac:dyDescent="0.15">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149999999999999" customHeight="1" x14ac:dyDescent="0.15">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149999999999999" customHeight="1" x14ac:dyDescent="0.15">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149999999999999" customHeight="1" x14ac:dyDescent="0.15">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149999999999999" customHeight="1" x14ac:dyDescent="0.15">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149999999999999" customHeight="1" x14ac:dyDescent="0.15">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149999999999999" customHeight="1" x14ac:dyDescent="0.15">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149999999999999" customHeight="1" x14ac:dyDescent="0.15">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149999999999999" customHeight="1" x14ac:dyDescent="0.15">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149999999999999" customHeight="1" x14ac:dyDescent="0.15">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149999999999999" customHeight="1" x14ac:dyDescent="0.15">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149999999999999" customHeight="1" x14ac:dyDescent="0.15">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149999999999999" customHeight="1" x14ac:dyDescent="0.15">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149999999999999" customHeight="1" x14ac:dyDescent="0.15">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149999999999999" customHeight="1" x14ac:dyDescent="0.15">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149999999999999" customHeight="1" x14ac:dyDescent="0.15">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149999999999999" customHeight="1" x14ac:dyDescent="0.15">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149999999999999" customHeight="1" x14ac:dyDescent="0.15">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149999999999999" customHeight="1" x14ac:dyDescent="0.15">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149999999999999" customHeight="1" x14ac:dyDescent="0.15">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149999999999999" customHeight="1" x14ac:dyDescent="0.15">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149999999999999" customHeight="1" x14ac:dyDescent="0.15">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149999999999999" customHeight="1" x14ac:dyDescent="0.15">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149999999999999" customHeight="1" x14ac:dyDescent="0.15">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149999999999999" customHeight="1" x14ac:dyDescent="0.15">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149999999999999" customHeight="1" x14ac:dyDescent="0.15">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149999999999999" customHeight="1" x14ac:dyDescent="0.15">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149999999999999" customHeight="1" x14ac:dyDescent="0.15">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149999999999999" customHeight="1" x14ac:dyDescent="0.15">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149999999999999" customHeight="1" x14ac:dyDescent="0.15">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149999999999999" customHeight="1" x14ac:dyDescent="0.15">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149999999999999" customHeight="1" x14ac:dyDescent="0.15">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149999999999999" customHeight="1" x14ac:dyDescent="0.15">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149999999999999" customHeight="1" x14ac:dyDescent="0.15">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149999999999999" customHeight="1" x14ac:dyDescent="0.15">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149999999999999" customHeight="1" x14ac:dyDescent="0.15">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149999999999999" customHeight="1" x14ac:dyDescent="0.15">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149999999999999" customHeight="1" x14ac:dyDescent="0.15">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149999999999999" customHeight="1" x14ac:dyDescent="0.15">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149999999999999" customHeight="1" x14ac:dyDescent="0.15">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149999999999999" customHeight="1" x14ac:dyDescent="0.15">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149999999999999" customHeight="1" x14ac:dyDescent="0.15">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149999999999999" customHeight="1" x14ac:dyDescent="0.15">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149999999999999" customHeight="1" x14ac:dyDescent="0.15">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149999999999999" customHeight="1" x14ac:dyDescent="0.15">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149999999999999" customHeight="1" thickBot="1" x14ac:dyDescent="0.2">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149999999999999" customHeight="1" thickTop="1" x14ac:dyDescent="0.15">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149999999999999" customHeight="1" x14ac:dyDescent="0.15">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149999999999999" customHeight="1" x14ac:dyDescent="0.15">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149999999999999" customHeight="1" x14ac:dyDescent="0.15">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149999999999999" customHeight="1" x14ac:dyDescent="0.15">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149999999999999" customHeight="1" x14ac:dyDescent="0.15">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149999999999999" customHeight="1" x14ac:dyDescent="0.15">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149999999999999" customHeight="1" x14ac:dyDescent="0.15">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149999999999999" customHeight="1" x14ac:dyDescent="0.15">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149999999999999" customHeight="1" x14ac:dyDescent="0.15">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149999999999999" customHeight="1" x14ac:dyDescent="0.15">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149999999999999" customHeight="1" x14ac:dyDescent="0.15">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149999999999999" customHeight="1" x14ac:dyDescent="0.15">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149999999999999" customHeight="1" x14ac:dyDescent="0.15">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149999999999999" customHeight="1" x14ac:dyDescent="0.15">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149999999999999" customHeight="1" x14ac:dyDescent="0.15">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149999999999999" customHeight="1" x14ac:dyDescent="0.15">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149999999999999" customHeight="1" x14ac:dyDescent="0.15">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149999999999999" customHeight="1" x14ac:dyDescent="0.15">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149999999999999" customHeight="1" x14ac:dyDescent="0.15">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149999999999999" customHeight="1" x14ac:dyDescent="0.15">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149999999999999" customHeight="1" x14ac:dyDescent="0.15">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149999999999999" customHeight="1" x14ac:dyDescent="0.15">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149999999999999" customHeight="1" x14ac:dyDescent="0.15">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149999999999999" customHeight="1" x14ac:dyDescent="0.15">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149999999999999" customHeight="1" x14ac:dyDescent="0.15">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149999999999999" customHeight="1" x14ac:dyDescent="0.15">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149999999999999" customHeight="1" x14ac:dyDescent="0.15">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149999999999999" customHeight="1" x14ac:dyDescent="0.15">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149999999999999" customHeight="1" x14ac:dyDescent="0.15">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149999999999999" customHeight="1" x14ac:dyDescent="0.15">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149999999999999" customHeight="1" x14ac:dyDescent="0.15">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149999999999999" customHeight="1" x14ac:dyDescent="0.15">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149999999999999" customHeight="1" x14ac:dyDescent="0.15">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149999999999999" customHeight="1" x14ac:dyDescent="0.15">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149999999999999" customHeight="1" x14ac:dyDescent="0.15">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149999999999999" customHeight="1" x14ac:dyDescent="0.15">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149999999999999" customHeight="1" x14ac:dyDescent="0.15">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149999999999999" customHeight="1" x14ac:dyDescent="0.15">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149999999999999" customHeight="1" x14ac:dyDescent="0.15">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149999999999999" customHeight="1" x14ac:dyDescent="0.15">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149999999999999" customHeight="1" x14ac:dyDescent="0.15">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149999999999999" customHeight="1" x14ac:dyDescent="0.15">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149999999999999" customHeight="1" x14ac:dyDescent="0.15">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149999999999999" customHeight="1" x14ac:dyDescent="0.15">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149999999999999" customHeight="1" x14ac:dyDescent="0.15">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149999999999999" customHeight="1" x14ac:dyDescent="0.15">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149999999999999" customHeight="1" x14ac:dyDescent="0.15">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149999999999999" customHeight="1" x14ac:dyDescent="0.15">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149999999999999" customHeight="1" x14ac:dyDescent="0.15">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149999999999999" customHeight="1" x14ac:dyDescent="0.15">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149999999999999" customHeight="1" x14ac:dyDescent="0.15">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149999999999999" customHeight="1" x14ac:dyDescent="0.15">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149999999999999" customHeight="1" x14ac:dyDescent="0.15">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149999999999999" customHeight="1" x14ac:dyDescent="0.15">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149999999999999" customHeight="1" x14ac:dyDescent="0.15">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149999999999999" customHeight="1" x14ac:dyDescent="0.15">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149999999999999" customHeight="1" x14ac:dyDescent="0.15">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149999999999999" customHeight="1" x14ac:dyDescent="0.15">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149999999999999" customHeight="1" x14ac:dyDescent="0.15">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149999999999999" customHeight="1" x14ac:dyDescent="0.15">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149999999999999" customHeight="1" x14ac:dyDescent="0.15">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149999999999999" customHeight="1" x14ac:dyDescent="0.15">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149999999999999" customHeight="1" x14ac:dyDescent="0.15">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149999999999999" customHeight="1" x14ac:dyDescent="0.15">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149999999999999" customHeight="1" x14ac:dyDescent="0.15">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149999999999999" customHeight="1" x14ac:dyDescent="0.15">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149999999999999" customHeight="1" x14ac:dyDescent="0.15">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149999999999999" customHeight="1" x14ac:dyDescent="0.15">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149999999999999" customHeight="1" x14ac:dyDescent="0.15">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149999999999999" customHeight="1" x14ac:dyDescent="0.15">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149999999999999" customHeight="1" x14ac:dyDescent="0.15">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149999999999999" customHeight="1" x14ac:dyDescent="0.15">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149999999999999" customHeight="1" x14ac:dyDescent="0.15">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149999999999999" customHeight="1" x14ac:dyDescent="0.15">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149999999999999" customHeight="1" x14ac:dyDescent="0.15">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149999999999999" customHeight="1" x14ac:dyDescent="0.15">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149999999999999" customHeight="1" x14ac:dyDescent="0.15">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149999999999999" customHeight="1" x14ac:dyDescent="0.15">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149999999999999" customHeight="1" x14ac:dyDescent="0.15">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149999999999999" customHeight="1" x14ac:dyDescent="0.15">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149999999999999" customHeight="1" x14ac:dyDescent="0.15">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149999999999999" customHeight="1" x14ac:dyDescent="0.15">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149999999999999" customHeight="1" x14ac:dyDescent="0.15">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149999999999999" customHeight="1" x14ac:dyDescent="0.15">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149999999999999" customHeight="1" x14ac:dyDescent="0.15">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149999999999999" customHeight="1" x14ac:dyDescent="0.15">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149999999999999" customHeight="1" x14ac:dyDescent="0.15">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149999999999999" customHeight="1" x14ac:dyDescent="0.15">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149999999999999" customHeight="1" x14ac:dyDescent="0.15">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149999999999999" customHeight="1" x14ac:dyDescent="0.15">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149999999999999" customHeight="1" x14ac:dyDescent="0.15">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149999999999999" customHeight="1" x14ac:dyDescent="0.15">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149999999999999" customHeight="1" x14ac:dyDescent="0.15">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149999999999999" customHeight="1" x14ac:dyDescent="0.15">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149999999999999" customHeight="1" x14ac:dyDescent="0.15">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149999999999999" customHeight="1" x14ac:dyDescent="0.15">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149999999999999" customHeight="1" x14ac:dyDescent="0.15">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149999999999999" customHeight="1" x14ac:dyDescent="0.15">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149999999999999" customHeight="1" x14ac:dyDescent="0.15">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149999999999999" customHeight="1" x14ac:dyDescent="0.15">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149999999999999" customHeight="1" x14ac:dyDescent="0.15">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149999999999999" customHeight="1" x14ac:dyDescent="0.15">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149999999999999" customHeight="1" x14ac:dyDescent="0.15">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149999999999999" customHeight="1" x14ac:dyDescent="0.15">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149999999999999" customHeight="1" x14ac:dyDescent="0.15">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149999999999999" customHeight="1" x14ac:dyDescent="0.15">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149999999999999" customHeight="1" x14ac:dyDescent="0.15">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149999999999999" customHeight="1" x14ac:dyDescent="0.15">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149999999999999" customHeight="1" x14ac:dyDescent="0.15">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149999999999999" customHeight="1" x14ac:dyDescent="0.15">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149999999999999" customHeight="1" x14ac:dyDescent="0.15">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149999999999999" customHeight="1" x14ac:dyDescent="0.15">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149999999999999" customHeight="1" x14ac:dyDescent="0.15">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149999999999999" customHeight="1" x14ac:dyDescent="0.15">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149999999999999" customHeight="1" x14ac:dyDescent="0.15">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149999999999999" customHeight="1" x14ac:dyDescent="0.15">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149999999999999" customHeight="1" x14ac:dyDescent="0.15">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149999999999999" customHeight="1" x14ac:dyDescent="0.15">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149999999999999" customHeight="1" x14ac:dyDescent="0.15">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149999999999999" customHeight="1" x14ac:dyDescent="0.15">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149999999999999" customHeight="1" x14ac:dyDescent="0.15">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149999999999999" customHeight="1" x14ac:dyDescent="0.15">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149999999999999" customHeight="1" x14ac:dyDescent="0.15">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149999999999999" customHeight="1" x14ac:dyDescent="0.15">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149999999999999" customHeight="1" x14ac:dyDescent="0.15">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149999999999999" customHeight="1" x14ac:dyDescent="0.15">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149999999999999" customHeight="1" x14ac:dyDescent="0.15">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149999999999999" customHeight="1" x14ac:dyDescent="0.15">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149999999999999" customHeight="1" x14ac:dyDescent="0.15">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149999999999999" customHeight="1" x14ac:dyDescent="0.15">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149999999999999" customHeight="1" x14ac:dyDescent="0.15">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149999999999999" customHeight="1" x14ac:dyDescent="0.15">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149999999999999" customHeight="1" x14ac:dyDescent="0.15">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149999999999999" customHeight="1" x14ac:dyDescent="0.15">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149999999999999" customHeight="1" x14ac:dyDescent="0.15">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149999999999999" customHeight="1" x14ac:dyDescent="0.15">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149999999999999" customHeight="1" x14ac:dyDescent="0.15">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149999999999999" customHeight="1" x14ac:dyDescent="0.15">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149999999999999" customHeight="1" x14ac:dyDescent="0.15">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149999999999999" customHeight="1" x14ac:dyDescent="0.15">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149999999999999" customHeight="1" x14ac:dyDescent="0.15">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149999999999999" customHeight="1" x14ac:dyDescent="0.15">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149999999999999" customHeight="1" x14ac:dyDescent="0.15">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149999999999999" customHeight="1" x14ac:dyDescent="0.15">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149999999999999" customHeight="1" x14ac:dyDescent="0.15">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149999999999999" customHeight="1" x14ac:dyDescent="0.15">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149999999999999" customHeight="1" x14ac:dyDescent="0.15">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149999999999999" customHeight="1" x14ac:dyDescent="0.15">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149999999999999" customHeight="1" x14ac:dyDescent="0.15">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149999999999999" customHeight="1" x14ac:dyDescent="0.15">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149999999999999" customHeight="1" x14ac:dyDescent="0.15">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149999999999999" customHeight="1" x14ac:dyDescent="0.15">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149999999999999" customHeight="1" x14ac:dyDescent="0.15">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149999999999999" customHeight="1" x14ac:dyDescent="0.15">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149999999999999" customHeight="1" x14ac:dyDescent="0.15">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149999999999999" customHeight="1" x14ac:dyDescent="0.15">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149999999999999" customHeight="1" x14ac:dyDescent="0.15">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149999999999999" customHeight="1" x14ac:dyDescent="0.15">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149999999999999" customHeight="1" x14ac:dyDescent="0.15">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149999999999999" customHeight="1" x14ac:dyDescent="0.15">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149999999999999" customHeight="1" x14ac:dyDescent="0.15">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149999999999999" customHeight="1" thickTop="1" thickBot="1" x14ac:dyDescent="0.2">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149999999999999" customHeight="1" x14ac:dyDescent="0.15">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149999999999999" customHeight="1" x14ac:dyDescent="0.15">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15">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149999999999999" customHeight="1" x14ac:dyDescent="0.15">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149999999999999" customHeight="1" x14ac:dyDescent="0.25">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15">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15">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1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15">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15">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15">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15">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15">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15">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15">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15">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15">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15">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15">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15">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15">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15">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15">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15">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15">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15">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15">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15">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15">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15">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15">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15">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15">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15">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15">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1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15">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15">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15">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1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15">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15">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15">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15">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15">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15">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15">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1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1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1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15">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15">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15">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15">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15">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15">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15">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1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1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1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1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1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1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1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15">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15">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15">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15">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1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15">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15">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15">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15">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15">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15">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15">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15">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15">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15">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15">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15">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15">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15">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15">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15">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15">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15">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15">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1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1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15">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15">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15">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15">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15">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15">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15">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1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1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1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15">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15">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15">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15">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1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15">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15">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15">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15">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15">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15">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15">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15">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15">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15">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15">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15">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15">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15">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15">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15">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15">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15">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15">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15">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1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15">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15">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15">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15">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1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15">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15">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15">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15">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15">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15">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15">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1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1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1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15">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15">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15">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15">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15">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15">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1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15">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1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1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1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1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1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1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1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1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1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1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1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1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1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1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15">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1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15">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1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1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1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1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15">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15">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15">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15">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15">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15">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15">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15">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15">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15">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15">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15">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15">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15">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15">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15">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15">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15">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15">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15">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15">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1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1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15">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15">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15">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15">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15">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15">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15">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15">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15">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15">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15">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15">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15">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15">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15">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15">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15">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15">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1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15">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15">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15">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15">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15">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15">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15">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15">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15">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15">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15">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15">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15">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15">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15">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15">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15">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15">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15">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15">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15">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15">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15">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15">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15">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15">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15">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15">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15">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15">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15">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15">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15">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15">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15">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15">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15">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15">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15">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15">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15">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15">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15">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15">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15">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15">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15">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15">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15">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15">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15">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15">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15">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15">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15">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15">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15">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15">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15">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15">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15">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15">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15">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15">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15">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15">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15">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15">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15">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15">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15">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15">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15">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15">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1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1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15">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15">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15">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15">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15">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15">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15">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15">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15">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15">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15">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1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15">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15">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15">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15">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15">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15">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15">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15">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15">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15">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15">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15">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15">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15">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15">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15">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C4:H284">
    <cfRule type="expression" dxfId="168" priority="1">
      <formula>MOD(ROW(),2)=0</formula>
    </cfRule>
    <cfRule type="expression" priority="2">
      <formula>MOD(ROW(),2)=0</formula>
    </cfRule>
    <cfRule type="expression" dxfId="167"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 C7 C9 C11 C13 C15 C17 C19 C21 C23 C25 C27 C29 C31 C33 C35 C37 C39:C49 C51 C53 C55 C57 C59 C61 C63 C65 C67 C69 C71 C73 C75 C77 C79 C81 C83 C85 C87 C89 C91 C93 C95:C98 C100 C102 C104">
    <cfRule type="expression" dxfId="131"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130" priority="8">
      <formula>MOD(ROW(),2)=0</formula>
    </cfRule>
  </conditionalFormatting>
  <conditionalFormatting sqref="C5 C7 C9 C11 C13 C15 C17 C19 C21 C23 C25 C28 C30 C32 C34 C36:C46 C48 C50 C52 C54 C56 C58 C60 C62 C64 C66 C68 C70 C72 C74 C76:C77 C79 C81 C84 C86 C88 C90:C101">
    <cfRule type="expression" dxfId="129" priority="16">
      <formula>MOD(ROW(),2)=0</formula>
    </cfRule>
  </conditionalFormatting>
  <conditionalFormatting sqref="C4:P271 C284:N294">
    <cfRule type="expression" dxfId="128" priority="2">
      <formula>MOD(ROW(),2)=1</formula>
    </cfRule>
    <cfRule type="expression" dxfId="127" priority="3">
      <formula>MOD(ROW(),2)=1</formula>
    </cfRule>
    <cfRule type="expression" dxfId="126" priority="4">
      <formula>"　=MOD(ROW(),2)=1 "</formula>
    </cfRule>
  </conditionalFormatting>
  <conditionalFormatting sqref="C4:P271">
    <cfRule type="expression" dxfId="125" priority="10">
      <formula>MOD(ROW(),2)=1</formula>
    </cfRule>
    <cfRule type="expression" dxfId="124" priority="11">
      <formula>MOD(ROW(),2)=1</formula>
    </cfRule>
    <cfRule type="expression" dxfId="123" priority="12">
      <formula>"　=MOD(ROW(),2)=1 "</formula>
    </cfRule>
  </conditionalFormatting>
  <conditionalFormatting sqref="C4:P272 C284:N294">
    <cfRule type="expression" dxfId="122" priority="5">
      <formula>MOD(ROW(),2)=0</formula>
    </cfRule>
    <cfRule type="expression" dxfId="121" priority="6">
      <formula>MOD(ROW(),2)=0</formula>
    </cfRule>
  </conditionalFormatting>
  <conditionalFormatting sqref="C4:P272">
    <cfRule type="expression" dxfId="120" priority="23">
      <formula>MOD(ROW(),2)=1</formula>
    </cfRule>
    <cfRule type="expression" dxfId="119" priority="25">
      <formula>"　=MOD(ROW(),2)=1 "</formula>
    </cfRule>
    <cfRule type="expression" dxfId="118" priority="24">
      <formula>MOD(ROW(),2)=1</formula>
    </cfRule>
  </conditionalFormatting>
  <conditionalFormatting sqref="F40:F49">
    <cfRule type="expression" dxfId="117" priority="20">
      <formula>MOD(ROW(),2)=0</formula>
    </cfRule>
  </conditionalFormatting>
  <conditionalFormatting sqref="F96:F98">
    <cfRule type="expression" dxfId="116" priority="19">
      <formula>MOD(ROW(),2)=0</formula>
    </cfRule>
  </conditionalFormatting>
  <conditionalFormatting sqref="F236:F240">
    <cfRule type="expression" dxfId="115" priority="17">
      <formula>MOD(ROW(),2)=0</formula>
    </cfRule>
  </conditionalFormatting>
  <conditionalFormatting sqref="F37:P46 F91:P102 G118:P118 F229:P236 F289:N289">
    <cfRule type="expression" dxfId="114" priority="7">
      <formula>MOD(ROW(),2)=0</formula>
    </cfRule>
  </conditionalFormatting>
  <conditionalFormatting sqref="F37:P46 F91:P102 G118:P118 F229:P236">
    <cfRule type="expression" dxfId="113" priority="15">
      <formula>MOD(ROW(),2)=0</formula>
    </cfRule>
  </conditionalFormatting>
  <conditionalFormatting sqref="F106:P106">
    <cfRule type="expression" dxfId="112" priority="18">
      <formula>MOD(ROW(),2)=0</formula>
    </cfRule>
  </conditionalFormatting>
  <conditionalFormatting sqref="G89:I89">
    <cfRule type="expression" dxfId="111" priority="9">
      <formula>MOD(ROW(),2)=0</formula>
    </cfRule>
    <cfRule type="expression" dxfId="110" priority="1">
      <formula>MOD(ROW(),2)=0</formula>
    </cfRule>
  </conditionalFormatting>
  <conditionalFormatting sqref="G40:P49">
    <cfRule type="expression" dxfId="109" priority="34">
      <formula>MOD(ROW(),2)=0</formula>
    </cfRule>
  </conditionalFormatting>
  <conditionalFormatting sqref="G96:P98">
    <cfRule type="expression" dxfId="108" priority="32">
      <formula>MOD(ROW(),2)=0</formula>
    </cfRule>
  </conditionalFormatting>
  <conditionalFormatting sqref="G122:P122">
    <cfRule type="expression" dxfId="107" priority="30">
      <formula>MOD(ROW(),2)=0</formula>
    </cfRule>
  </conditionalFormatting>
  <conditionalFormatting sqref="G236:P240">
    <cfRule type="expression" dxfId="106"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2391</v>
      </c>
      <c r="C2" s="1355" t="s">
        <v>549</v>
      </c>
      <c r="D2" s="1355" t="s">
        <v>2390</v>
      </c>
      <c r="E2" s="1356" t="s">
        <v>2389</v>
      </c>
      <c r="F2" s="1357" t="s">
        <v>594</v>
      </c>
      <c r="G2" s="1358" t="s">
        <v>2388</v>
      </c>
      <c r="H2" s="1359" t="s">
        <v>2387</v>
      </c>
      <c r="I2" s="1360" t="s">
        <v>2386</v>
      </c>
      <c r="J2" s="1360" t="s">
        <v>2385</v>
      </c>
      <c r="K2" s="1361" t="s">
        <v>719</v>
      </c>
      <c r="L2" s="1499" t="s">
        <v>2384</v>
      </c>
      <c r="M2" s="1498" t="s">
        <v>1872</v>
      </c>
      <c r="N2" s="1498" t="s">
        <v>1873</v>
      </c>
      <c r="O2" s="1498" t="s">
        <v>2383</v>
      </c>
    </row>
    <row r="3" spans="1:17" s="1491" customFormat="1" ht="15.75" customHeight="1" x14ac:dyDescent="0.15">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1181</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2"/>
      <c r="Q9" s="1450"/>
    </row>
    <row r="10" spans="1:17" s="1491" customFormat="1" ht="14.25" x14ac:dyDescent="0.15">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2"/>
      <c r="Q10" s="1450"/>
    </row>
    <row r="11" spans="1:17" s="1491" customFormat="1" ht="14.25" x14ac:dyDescent="0.15">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2"/>
      <c r="Q18" s="1450"/>
    </row>
    <row r="19" spans="1:17" s="1491" customFormat="1" ht="14.25" x14ac:dyDescent="0.15">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2"/>
      <c r="Q19" s="1450"/>
    </row>
    <row r="20" spans="1:17" s="1491" customFormat="1" ht="14.25" x14ac:dyDescent="0.15">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2"/>
    </row>
    <row r="23" spans="1:17" s="1491" customFormat="1" ht="14.25" x14ac:dyDescent="0.15">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2"/>
      <c r="Q33" s="1450"/>
    </row>
    <row r="34" spans="1:17" s="1491" customFormat="1" ht="14.25" x14ac:dyDescent="0.15">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2"/>
      <c r="Q34" s="1450"/>
    </row>
    <row r="35" spans="1:17" s="1491" customFormat="1" ht="14.25" x14ac:dyDescent="0.15">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2"/>
      <c r="Q35" s="1450"/>
    </row>
    <row r="36" spans="1:17" s="1491" customFormat="1" ht="14.25" x14ac:dyDescent="0.15">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2"/>
      <c r="Q36" s="1450"/>
    </row>
    <row r="37" spans="1:17" s="1491" customFormat="1" ht="14.25" x14ac:dyDescent="0.15">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2"/>
      <c r="Q37" s="1450"/>
    </row>
    <row r="38" spans="1:17" s="1491" customFormat="1" ht="14.25" x14ac:dyDescent="0.15">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2"/>
      <c r="Q38" s="1450"/>
    </row>
    <row r="39" spans="1:17" s="1491" customFormat="1" ht="14.25" x14ac:dyDescent="0.15">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2"/>
      <c r="Q39" s="1450"/>
    </row>
    <row r="40" spans="1:17" s="1491" customFormat="1" ht="14.25" x14ac:dyDescent="0.15">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2"/>
      <c r="Q40" s="1450"/>
    </row>
    <row r="41" spans="1:17" s="1491" customFormat="1" ht="14.25" x14ac:dyDescent="0.15">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2"/>
      <c r="Q42" s="1450"/>
    </row>
    <row r="43" spans="1:17" s="1491" customFormat="1" ht="14.25" x14ac:dyDescent="0.15">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2"/>
      <c r="Q43" s="1450"/>
    </row>
    <row r="44" spans="1:17" s="1491" customFormat="1" ht="14.25" x14ac:dyDescent="0.15">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2"/>
      <c r="Q44" s="1450"/>
    </row>
    <row r="45" spans="1:17" s="1491" customFormat="1" ht="14.25" x14ac:dyDescent="0.15">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2"/>
      <c r="Q45" s="1450"/>
    </row>
    <row r="46" spans="1:17" s="1491" customFormat="1" ht="14.25" x14ac:dyDescent="0.15">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2"/>
      <c r="Q46" s="1450"/>
    </row>
    <row r="47" spans="1:17" s="1491" customFormat="1" ht="14.25" x14ac:dyDescent="0.15">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2"/>
      <c r="Q47" s="1450"/>
    </row>
    <row r="48" spans="1:17" s="1491" customFormat="1" ht="14.25" x14ac:dyDescent="0.15">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2"/>
      <c r="Q51" s="1450"/>
    </row>
    <row r="52" spans="1:17" s="1491" customFormat="1" ht="14.25" x14ac:dyDescent="0.15">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2"/>
      <c r="Q52" s="1450"/>
    </row>
    <row r="53" spans="1:17" s="1491" customFormat="1" ht="14.25" x14ac:dyDescent="0.15">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2"/>
      <c r="Q53" s="1450"/>
    </row>
    <row r="54" spans="1:17" s="1491" customFormat="1" ht="14.25" x14ac:dyDescent="0.15">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2"/>
      <c r="Q54" s="1450"/>
    </row>
    <row r="55" spans="1:17" s="1491" customFormat="1" ht="14.25" x14ac:dyDescent="0.15">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2"/>
      <c r="Q55" s="1450"/>
    </row>
    <row r="56" spans="1:17" s="1491" customFormat="1" ht="14.25" x14ac:dyDescent="0.15">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2"/>
      <c r="Q56" s="1450"/>
    </row>
    <row r="57" spans="1:17" s="1491" customFormat="1" ht="14.25" x14ac:dyDescent="0.15">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2"/>
      <c r="Q57" s="1450"/>
    </row>
    <row r="58" spans="1:17" s="1491" customFormat="1" ht="14.25" x14ac:dyDescent="0.15">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2"/>
      <c r="Q58" s="1450"/>
    </row>
    <row r="59" spans="1:17" s="1491" customFormat="1" ht="14.25" x14ac:dyDescent="0.15">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2"/>
      <c r="Q59" s="1450"/>
    </row>
    <row r="60" spans="1:17" s="1491" customFormat="1" ht="14.25" x14ac:dyDescent="0.15">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2"/>
      <c r="Q60" s="1450"/>
    </row>
    <row r="61" spans="1:17" s="1491" customFormat="1" ht="14.25" x14ac:dyDescent="0.15">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2"/>
      <c r="Q61" s="1450"/>
    </row>
    <row r="62" spans="1:17" s="1491" customFormat="1" ht="14.25" x14ac:dyDescent="0.15">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2"/>
      <c r="Q62" s="1450"/>
    </row>
    <row r="63" spans="1:17" s="1491" customFormat="1" ht="14.25" x14ac:dyDescent="0.15">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2"/>
      <c r="Q63" s="1450"/>
    </row>
    <row r="64" spans="1:17" s="1491" customFormat="1" ht="14.25" x14ac:dyDescent="0.15">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2"/>
      <c r="Q64" s="1450"/>
    </row>
    <row r="65" spans="1:17" s="1491" customFormat="1" ht="14.25" x14ac:dyDescent="0.15">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2"/>
      <c r="Q65" s="1450"/>
    </row>
    <row r="66" spans="1:17" s="1491" customFormat="1" ht="14.25" x14ac:dyDescent="0.15">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2"/>
      <c r="Q66" s="1450"/>
    </row>
    <row r="67" spans="1:17" s="1491" customFormat="1" ht="14.25" x14ac:dyDescent="0.15">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2"/>
      <c r="Q67" s="1450"/>
    </row>
    <row r="68" spans="1:17" s="1491" customFormat="1" ht="15" thickBot="1" x14ac:dyDescent="0.2">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2"/>
      <c r="Q68" s="1450"/>
    </row>
    <row r="69" spans="1:17" s="1491" customFormat="1" ht="15" thickTop="1" x14ac:dyDescent="0.15">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2"/>
      <c r="Q69" s="1450"/>
    </row>
    <row r="70" spans="1:17" s="1491" customFormat="1" ht="14.25" x14ac:dyDescent="0.15">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2"/>
      <c r="Q70" s="1450"/>
    </row>
    <row r="71" spans="1:17" s="1491" customFormat="1" ht="14.25" x14ac:dyDescent="0.15">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2"/>
      <c r="Q71" s="1450"/>
    </row>
    <row r="72" spans="1:17" s="1491" customFormat="1" ht="14.25" x14ac:dyDescent="0.15">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2"/>
      <c r="Q72" s="1450"/>
    </row>
    <row r="73" spans="1:17" s="1491" customFormat="1" ht="14.25" x14ac:dyDescent="0.15">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2"/>
      <c r="Q73" s="1450"/>
    </row>
    <row r="74" spans="1:17" s="1491" customFormat="1" ht="14.25" x14ac:dyDescent="0.15">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2"/>
      <c r="Q74" s="1450"/>
    </row>
    <row r="75" spans="1:17" s="1491" customFormat="1" ht="14.25" x14ac:dyDescent="0.15">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2"/>
      <c r="Q75" s="1450"/>
    </row>
    <row r="76" spans="1:17" x14ac:dyDescent="0.15">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6"/>
      <c r="Q76" s="1450"/>
    </row>
    <row r="77" spans="1:17" x14ac:dyDescent="0.15">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6"/>
      <c r="Q77" s="1450"/>
    </row>
    <row r="78" spans="1:17" x14ac:dyDescent="0.15">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6"/>
      <c r="Q78" s="1450"/>
    </row>
    <row r="79" spans="1:17" x14ac:dyDescent="0.15">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6"/>
      <c r="Q79" s="1450"/>
    </row>
    <row r="80" spans="1:17" x14ac:dyDescent="0.15">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6"/>
      <c r="Q80" s="1450"/>
    </row>
    <row r="81" spans="1:17" x14ac:dyDescent="0.15">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6"/>
      <c r="Q81" s="1450"/>
    </row>
    <row r="82" spans="1:17" x14ac:dyDescent="0.15">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6"/>
      <c r="Q82" s="1450"/>
    </row>
    <row r="83" spans="1:17" x14ac:dyDescent="0.15">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6"/>
      <c r="Q83" s="1450"/>
    </row>
    <row r="84" spans="1:17" x14ac:dyDescent="0.15">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6"/>
      <c r="Q84" s="1450"/>
    </row>
    <row r="85" spans="1:17" x14ac:dyDescent="0.15">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6"/>
      <c r="Q85" s="1450"/>
    </row>
    <row r="86" spans="1:17" x14ac:dyDescent="0.15">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6"/>
      <c r="Q86" s="1450"/>
    </row>
    <row r="87" spans="1:17" x14ac:dyDescent="0.15">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6"/>
      <c r="Q87" s="1450"/>
    </row>
    <row r="88" spans="1:17" x14ac:dyDescent="0.15">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6"/>
      <c r="Q88" s="1450"/>
    </row>
    <row r="89" spans="1:17" x14ac:dyDescent="0.15">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6"/>
      <c r="Q89" s="1450"/>
    </row>
    <row r="90" spans="1:17" x14ac:dyDescent="0.15">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6"/>
      <c r="Q90" s="1450"/>
    </row>
    <row r="91" spans="1:17" x14ac:dyDescent="0.15">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6"/>
      <c r="Q91" s="1450"/>
    </row>
    <row r="92" spans="1:17" x14ac:dyDescent="0.15">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6"/>
      <c r="Q92" s="1450"/>
    </row>
    <row r="93" spans="1:17" x14ac:dyDescent="0.15">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6"/>
      <c r="Q93" s="1450"/>
    </row>
    <row r="94" spans="1:17" x14ac:dyDescent="0.15">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6"/>
      <c r="Q94" s="1450"/>
    </row>
    <row r="95" spans="1:17" x14ac:dyDescent="0.15">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6"/>
      <c r="Q95" s="1450"/>
    </row>
    <row r="96" spans="1:17" x14ac:dyDescent="0.15">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6"/>
      <c r="Q96" s="1450"/>
    </row>
    <row r="97" spans="1:17" x14ac:dyDescent="0.15">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6"/>
      <c r="Q97" s="1450"/>
    </row>
    <row r="98" spans="1:17" x14ac:dyDescent="0.15">
      <c r="A98" s="1196"/>
      <c r="B98" s="929" t="s">
        <v>1262</v>
      </c>
      <c r="C98" s="934" t="s">
        <v>1339</v>
      </c>
      <c r="D98" s="934" t="s">
        <v>618</v>
      </c>
      <c r="E98" s="935" t="s">
        <v>1673</v>
      </c>
      <c r="F98" s="973">
        <v>6840</v>
      </c>
      <c r="G98" s="1489">
        <v>6840</v>
      </c>
      <c r="H98" s="1489" t="s">
        <v>2341</v>
      </c>
      <c r="I98" s="149">
        <v>30949.8</v>
      </c>
      <c r="J98" s="149">
        <v>56351.42</v>
      </c>
      <c r="K98" s="891">
        <v>34191</v>
      </c>
      <c r="L98" s="891">
        <v>38777</v>
      </c>
      <c r="M98" s="892" t="s">
        <v>1181</v>
      </c>
      <c r="N98" s="893">
        <v>1582</v>
      </c>
      <c r="O98" s="894">
        <v>12.91</v>
      </c>
      <c r="P98" s="1456"/>
      <c r="Q98" s="1450"/>
    </row>
    <row r="99" spans="1:17" ht="28.5" x14ac:dyDescent="0.15">
      <c r="A99" s="1196"/>
      <c r="B99" s="929" t="s">
        <v>1263</v>
      </c>
      <c r="C99" s="937" t="s">
        <v>1340</v>
      </c>
      <c r="D99" s="937" t="s">
        <v>1663</v>
      </c>
      <c r="E99" s="938" t="s">
        <v>2353</v>
      </c>
      <c r="F99" s="1490">
        <v>2720</v>
      </c>
      <c r="G99" s="1489">
        <v>2720</v>
      </c>
      <c r="H99" s="1489" t="s">
        <v>1181</v>
      </c>
      <c r="I99" s="149">
        <v>8317.99</v>
      </c>
      <c r="J99" s="149">
        <v>28930.36</v>
      </c>
      <c r="K99" s="891">
        <v>38637</v>
      </c>
      <c r="L99" s="891">
        <v>39156</v>
      </c>
      <c r="M99" s="892" t="s">
        <v>2341</v>
      </c>
      <c r="N99" s="893">
        <v>270</v>
      </c>
      <c r="O99" s="894">
        <v>7.18</v>
      </c>
      <c r="P99" s="1456"/>
      <c r="Q99" s="1450"/>
    </row>
    <row r="100" spans="1:17" x14ac:dyDescent="0.15">
      <c r="A100" s="1196"/>
      <c r="B100" s="929" t="s">
        <v>1547</v>
      </c>
      <c r="C100" s="940" t="s">
        <v>1467</v>
      </c>
      <c r="D100" s="940" t="s">
        <v>615</v>
      </c>
      <c r="E100" s="941" t="s">
        <v>633</v>
      </c>
      <c r="F100" s="1490">
        <v>700</v>
      </c>
      <c r="G100" s="1489">
        <v>700</v>
      </c>
      <c r="H100" s="1489" t="s">
        <v>2341</v>
      </c>
      <c r="I100" s="149">
        <v>1607.89</v>
      </c>
      <c r="J100" s="149" t="s">
        <v>1181</v>
      </c>
      <c r="K100" s="891" t="s">
        <v>2341</v>
      </c>
      <c r="L100" s="891">
        <v>42853</v>
      </c>
      <c r="M100" s="892" t="s">
        <v>1181</v>
      </c>
      <c r="N100" s="893" t="s">
        <v>97</v>
      </c>
      <c r="O100" s="894" t="s">
        <v>97</v>
      </c>
      <c r="P100" s="1456"/>
      <c r="Q100" s="1450"/>
    </row>
    <row r="101" spans="1:17" x14ac:dyDescent="0.15">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6"/>
      <c r="Q101" s="1450"/>
    </row>
    <row r="102" spans="1:17" x14ac:dyDescent="0.15">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6"/>
      <c r="Q102" s="1450"/>
    </row>
    <row r="103" spans="1:17" x14ac:dyDescent="0.15">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6"/>
      <c r="Q103" s="1450"/>
    </row>
    <row r="104" spans="1:17" x14ac:dyDescent="0.15">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6"/>
      <c r="Q104" s="1450"/>
    </row>
    <row r="105" spans="1:17" x14ac:dyDescent="0.15">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6"/>
      <c r="Q105" s="1450"/>
    </row>
    <row r="106" spans="1:17" x14ac:dyDescent="0.15">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6"/>
      <c r="Q106" s="1450"/>
    </row>
    <row r="107" spans="1:17" x14ac:dyDescent="0.15">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6"/>
      <c r="Q107" s="1450"/>
    </row>
    <row r="108" spans="1:17" x14ac:dyDescent="0.15">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6"/>
      <c r="Q108" s="1450"/>
    </row>
    <row r="109" spans="1:17" ht="28.5" x14ac:dyDescent="0.15">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6"/>
      <c r="Q109" s="1450"/>
    </row>
    <row r="110" spans="1:17" ht="28.5" x14ac:dyDescent="0.15">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6"/>
      <c r="Q110" s="1450"/>
    </row>
    <row r="111" spans="1:17" ht="42.75" x14ac:dyDescent="0.15">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6"/>
      <c r="Q111" s="1450"/>
    </row>
    <row r="112" spans="1:17" x14ac:dyDescent="0.15">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6"/>
      <c r="Q112" s="1450"/>
    </row>
    <row r="113" spans="1:17" x14ac:dyDescent="0.15">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6"/>
      <c r="Q113" s="1450"/>
    </row>
    <row r="114" spans="1:17" ht="28.5" x14ac:dyDescent="0.15">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6"/>
      <c r="Q114" s="1450"/>
    </row>
    <row r="115" spans="1:17" x14ac:dyDescent="0.15">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6"/>
      <c r="Q115" s="1450"/>
    </row>
    <row r="116" spans="1:17" x14ac:dyDescent="0.15">
      <c r="A116" s="1196"/>
      <c r="B116" s="929" t="s">
        <v>1417</v>
      </c>
      <c r="C116" s="897" t="s">
        <v>1475</v>
      </c>
      <c r="D116" s="897" t="s">
        <v>607</v>
      </c>
      <c r="E116" s="898" t="s">
        <v>2123</v>
      </c>
      <c r="F116" s="908">
        <v>11600</v>
      </c>
      <c r="G116" s="361">
        <v>11600</v>
      </c>
      <c r="H116" s="361" t="s">
        <v>2341</v>
      </c>
      <c r="I116" s="1488">
        <v>1686.28</v>
      </c>
      <c r="J116" s="1488">
        <v>8280.08</v>
      </c>
      <c r="K116" s="963">
        <v>38035</v>
      </c>
      <c r="L116" s="963">
        <v>42825</v>
      </c>
      <c r="M116" s="964" t="s">
        <v>2341</v>
      </c>
      <c r="N116" s="904">
        <v>111</v>
      </c>
      <c r="O116" s="1396">
        <v>7.78</v>
      </c>
      <c r="P116" s="1456"/>
      <c r="Q116" s="1450"/>
    </row>
    <row r="117" spans="1:17" x14ac:dyDescent="0.15">
      <c r="A117" s="1196"/>
      <c r="B117" s="929" t="s">
        <v>2100</v>
      </c>
      <c r="C117" s="934" t="s">
        <v>2101</v>
      </c>
      <c r="D117" s="934" t="s">
        <v>2102</v>
      </c>
      <c r="E117" s="935" t="s">
        <v>2123</v>
      </c>
      <c r="F117" s="908">
        <v>3560</v>
      </c>
      <c r="G117" s="361">
        <v>3560</v>
      </c>
      <c r="H117" s="361" t="s">
        <v>1534</v>
      </c>
      <c r="I117" s="1488">
        <v>4930.47</v>
      </c>
      <c r="J117" s="1488">
        <v>14619.46</v>
      </c>
      <c r="K117" s="963">
        <v>36762</v>
      </c>
      <c r="L117" s="963">
        <v>43434</v>
      </c>
      <c r="M117" s="964" t="s">
        <v>2319</v>
      </c>
      <c r="N117" s="1232">
        <v>133</v>
      </c>
      <c r="O117" s="1396">
        <v>2.96</v>
      </c>
      <c r="P117" s="1456"/>
      <c r="Q117" s="1450"/>
    </row>
    <row r="118" spans="1:17" ht="16.5" thickBot="1" x14ac:dyDescent="0.2">
      <c r="A118" s="1196"/>
      <c r="B118" s="929" t="s">
        <v>2340</v>
      </c>
      <c r="C118" s="934" t="s">
        <v>2339</v>
      </c>
      <c r="D118" s="934" t="s">
        <v>607</v>
      </c>
      <c r="E118" s="935" t="s">
        <v>2123</v>
      </c>
      <c r="F118" s="973">
        <v>3800</v>
      </c>
      <c r="G118" s="1487">
        <v>3800</v>
      </c>
      <c r="H118" s="1487" t="s">
        <v>2319</v>
      </c>
      <c r="I118" s="1486">
        <v>256.08999999999997</v>
      </c>
      <c r="J118" s="1486">
        <v>2421.83</v>
      </c>
      <c r="K118" s="1485">
        <v>43434</v>
      </c>
      <c r="L118" s="1485">
        <v>43525</v>
      </c>
      <c r="M118" s="1366" t="s">
        <v>97</v>
      </c>
      <c r="N118" s="1366">
        <v>16</v>
      </c>
      <c r="O118" s="1484">
        <v>6.38</v>
      </c>
      <c r="P118" s="1456"/>
      <c r="Q118" s="1450"/>
    </row>
    <row r="119" spans="1:17" ht="29.25" thickTop="1" x14ac:dyDescent="0.15">
      <c r="A119" s="1196"/>
      <c r="B119" s="947" t="s">
        <v>98</v>
      </c>
      <c r="C119" s="948" t="s">
        <v>358</v>
      </c>
      <c r="D119" s="948" t="s">
        <v>617</v>
      </c>
      <c r="E119" s="949" t="s">
        <v>1700</v>
      </c>
      <c r="F119" s="1483">
        <v>17400</v>
      </c>
      <c r="G119" s="80">
        <v>17400</v>
      </c>
      <c r="H119" s="80" t="s">
        <v>97</v>
      </c>
      <c r="I119" s="149">
        <v>35873</v>
      </c>
      <c r="J119" s="149">
        <v>71570.639999999898</v>
      </c>
      <c r="K119" s="891">
        <v>39577</v>
      </c>
      <c r="L119" s="891">
        <v>41439</v>
      </c>
      <c r="M119" s="892" t="s">
        <v>97</v>
      </c>
      <c r="N119" s="893">
        <v>292</v>
      </c>
      <c r="O119" s="894">
        <v>4.16</v>
      </c>
      <c r="P119" s="1456"/>
      <c r="Q119" s="1450"/>
    </row>
    <row r="120" spans="1:17" ht="28.5" x14ac:dyDescent="0.15">
      <c r="A120" s="1196"/>
      <c r="B120" s="952" t="s">
        <v>99</v>
      </c>
      <c r="C120" s="937" t="s">
        <v>359</v>
      </c>
      <c r="D120" s="937" t="s">
        <v>1702</v>
      </c>
      <c r="E120" s="938" t="s">
        <v>1700</v>
      </c>
      <c r="F120" s="1482">
        <v>15710</v>
      </c>
      <c r="G120" s="361">
        <v>15710</v>
      </c>
      <c r="H120" s="361" t="s">
        <v>97</v>
      </c>
      <c r="I120" s="913">
        <v>27305.119999999999</v>
      </c>
      <c r="J120" s="913">
        <v>53561.440000000002</v>
      </c>
      <c r="K120" s="902">
        <v>39457</v>
      </c>
      <c r="L120" s="902">
        <v>41439</v>
      </c>
      <c r="M120" s="903" t="s">
        <v>97</v>
      </c>
      <c r="N120" s="904">
        <v>300</v>
      </c>
      <c r="O120" s="905">
        <v>6.42</v>
      </c>
      <c r="P120" s="1456"/>
      <c r="Q120" s="1450"/>
    </row>
    <row r="121" spans="1:17" ht="28.5" x14ac:dyDescent="0.15">
      <c r="A121" s="1196"/>
      <c r="B121" s="952" t="s">
        <v>100</v>
      </c>
      <c r="C121" s="954" t="s">
        <v>360</v>
      </c>
      <c r="D121" s="954" t="s">
        <v>616</v>
      </c>
      <c r="E121" s="955" t="s">
        <v>1700</v>
      </c>
      <c r="F121" s="1482">
        <v>13700</v>
      </c>
      <c r="G121" s="977">
        <v>13700</v>
      </c>
      <c r="H121" s="977" t="s">
        <v>97</v>
      </c>
      <c r="I121" s="913">
        <v>36436.35</v>
      </c>
      <c r="J121" s="913">
        <v>72352.88</v>
      </c>
      <c r="K121" s="902">
        <v>39962</v>
      </c>
      <c r="L121" s="902">
        <v>41486</v>
      </c>
      <c r="M121" s="903" t="s">
        <v>97</v>
      </c>
      <c r="N121" s="904">
        <v>495</v>
      </c>
      <c r="O121" s="905">
        <v>3.73</v>
      </c>
      <c r="P121" s="1456"/>
      <c r="Q121" s="1450"/>
    </row>
    <row r="122" spans="1:17" ht="28.5" x14ac:dyDescent="0.15">
      <c r="A122" s="1196"/>
      <c r="B122" s="952" t="s">
        <v>101</v>
      </c>
      <c r="C122" s="937" t="s">
        <v>361</v>
      </c>
      <c r="D122" s="937" t="s">
        <v>1705</v>
      </c>
      <c r="E122" s="938" t="s">
        <v>1700</v>
      </c>
      <c r="F122" s="1482">
        <v>11410</v>
      </c>
      <c r="G122" s="361">
        <v>11410</v>
      </c>
      <c r="H122" s="361" t="s">
        <v>97</v>
      </c>
      <c r="I122" s="913">
        <v>24808.98</v>
      </c>
      <c r="J122" s="913">
        <v>49504.379999999903</v>
      </c>
      <c r="K122" s="902">
        <v>39153</v>
      </c>
      <c r="L122" s="902">
        <v>41439</v>
      </c>
      <c r="M122" s="903" t="s">
        <v>97</v>
      </c>
      <c r="N122" s="904">
        <v>313</v>
      </c>
      <c r="O122" s="905">
        <v>6.15</v>
      </c>
      <c r="P122" s="1456"/>
      <c r="Q122" s="1450"/>
    </row>
    <row r="123" spans="1:17" ht="28.5" x14ac:dyDescent="0.15">
      <c r="A123" s="1196"/>
      <c r="B123" s="952" t="s">
        <v>102</v>
      </c>
      <c r="C123" s="954" t="s">
        <v>362</v>
      </c>
      <c r="D123" s="954" t="s">
        <v>618</v>
      </c>
      <c r="E123" s="955" t="s">
        <v>1700</v>
      </c>
      <c r="F123" s="1482">
        <v>10600</v>
      </c>
      <c r="G123" s="977">
        <v>10600</v>
      </c>
      <c r="H123" s="977" t="s">
        <v>97</v>
      </c>
      <c r="I123" s="913">
        <v>46401.69</v>
      </c>
      <c r="J123" s="913">
        <v>51474.82</v>
      </c>
      <c r="K123" s="902">
        <v>39386</v>
      </c>
      <c r="L123" s="902">
        <v>41474</v>
      </c>
      <c r="M123" s="903" t="s">
        <v>97</v>
      </c>
      <c r="N123" s="904">
        <v>422</v>
      </c>
      <c r="O123" s="905">
        <v>4.32</v>
      </c>
      <c r="P123" s="1456"/>
      <c r="Q123" s="1450"/>
    </row>
    <row r="124" spans="1:17" ht="28.5" x14ac:dyDescent="0.15">
      <c r="A124" s="1196"/>
      <c r="B124" s="952" t="s">
        <v>103</v>
      </c>
      <c r="C124" s="937" t="s">
        <v>363</v>
      </c>
      <c r="D124" s="937" t="s">
        <v>618</v>
      </c>
      <c r="E124" s="938" t="s">
        <v>1700</v>
      </c>
      <c r="F124" s="1482">
        <v>8700</v>
      </c>
      <c r="G124" s="361">
        <v>8700</v>
      </c>
      <c r="H124" s="361" t="s">
        <v>97</v>
      </c>
      <c r="I124" s="913">
        <v>26978.95</v>
      </c>
      <c r="J124" s="913">
        <v>49927.889999999898</v>
      </c>
      <c r="K124" s="902">
        <v>36753</v>
      </c>
      <c r="L124" s="902">
        <v>41439</v>
      </c>
      <c r="M124" s="903" t="s">
        <v>97</v>
      </c>
      <c r="N124" s="904">
        <v>576</v>
      </c>
      <c r="O124" s="905">
        <v>7.3</v>
      </c>
      <c r="P124" s="1456"/>
      <c r="Q124" s="1450"/>
    </row>
    <row r="125" spans="1:17" ht="28.5" x14ac:dyDescent="0.15">
      <c r="A125" s="1196"/>
      <c r="B125" s="952" t="s">
        <v>104</v>
      </c>
      <c r="C125" s="954" t="s">
        <v>364</v>
      </c>
      <c r="D125" s="954" t="s">
        <v>619</v>
      </c>
      <c r="E125" s="955" t="s">
        <v>1700</v>
      </c>
      <c r="F125" s="1482">
        <v>8250</v>
      </c>
      <c r="G125" s="977">
        <v>8250</v>
      </c>
      <c r="H125" s="977" t="s">
        <v>97</v>
      </c>
      <c r="I125" s="913">
        <v>18172.05</v>
      </c>
      <c r="J125" s="913">
        <v>35948.630000000005</v>
      </c>
      <c r="K125" s="902">
        <v>39756</v>
      </c>
      <c r="L125" s="902">
        <v>41439</v>
      </c>
      <c r="M125" s="903" t="s">
        <v>97</v>
      </c>
      <c r="N125" s="904">
        <v>164</v>
      </c>
      <c r="O125" s="905">
        <v>5.79</v>
      </c>
      <c r="P125" s="1456"/>
      <c r="Q125" s="1450"/>
    </row>
    <row r="126" spans="1:17" ht="28.5" x14ac:dyDescent="0.15">
      <c r="A126" s="1196"/>
      <c r="B126" s="952" t="s">
        <v>105</v>
      </c>
      <c r="C126" s="937" t="s">
        <v>365</v>
      </c>
      <c r="D126" s="937" t="s">
        <v>1710</v>
      </c>
      <c r="E126" s="938" t="s">
        <v>1700</v>
      </c>
      <c r="F126" s="1482">
        <v>7340</v>
      </c>
      <c r="G126" s="361">
        <v>7340</v>
      </c>
      <c r="H126" s="361" t="s">
        <v>97</v>
      </c>
      <c r="I126" s="913">
        <v>14857.27</v>
      </c>
      <c r="J126" s="913">
        <v>29553.64</v>
      </c>
      <c r="K126" s="902">
        <v>39994</v>
      </c>
      <c r="L126" s="902">
        <v>41439</v>
      </c>
      <c r="M126" s="903" t="s">
        <v>97</v>
      </c>
      <c r="N126" s="904">
        <v>246</v>
      </c>
      <c r="O126" s="905">
        <v>5.9</v>
      </c>
      <c r="P126" s="1456"/>
      <c r="Q126" s="1450"/>
    </row>
    <row r="127" spans="1:17" ht="28.5" x14ac:dyDescent="0.15">
      <c r="A127" s="1196"/>
      <c r="B127" s="952" t="s">
        <v>107</v>
      </c>
      <c r="C127" s="937" t="s">
        <v>367</v>
      </c>
      <c r="D127" s="937" t="s">
        <v>1705</v>
      </c>
      <c r="E127" s="938" t="s">
        <v>1700</v>
      </c>
      <c r="F127" s="1482">
        <v>4590</v>
      </c>
      <c r="G127" s="361">
        <v>4590</v>
      </c>
      <c r="H127" s="361" t="s">
        <v>97</v>
      </c>
      <c r="I127" s="913">
        <v>17561.509999999998</v>
      </c>
      <c r="J127" s="913">
        <v>24929.27</v>
      </c>
      <c r="K127" s="902">
        <v>38491</v>
      </c>
      <c r="L127" s="902">
        <v>41439</v>
      </c>
      <c r="M127" s="903" t="s">
        <v>97</v>
      </c>
      <c r="N127" s="904">
        <v>45</v>
      </c>
      <c r="O127" s="905">
        <v>6.15</v>
      </c>
      <c r="P127" s="1456"/>
      <c r="Q127" s="1450"/>
    </row>
    <row r="128" spans="1:17" ht="28.5" x14ac:dyDescent="0.15">
      <c r="A128" s="1196"/>
      <c r="B128" s="952" t="s">
        <v>108</v>
      </c>
      <c r="C128" s="954" t="s">
        <v>368</v>
      </c>
      <c r="D128" s="954" t="s">
        <v>621</v>
      </c>
      <c r="E128" s="955" t="s">
        <v>1700</v>
      </c>
      <c r="F128" s="1482">
        <v>3810</v>
      </c>
      <c r="G128" s="977">
        <v>3810</v>
      </c>
      <c r="H128" s="977" t="s">
        <v>97</v>
      </c>
      <c r="I128" s="913">
        <v>27608.94</v>
      </c>
      <c r="J128" s="913">
        <v>24888.6699999999</v>
      </c>
      <c r="K128" s="902">
        <v>38762</v>
      </c>
      <c r="L128" s="902">
        <v>41439</v>
      </c>
      <c r="M128" s="903" t="s">
        <v>97</v>
      </c>
      <c r="N128" s="904">
        <v>85</v>
      </c>
      <c r="O128" s="905">
        <v>2.72</v>
      </c>
      <c r="P128" s="1456"/>
      <c r="Q128" s="1450"/>
    </row>
    <row r="129" spans="1:17" ht="28.5" x14ac:dyDescent="0.15">
      <c r="A129" s="1196"/>
      <c r="B129" s="952" t="s">
        <v>109</v>
      </c>
      <c r="C129" s="937" t="s">
        <v>369</v>
      </c>
      <c r="D129" s="937" t="s">
        <v>622</v>
      </c>
      <c r="E129" s="938" t="s">
        <v>1700</v>
      </c>
      <c r="F129" s="1482">
        <v>3750</v>
      </c>
      <c r="G129" s="361">
        <v>3750</v>
      </c>
      <c r="H129" s="361" t="s">
        <v>97</v>
      </c>
      <c r="I129" s="913">
        <v>9732.8700000000008</v>
      </c>
      <c r="J129" s="913">
        <v>13186.309999999899</v>
      </c>
      <c r="K129" s="902">
        <v>35185</v>
      </c>
      <c r="L129" s="902">
        <v>41439</v>
      </c>
      <c r="M129" s="903" t="s">
        <v>97</v>
      </c>
      <c r="N129" s="904">
        <v>300</v>
      </c>
      <c r="O129" s="905">
        <v>2.92</v>
      </c>
      <c r="P129" s="1456"/>
      <c r="Q129" s="1450"/>
    </row>
    <row r="130" spans="1:17" ht="28.5" x14ac:dyDescent="0.15">
      <c r="A130" s="1196"/>
      <c r="B130" s="952" t="s">
        <v>110</v>
      </c>
      <c r="C130" s="954" t="s">
        <v>370</v>
      </c>
      <c r="D130" s="954" t="s">
        <v>622</v>
      </c>
      <c r="E130" s="955" t="s">
        <v>1700</v>
      </c>
      <c r="F130" s="1482">
        <v>2830</v>
      </c>
      <c r="G130" s="977">
        <v>2830</v>
      </c>
      <c r="H130" s="977" t="s">
        <v>97</v>
      </c>
      <c r="I130" s="913">
        <v>12376.31</v>
      </c>
      <c r="J130" s="913">
        <v>11580.059999999899</v>
      </c>
      <c r="K130" s="902">
        <v>33511</v>
      </c>
      <c r="L130" s="902">
        <v>41439</v>
      </c>
      <c r="M130" s="903" t="s">
        <v>97</v>
      </c>
      <c r="N130" s="904">
        <v>187</v>
      </c>
      <c r="O130" s="905">
        <v>2.92</v>
      </c>
      <c r="P130" s="1456"/>
      <c r="Q130" s="1450"/>
    </row>
    <row r="131" spans="1:17" ht="28.5" x14ac:dyDescent="0.15">
      <c r="A131" s="1196"/>
      <c r="B131" s="952" t="s">
        <v>111</v>
      </c>
      <c r="C131" s="937" t="s">
        <v>371</v>
      </c>
      <c r="D131" s="937" t="s">
        <v>1705</v>
      </c>
      <c r="E131" s="938" t="s">
        <v>1700</v>
      </c>
      <c r="F131" s="1482">
        <v>2690</v>
      </c>
      <c r="G131" s="361">
        <v>2690</v>
      </c>
      <c r="H131" s="361" t="s">
        <v>97</v>
      </c>
      <c r="I131" s="913">
        <v>16081.79</v>
      </c>
      <c r="J131" s="913">
        <v>9788.6200000000008</v>
      </c>
      <c r="K131" s="902">
        <v>37924</v>
      </c>
      <c r="L131" s="902">
        <v>41439</v>
      </c>
      <c r="M131" s="903" t="s">
        <v>97</v>
      </c>
      <c r="N131" s="904">
        <v>93</v>
      </c>
      <c r="O131" s="905">
        <v>5.36</v>
      </c>
      <c r="P131" s="1456"/>
      <c r="Q131" s="1450"/>
    </row>
    <row r="132" spans="1:17" ht="28.5" x14ac:dyDescent="0.15">
      <c r="A132" s="1196"/>
      <c r="B132" s="952" t="s">
        <v>112</v>
      </c>
      <c r="C132" s="954" t="s">
        <v>372</v>
      </c>
      <c r="D132" s="954" t="s">
        <v>622</v>
      </c>
      <c r="E132" s="955" t="s">
        <v>1700</v>
      </c>
      <c r="F132" s="1482">
        <v>10790</v>
      </c>
      <c r="G132" s="977">
        <v>10790</v>
      </c>
      <c r="H132" s="977" t="s">
        <v>97</v>
      </c>
      <c r="I132" s="913">
        <v>22770.720000000001</v>
      </c>
      <c r="J132" s="913">
        <v>41867.82</v>
      </c>
      <c r="K132" s="902">
        <v>37915</v>
      </c>
      <c r="L132" s="902">
        <v>42186</v>
      </c>
      <c r="M132" s="903" t="s">
        <v>97</v>
      </c>
      <c r="N132" s="904">
        <v>365</v>
      </c>
      <c r="O132" s="905">
        <v>3.91</v>
      </c>
      <c r="P132" s="1456"/>
      <c r="Q132" s="1450"/>
    </row>
    <row r="133" spans="1:17" ht="28.5" x14ac:dyDescent="0.15">
      <c r="A133" s="1196"/>
      <c r="B133" s="952" t="s">
        <v>1280</v>
      </c>
      <c r="C133" s="954" t="s">
        <v>1353</v>
      </c>
      <c r="D133" s="954" t="s">
        <v>1716</v>
      </c>
      <c r="E133" s="955" t="s">
        <v>1700</v>
      </c>
      <c r="F133" s="1482">
        <v>10800</v>
      </c>
      <c r="G133" s="977">
        <v>10800</v>
      </c>
      <c r="H133" s="361" t="s">
        <v>97</v>
      </c>
      <c r="I133" s="913">
        <v>49394.87</v>
      </c>
      <c r="J133" s="913">
        <v>51485.62</v>
      </c>
      <c r="K133" s="902">
        <v>42473</v>
      </c>
      <c r="L133" s="902">
        <v>42614</v>
      </c>
      <c r="M133" s="903" t="s">
        <v>97</v>
      </c>
      <c r="N133" s="904">
        <v>84</v>
      </c>
      <c r="O133" s="905">
        <v>4.57</v>
      </c>
      <c r="P133" s="1456"/>
      <c r="Q133" s="1450"/>
    </row>
    <row r="134" spans="1:17" ht="28.5" x14ac:dyDescent="0.15">
      <c r="A134" s="1196"/>
      <c r="B134" s="952" t="s">
        <v>1418</v>
      </c>
      <c r="C134" s="958" t="s">
        <v>1482</v>
      </c>
      <c r="D134" s="958" t="s">
        <v>1716</v>
      </c>
      <c r="E134" s="959" t="s">
        <v>1700</v>
      </c>
      <c r="F134" s="1481">
        <v>9900</v>
      </c>
      <c r="G134" s="1480">
        <v>9900</v>
      </c>
      <c r="H134" s="977" t="s">
        <v>97</v>
      </c>
      <c r="I134" s="1479">
        <v>28029.31</v>
      </c>
      <c r="J134" s="1479">
        <v>49394.87</v>
      </c>
      <c r="K134" s="963">
        <v>42398</v>
      </c>
      <c r="L134" s="963">
        <v>42825</v>
      </c>
      <c r="M134" s="903" t="s">
        <v>97</v>
      </c>
      <c r="N134" s="964">
        <v>76</v>
      </c>
      <c r="O134" s="965">
        <v>5.56</v>
      </c>
      <c r="P134" s="1456"/>
      <c r="Q134" s="1450"/>
    </row>
    <row r="135" spans="1:17" ht="28.5" x14ac:dyDescent="0.15">
      <c r="A135" s="1196"/>
      <c r="B135" s="952" t="s">
        <v>1941</v>
      </c>
      <c r="C135" s="958" t="s">
        <v>1942</v>
      </c>
      <c r="D135" s="958" t="s">
        <v>2338</v>
      </c>
      <c r="E135" s="959" t="s">
        <v>1700</v>
      </c>
      <c r="F135" s="1481">
        <v>9230</v>
      </c>
      <c r="G135" s="1480">
        <v>9230</v>
      </c>
      <c r="H135" s="361" t="s">
        <v>97</v>
      </c>
      <c r="I135" s="1479">
        <v>16466.84</v>
      </c>
      <c r="J135" s="1479">
        <v>33028.629999999997</v>
      </c>
      <c r="K135" s="963">
        <v>42629</v>
      </c>
      <c r="L135" s="963">
        <v>43160</v>
      </c>
      <c r="M135" s="1220" t="s">
        <v>97</v>
      </c>
      <c r="N135" s="964">
        <v>67</v>
      </c>
      <c r="O135" s="965">
        <v>1.25</v>
      </c>
      <c r="P135" s="1456"/>
      <c r="Q135" s="1450"/>
    </row>
    <row r="136" spans="1:17" ht="28.5" x14ac:dyDescent="0.15">
      <c r="A136" s="1196"/>
      <c r="B136" s="952" t="s">
        <v>1944</v>
      </c>
      <c r="C136" s="958" t="s">
        <v>1945</v>
      </c>
      <c r="D136" s="958" t="s">
        <v>2337</v>
      </c>
      <c r="E136" s="959" t="s">
        <v>1700</v>
      </c>
      <c r="F136" s="1481">
        <v>6090</v>
      </c>
      <c r="G136" s="1480">
        <v>6090</v>
      </c>
      <c r="H136" s="977" t="s">
        <v>97</v>
      </c>
      <c r="I136" s="1479">
        <v>11926.85</v>
      </c>
      <c r="J136" s="1479">
        <v>24177.15</v>
      </c>
      <c r="K136" s="963">
        <v>42503</v>
      </c>
      <c r="L136" s="963">
        <v>43160</v>
      </c>
      <c r="M136" s="1220" t="s">
        <v>97</v>
      </c>
      <c r="N136" s="964">
        <v>45</v>
      </c>
      <c r="O136" s="965">
        <v>2.89</v>
      </c>
      <c r="P136" s="1456"/>
      <c r="Q136" s="1450"/>
    </row>
    <row r="137" spans="1:17" ht="28.5" x14ac:dyDescent="0.15">
      <c r="A137" s="1196"/>
      <c r="B137" s="952" t="s">
        <v>2336</v>
      </c>
      <c r="C137" s="958" t="s">
        <v>2335</v>
      </c>
      <c r="D137" s="958" t="s">
        <v>2334</v>
      </c>
      <c r="E137" s="959" t="s">
        <v>1700</v>
      </c>
      <c r="F137" s="1481">
        <v>13640</v>
      </c>
      <c r="G137" s="1480">
        <v>13640</v>
      </c>
      <c r="H137" s="1480" t="s">
        <v>2319</v>
      </c>
      <c r="I137" s="1479">
        <v>39391.9</v>
      </c>
      <c r="J137" s="1479">
        <v>57721.34</v>
      </c>
      <c r="K137" s="963">
        <v>43434</v>
      </c>
      <c r="L137" s="963">
        <v>43525</v>
      </c>
      <c r="M137" s="1220" t="s">
        <v>97</v>
      </c>
      <c r="N137" s="964">
        <v>100</v>
      </c>
      <c r="O137" s="965">
        <v>2.64</v>
      </c>
      <c r="P137" s="1456"/>
      <c r="Q137" s="1450"/>
    </row>
    <row r="138" spans="1:17" ht="29.25" thickBot="1" x14ac:dyDescent="0.2">
      <c r="A138" s="1196"/>
      <c r="B138" s="966" t="s">
        <v>1282</v>
      </c>
      <c r="C138" s="967" t="s">
        <v>1357</v>
      </c>
      <c r="D138" s="967" t="s">
        <v>1719</v>
      </c>
      <c r="E138" s="968" t="s">
        <v>1700</v>
      </c>
      <c r="F138" s="1478">
        <v>3460</v>
      </c>
      <c r="G138" s="1477">
        <v>3460</v>
      </c>
      <c r="H138" s="1477" t="s">
        <v>97</v>
      </c>
      <c r="I138" s="1474">
        <v>14315.7</v>
      </c>
      <c r="J138" s="1474">
        <v>19628.03</v>
      </c>
      <c r="K138" s="945">
        <v>37726</v>
      </c>
      <c r="L138" s="945">
        <v>42487</v>
      </c>
      <c r="M138" s="970" t="s">
        <v>97</v>
      </c>
      <c r="N138" s="334">
        <v>241</v>
      </c>
      <c r="O138" s="946">
        <v>4.72</v>
      </c>
      <c r="P138" s="1456"/>
      <c r="Q138" s="1450"/>
    </row>
    <row r="139" spans="1:17" ht="16.5" thickTop="1" x14ac:dyDescent="0.15">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6"/>
      <c r="Q139" s="1450"/>
    </row>
    <row r="140" spans="1:17" x14ac:dyDescent="0.15">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6"/>
      <c r="Q140" s="1450"/>
    </row>
    <row r="141" spans="1:17" x14ac:dyDescent="0.15">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6"/>
      <c r="Q141" s="1450"/>
    </row>
    <row r="142" spans="1:17" x14ac:dyDescent="0.15">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6"/>
      <c r="Q142" s="1450"/>
    </row>
    <row r="143" spans="1:17" x14ac:dyDescent="0.15">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6"/>
      <c r="Q143" s="1450"/>
    </row>
    <row r="144" spans="1:17" x14ac:dyDescent="0.15">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6"/>
      <c r="Q144" s="1450"/>
    </row>
    <row r="145" spans="1:17" x14ac:dyDescent="0.15">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6"/>
      <c r="Q145" s="1450"/>
    </row>
    <row r="146" spans="1:17" x14ac:dyDescent="0.15">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6"/>
      <c r="Q146" s="1450"/>
    </row>
    <row r="147" spans="1:17" x14ac:dyDescent="0.15">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6"/>
      <c r="Q147" s="1450"/>
    </row>
    <row r="148" spans="1:17" x14ac:dyDescent="0.15">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6"/>
      <c r="Q148" s="1450"/>
    </row>
    <row r="149" spans="1:17" x14ac:dyDescent="0.15">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6"/>
      <c r="Q149" s="1450"/>
    </row>
    <row r="150" spans="1:17" x14ac:dyDescent="0.15">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6"/>
      <c r="Q150" s="1450"/>
    </row>
    <row r="151" spans="1:17" x14ac:dyDescent="0.15">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6"/>
      <c r="Q151" s="1450"/>
    </row>
    <row r="152" spans="1:17" x14ac:dyDescent="0.15">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6"/>
      <c r="Q152" s="1450"/>
    </row>
    <row r="153" spans="1:17" x14ac:dyDescent="0.15">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6"/>
      <c r="Q153" s="1450"/>
    </row>
    <row r="154" spans="1:17" x14ac:dyDescent="0.15">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6"/>
      <c r="Q154" s="1450"/>
    </row>
    <row r="155" spans="1:17" x14ac:dyDescent="0.15">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6"/>
      <c r="Q155" s="1450"/>
    </row>
    <row r="156" spans="1:17" x14ac:dyDescent="0.15">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6"/>
      <c r="Q156" s="1450"/>
    </row>
    <row r="157" spans="1:17" x14ac:dyDescent="0.15">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6"/>
      <c r="Q157" s="1450"/>
    </row>
    <row r="158" spans="1:17" x14ac:dyDescent="0.15">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6"/>
      <c r="Q158" s="1450"/>
    </row>
    <row r="159" spans="1:17" x14ac:dyDescent="0.15">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6"/>
      <c r="Q159" s="1450"/>
    </row>
    <row r="160" spans="1:17" x14ac:dyDescent="0.15">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6"/>
      <c r="Q160" s="1450"/>
    </row>
    <row r="161" spans="1:17" x14ac:dyDescent="0.15">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6"/>
      <c r="Q161" s="1450"/>
    </row>
    <row r="162" spans="1:17" x14ac:dyDescent="0.15">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6"/>
      <c r="Q162" s="1450"/>
    </row>
    <row r="163" spans="1:17" x14ac:dyDescent="0.15">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6"/>
      <c r="Q163" s="1450"/>
    </row>
    <row r="164" spans="1:17" x14ac:dyDescent="0.15">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6"/>
      <c r="Q164" s="1450"/>
    </row>
    <row r="165" spans="1:17" x14ac:dyDescent="0.15">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6"/>
      <c r="Q165" s="1450"/>
    </row>
    <row r="166" spans="1:17" x14ac:dyDescent="0.15">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6"/>
      <c r="Q166" s="1450"/>
    </row>
    <row r="167" spans="1:17" x14ac:dyDescent="0.15">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6"/>
      <c r="Q167" s="1450"/>
    </row>
    <row r="168" spans="1:17" x14ac:dyDescent="0.15">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6"/>
      <c r="Q168" s="1450"/>
    </row>
    <row r="169" spans="1:17" x14ac:dyDescent="0.15">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6"/>
      <c r="Q169" s="1450"/>
    </row>
    <row r="170" spans="1:17" x14ac:dyDescent="0.15">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6"/>
      <c r="Q170" s="1450"/>
    </row>
    <row r="171" spans="1:17" x14ac:dyDescent="0.15">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6"/>
      <c r="Q171" s="1450"/>
    </row>
    <row r="172" spans="1:17" x14ac:dyDescent="0.15">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6"/>
      <c r="Q172" s="1450"/>
    </row>
    <row r="173" spans="1:17" x14ac:dyDescent="0.15">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6"/>
      <c r="Q173" s="1450"/>
    </row>
    <row r="174" spans="1:17" x14ac:dyDescent="0.15">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6"/>
      <c r="Q174" s="1450"/>
    </row>
    <row r="175" spans="1:17" x14ac:dyDescent="0.15">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6"/>
      <c r="Q175" s="1450"/>
    </row>
    <row r="176" spans="1:17" x14ac:dyDescent="0.15">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6"/>
      <c r="Q176" s="1450"/>
    </row>
    <row r="177" spans="1:17" x14ac:dyDescent="0.15">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6"/>
      <c r="Q177" s="1450"/>
    </row>
    <row r="178" spans="1:17" x14ac:dyDescent="0.15">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6"/>
      <c r="Q178" s="1450"/>
    </row>
    <row r="179" spans="1:17" x14ac:dyDescent="0.15">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6"/>
      <c r="Q179" s="1450"/>
    </row>
    <row r="180" spans="1:17" x14ac:dyDescent="0.15">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6"/>
      <c r="Q180" s="1450"/>
    </row>
    <row r="181" spans="1:17" x14ac:dyDescent="0.15">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6"/>
      <c r="Q181" s="1450"/>
    </row>
    <row r="182" spans="1:17" x14ac:dyDescent="0.15">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6"/>
      <c r="Q182" s="1450"/>
    </row>
    <row r="183" spans="1:17" x14ac:dyDescent="0.15">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6"/>
      <c r="Q183" s="1450"/>
    </row>
    <row r="184" spans="1:17" x14ac:dyDescent="0.15">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6"/>
      <c r="Q184" s="1450"/>
    </row>
    <row r="185" spans="1:17" x14ac:dyDescent="0.15">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6"/>
      <c r="Q185" s="1450"/>
    </row>
    <row r="186" spans="1:17" x14ac:dyDescent="0.15">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6"/>
      <c r="Q186" s="1450"/>
    </row>
    <row r="187" spans="1:17" x14ac:dyDescent="0.15">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6"/>
      <c r="Q187" s="1450"/>
    </row>
    <row r="188" spans="1:17" x14ac:dyDescent="0.15">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6"/>
      <c r="Q188" s="1450"/>
    </row>
    <row r="189" spans="1:17" x14ac:dyDescent="0.15">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6"/>
      <c r="Q189" s="1450"/>
    </row>
    <row r="190" spans="1:17" x14ac:dyDescent="0.15">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6"/>
      <c r="Q190" s="1450"/>
    </row>
    <row r="191" spans="1:17" x14ac:dyDescent="0.15">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6"/>
      <c r="Q191" s="1450"/>
    </row>
    <row r="192" spans="1:17" x14ac:dyDescent="0.15">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6"/>
      <c r="Q192" s="1450"/>
    </row>
    <row r="193" spans="1:17" x14ac:dyDescent="0.15">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6"/>
      <c r="Q193" s="1450"/>
    </row>
    <row r="194" spans="1:17" x14ac:dyDescent="0.15">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6"/>
      <c r="Q194" s="1450"/>
    </row>
    <row r="195" spans="1:17" x14ac:dyDescent="0.15">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6"/>
      <c r="Q195" s="1450"/>
    </row>
    <row r="196" spans="1:17" x14ac:dyDescent="0.15">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6"/>
      <c r="Q196" s="1450"/>
    </row>
    <row r="197" spans="1:17" x14ac:dyDescent="0.15">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6"/>
      <c r="Q197" s="1450"/>
    </row>
    <row r="198" spans="1:17" x14ac:dyDescent="0.15">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6"/>
      <c r="Q198" s="1450"/>
    </row>
    <row r="199" spans="1:17" x14ac:dyDescent="0.15">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6"/>
      <c r="Q199" s="1450"/>
    </row>
    <row r="200" spans="1:17" x14ac:dyDescent="0.15">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6"/>
      <c r="Q200" s="1450"/>
    </row>
    <row r="201" spans="1:17" x14ac:dyDescent="0.15">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6"/>
      <c r="Q201" s="1450"/>
    </row>
    <row r="202" spans="1:17" x14ac:dyDescent="0.15">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6"/>
      <c r="Q202" s="1450"/>
    </row>
    <row r="203" spans="1:17" x14ac:dyDescent="0.15">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6"/>
      <c r="Q203" s="1450"/>
    </row>
    <row r="204" spans="1:17" x14ac:dyDescent="0.15">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6"/>
      <c r="Q204" s="1450"/>
    </row>
    <row r="205" spans="1:17" x14ac:dyDescent="0.15">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6"/>
      <c r="Q205" s="1450"/>
    </row>
    <row r="206" spans="1:17" x14ac:dyDescent="0.15">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6"/>
      <c r="Q206" s="1450"/>
    </row>
    <row r="207" spans="1:17" x14ac:dyDescent="0.15">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6"/>
      <c r="Q207" s="1450"/>
    </row>
    <row r="208" spans="1:17" x14ac:dyDescent="0.15">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6"/>
      <c r="Q208" s="1450"/>
    </row>
    <row r="209" spans="1:17" x14ac:dyDescent="0.15">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6"/>
      <c r="Q209" s="1450"/>
    </row>
    <row r="210" spans="1:17" x14ac:dyDescent="0.15">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6"/>
      <c r="Q210" s="1450"/>
    </row>
    <row r="211" spans="1:17" x14ac:dyDescent="0.15">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6"/>
      <c r="Q211" s="1450"/>
    </row>
    <row r="212" spans="1:17" x14ac:dyDescent="0.15">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6"/>
      <c r="Q212" s="1450"/>
    </row>
    <row r="213" spans="1:17" x14ac:dyDescent="0.15">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6"/>
      <c r="Q213" s="1450"/>
    </row>
    <row r="214" spans="1:17" x14ac:dyDescent="0.15">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6"/>
      <c r="Q214" s="1450"/>
    </row>
    <row r="215" spans="1:17" x14ac:dyDescent="0.15">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6"/>
      <c r="Q215" s="1450"/>
    </row>
    <row r="216" spans="1:17" x14ac:dyDescent="0.15">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6"/>
      <c r="Q216" s="1450"/>
    </row>
    <row r="217" spans="1:17" x14ac:dyDescent="0.15">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6"/>
      <c r="Q217" s="1450"/>
    </row>
    <row r="218" spans="1:17" x14ac:dyDescent="0.15">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6"/>
      <c r="Q218" s="1450"/>
    </row>
    <row r="219" spans="1:17" x14ac:dyDescent="0.15">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6"/>
      <c r="Q219" s="1450"/>
    </row>
    <row r="220" spans="1:17" x14ac:dyDescent="0.15">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6"/>
      <c r="Q220" s="1450"/>
    </row>
    <row r="221" spans="1:17" x14ac:dyDescent="0.15">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6"/>
      <c r="Q221" s="1450"/>
    </row>
    <row r="222" spans="1:17" x14ac:dyDescent="0.15">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6"/>
      <c r="Q222" s="1450"/>
    </row>
    <row r="223" spans="1:17" x14ac:dyDescent="0.15">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6"/>
      <c r="Q223" s="1450"/>
    </row>
    <row r="224" spans="1:17" x14ac:dyDescent="0.15">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6"/>
      <c r="Q224" s="1450"/>
    </row>
    <row r="225" spans="1:17" x14ac:dyDescent="0.15">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6"/>
      <c r="Q225" s="1450"/>
    </row>
    <row r="226" spans="1:17" x14ac:dyDescent="0.15">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6"/>
      <c r="Q226" s="1450"/>
    </row>
    <row r="227" spans="1:17" x14ac:dyDescent="0.15">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6"/>
      <c r="Q227" s="1450"/>
    </row>
    <row r="228" spans="1:17" x14ac:dyDescent="0.15">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6"/>
      <c r="Q228" s="1450"/>
    </row>
    <row r="229" spans="1:17" ht="28.5" x14ac:dyDescent="0.15">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6"/>
      <c r="Q229" s="1450"/>
    </row>
    <row r="230" spans="1:17" x14ac:dyDescent="0.15">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6"/>
      <c r="Q230" s="1450"/>
    </row>
    <row r="231" spans="1:17" x14ac:dyDescent="0.15">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6"/>
      <c r="Q231" s="1450"/>
    </row>
    <row r="232" spans="1:17" x14ac:dyDescent="0.15">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6"/>
      <c r="Q232" s="1450"/>
    </row>
    <row r="233" spans="1:17" x14ac:dyDescent="0.15">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6"/>
      <c r="Q233" s="1450"/>
    </row>
    <row r="234" spans="1:17" x14ac:dyDescent="0.15">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6"/>
      <c r="Q234" s="1450"/>
    </row>
    <row r="235" spans="1:17" x14ac:dyDescent="0.15">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6"/>
      <c r="Q235" s="1450"/>
    </row>
    <row r="236" spans="1:17" x14ac:dyDescent="0.15">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6"/>
      <c r="Q236" s="1450"/>
    </row>
    <row r="237" spans="1:17" x14ac:dyDescent="0.15">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6"/>
      <c r="Q237" s="1450"/>
    </row>
    <row r="238" spans="1:17" x14ac:dyDescent="0.15">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6"/>
      <c r="Q238" s="1450"/>
    </row>
    <row r="239" spans="1:17" x14ac:dyDescent="0.15">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6"/>
      <c r="Q239" s="1450"/>
    </row>
    <row r="240" spans="1:17" x14ac:dyDescent="0.15">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6"/>
      <c r="Q240" s="1450"/>
    </row>
    <row r="241" spans="1:17" x14ac:dyDescent="0.15">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6"/>
      <c r="Q241" s="1450"/>
    </row>
    <row r="242" spans="1:17" x14ac:dyDescent="0.15">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6"/>
      <c r="Q242" s="1450"/>
    </row>
    <row r="243" spans="1:17" x14ac:dyDescent="0.15">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6"/>
      <c r="Q243" s="1450"/>
    </row>
    <row r="244" spans="1:17" x14ac:dyDescent="0.15">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6"/>
      <c r="Q244" s="1450"/>
    </row>
    <row r="245" spans="1:17" x14ac:dyDescent="0.15">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6"/>
      <c r="Q245" s="1450"/>
    </row>
    <row r="246" spans="1:17" x14ac:dyDescent="0.15">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6"/>
      <c r="Q246" s="1450"/>
    </row>
    <row r="247" spans="1:17" x14ac:dyDescent="0.15">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6"/>
      <c r="Q247" s="1450"/>
    </row>
    <row r="248" spans="1:17" x14ac:dyDescent="0.15">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6"/>
      <c r="Q248" s="1450"/>
    </row>
    <row r="249" spans="1:17" x14ac:dyDescent="0.15">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6"/>
      <c r="Q249" s="1450"/>
    </row>
    <row r="250" spans="1:17" x14ac:dyDescent="0.15">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6"/>
      <c r="Q250" s="1450"/>
    </row>
    <row r="251" spans="1:17" x14ac:dyDescent="0.15">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6"/>
      <c r="Q251" s="1450"/>
    </row>
    <row r="252" spans="1:17" x14ac:dyDescent="0.15">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6"/>
      <c r="Q252" s="1450"/>
    </row>
    <row r="253" spans="1:17" x14ac:dyDescent="0.15">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6"/>
      <c r="Q253" s="1450"/>
    </row>
    <row r="254" spans="1:17" x14ac:dyDescent="0.15">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6"/>
      <c r="Q254" s="1450"/>
    </row>
    <row r="255" spans="1:17" x14ac:dyDescent="0.15">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6"/>
      <c r="Q255" s="1450"/>
    </row>
    <row r="256" spans="1:17" x14ac:dyDescent="0.15">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6"/>
      <c r="Q256" s="1450"/>
    </row>
    <row r="257" spans="1:17" x14ac:dyDescent="0.15">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6"/>
      <c r="Q257" s="1450"/>
    </row>
    <row r="258" spans="1:17" x14ac:dyDescent="0.15">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6"/>
      <c r="Q258" s="1450"/>
    </row>
    <row r="259" spans="1:17" x14ac:dyDescent="0.15">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6"/>
      <c r="Q259" s="1450"/>
    </row>
    <row r="260" spans="1:17" x14ac:dyDescent="0.15">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6"/>
      <c r="Q260" s="1450"/>
    </row>
    <row r="261" spans="1:17" x14ac:dyDescent="0.15">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6"/>
      <c r="Q261" s="1450"/>
    </row>
    <row r="262" spans="1:17" x14ac:dyDescent="0.15">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6"/>
      <c r="Q262" s="1450"/>
    </row>
    <row r="263" spans="1:17" x14ac:dyDescent="0.15">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6"/>
      <c r="Q263" s="1450"/>
    </row>
    <row r="264" spans="1:17" x14ac:dyDescent="0.15">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6"/>
      <c r="Q264" s="1450"/>
    </row>
    <row r="265" spans="1:17" x14ac:dyDescent="0.15">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6"/>
      <c r="Q265" s="1450"/>
    </row>
    <row r="266" spans="1:17" x14ac:dyDescent="0.15">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6"/>
      <c r="Q266" s="1450"/>
    </row>
    <row r="267" spans="1:17" x14ac:dyDescent="0.15">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6"/>
      <c r="Q267" s="1450"/>
    </row>
    <row r="268" spans="1:17" x14ac:dyDescent="0.15">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6"/>
      <c r="Q268" s="1450"/>
    </row>
    <row r="269" spans="1:17" x14ac:dyDescent="0.15">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6"/>
      <c r="Q269" s="1450"/>
    </row>
    <row r="270" spans="1:17" x14ac:dyDescent="0.15">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6"/>
      <c r="Q270" s="1450"/>
    </row>
    <row r="271" spans="1:17" x14ac:dyDescent="0.15">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6"/>
      <c r="Q271" s="1450"/>
    </row>
    <row r="272" spans="1:17" x14ac:dyDescent="0.15">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6"/>
      <c r="Q272" s="1450"/>
    </row>
    <row r="273" spans="1:17" x14ac:dyDescent="0.15">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6"/>
      <c r="Q273" s="1450"/>
    </row>
    <row r="274" spans="1:17" x14ac:dyDescent="0.15">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6"/>
      <c r="Q274" s="1450"/>
    </row>
    <row r="275" spans="1:17" x14ac:dyDescent="0.15">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6"/>
      <c r="Q275" s="1450"/>
    </row>
    <row r="276" spans="1:17" x14ac:dyDescent="0.15">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6"/>
      <c r="Q276" s="1450"/>
    </row>
    <row r="277" spans="1:17" x14ac:dyDescent="0.15">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6"/>
      <c r="Q277" s="1450"/>
    </row>
    <row r="278" spans="1:17" x14ac:dyDescent="0.15">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6"/>
      <c r="Q278" s="1450"/>
    </row>
    <row r="279" spans="1:17" x14ac:dyDescent="0.15">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6"/>
      <c r="Q279" s="1450"/>
    </row>
    <row r="280" spans="1:17" x14ac:dyDescent="0.15">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6"/>
      <c r="Q280" s="1450"/>
    </row>
    <row r="281" spans="1:17" x14ac:dyDescent="0.15">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6"/>
      <c r="Q281" s="1450"/>
    </row>
    <row r="282" spans="1:17" x14ac:dyDescent="0.15">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6"/>
      <c r="Q282" s="1450"/>
    </row>
    <row r="283" spans="1:17" x14ac:dyDescent="0.15">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6"/>
      <c r="Q283" s="1450"/>
    </row>
    <row r="284" spans="1:17" x14ac:dyDescent="0.15">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6"/>
      <c r="Q284" s="1450"/>
    </row>
    <row r="285" spans="1:17" x14ac:dyDescent="0.15">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6"/>
      <c r="Q285" s="1450"/>
    </row>
    <row r="286" spans="1:17" x14ac:dyDescent="0.15">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6"/>
      <c r="Q286" s="1450"/>
    </row>
    <row r="287" spans="1:17" x14ac:dyDescent="0.15">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6"/>
      <c r="Q287" s="1450"/>
    </row>
    <row r="288" spans="1:17" x14ac:dyDescent="0.15">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6"/>
      <c r="Q288" s="1450"/>
    </row>
    <row r="289" spans="1:17" ht="16.5" thickBot="1" x14ac:dyDescent="0.2">
      <c r="A289" s="1196"/>
      <c r="B289" s="979" t="s">
        <v>2330</v>
      </c>
      <c r="C289" s="1223" t="s">
        <v>2329</v>
      </c>
      <c r="D289" s="1223" t="s">
        <v>2328</v>
      </c>
      <c r="E289" s="1224" t="s">
        <v>2108</v>
      </c>
      <c r="F289" s="1476">
        <v>5567</v>
      </c>
      <c r="G289" s="1475">
        <v>5567</v>
      </c>
      <c r="H289" s="1475" t="s">
        <v>2319</v>
      </c>
      <c r="I289" s="1474">
        <v>1349.66</v>
      </c>
      <c r="J289" s="1474">
        <v>7794.23</v>
      </c>
      <c r="K289" s="945">
        <v>43374</v>
      </c>
      <c r="L289" s="945">
        <v>43453</v>
      </c>
      <c r="M289" s="334" t="s">
        <v>2319</v>
      </c>
      <c r="N289" s="334">
        <v>61</v>
      </c>
      <c r="O289" s="946">
        <v>7.11</v>
      </c>
      <c r="P289" s="1456"/>
      <c r="Q289" s="1450"/>
    </row>
    <row r="290" spans="1:17" ht="16.5" thickTop="1" x14ac:dyDescent="0.15">
      <c r="A290" s="1196"/>
      <c r="B290" s="1473" t="s">
        <v>2327</v>
      </c>
      <c r="C290" s="1472" t="s">
        <v>2326</v>
      </c>
      <c r="D290" s="1472" t="s">
        <v>1647</v>
      </c>
      <c r="E290" s="1471" t="s">
        <v>2325</v>
      </c>
      <c r="F290" s="1470">
        <v>3600</v>
      </c>
      <c r="G290" s="1469">
        <v>3600</v>
      </c>
      <c r="H290" s="1469" t="s">
        <v>97</v>
      </c>
      <c r="I290" s="1468">
        <v>553.20000000000005</v>
      </c>
      <c r="J290" s="1468">
        <v>4348.2299999999996</v>
      </c>
      <c r="K290" s="1467">
        <v>39532</v>
      </c>
      <c r="L290" s="1467">
        <v>43164</v>
      </c>
      <c r="M290" s="1466" t="s">
        <v>1535</v>
      </c>
      <c r="N290" s="1466">
        <v>140</v>
      </c>
      <c r="O290" s="1465">
        <v>0.09</v>
      </c>
      <c r="P290" s="1456"/>
      <c r="Q290" s="1450"/>
    </row>
    <row r="291" spans="1:17" ht="16.5" thickBot="1" x14ac:dyDescent="0.2">
      <c r="A291" s="1196"/>
      <c r="B291" s="1464" t="s">
        <v>2324</v>
      </c>
      <c r="C291" s="1227" t="s">
        <v>2323</v>
      </c>
      <c r="D291" s="1227" t="s">
        <v>2322</v>
      </c>
      <c r="E291" s="1228" t="s">
        <v>2321</v>
      </c>
      <c r="F291" s="1463">
        <v>2650</v>
      </c>
      <c r="G291" s="1462">
        <v>2650</v>
      </c>
      <c r="H291" s="1462" t="s">
        <v>1534</v>
      </c>
      <c r="I291" s="1461">
        <v>553.55999999999995</v>
      </c>
      <c r="J291" s="1461">
        <v>3350.86</v>
      </c>
      <c r="K291" s="1231">
        <v>39605</v>
      </c>
      <c r="L291" s="1231">
        <v>43642</v>
      </c>
      <c r="M291" s="1232" t="s">
        <v>97</v>
      </c>
      <c r="N291" s="1232">
        <v>74</v>
      </c>
      <c r="O291" s="1398">
        <v>6.06</v>
      </c>
      <c r="P291" s="1456"/>
      <c r="Q291" s="1450"/>
    </row>
    <row r="292" spans="1:17" ht="16.5" thickTop="1" x14ac:dyDescent="0.15">
      <c r="A292" s="1196"/>
      <c r="B292" s="980" t="s">
        <v>804</v>
      </c>
      <c r="C292" s="981" t="s">
        <v>2320</v>
      </c>
      <c r="D292" s="981" t="s">
        <v>617</v>
      </c>
      <c r="E292" s="982" t="s">
        <v>633</v>
      </c>
      <c r="F292" s="1460">
        <v>4900</v>
      </c>
      <c r="G292" s="1459">
        <v>4900</v>
      </c>
      <c r="H292" s="1458" t="s">
        <v>2317</v>
      </c>
      <c r="I292" s="1457">
        <v>14427.02</v>
      </c>
      <c r="J292" s="1457" t="s">
        <v>2319</v>
      </c>
      <c r="K292" s="987" t="s">
        <v>2318</v>
      </c>
      <c r="L292" s="987">
        <v>42516</v>
      </c>
      <c r="M292" s="983" t="s">
        <v>1181</v>
      </c>
      <c r="N292" s="983" t="s">
        <v>97</v>
      </c>
      <c r="O292" s="988" t="s">
        <v>97</v>
      </c>
      <c r="P292" s="1456"/>
      <c r="Q292" s="1450"/>
    </row>
    <row r="293" spans="1:17" ht="16.149999999999999" customHeight="1" x14ac:dyDescent="0.15">
      <c r="A293" s="1196"/>
      <c r="B293" s="1451"/>
      <c r="C293" s="1455"/>
      <c r="D293" s="1451"/>
      <c r="E293" s="1451"/>
      <c r="F293" s="1451"/>
      <c r="G293" s="1454"/>
      <c r="H293" s="1454"/>
      <c r="I293" s="1453"/>
      <c r="J293" s="1453"/>
      <c r="K293" s="1452"/>
      <c r="L293" s="1452"/>
      <c r="M293" s="1452"/>
      <c r="N293" s="1451"/>
      <c r="O293" s="1451"/>
      <c r="Q293" s="1450"/>
    </row>
    <row r="294" spans="1:17" ht="16.149999999999999" customHeight="1" x14ac:dyDescent="0.15">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0"/>
    </row>
    <row r="295" spans="1:17" ht="16.149999999999999" customHeight="1" x14ac:dyDescent="0.15">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0"/>
    </row>
    <row r="296" spans="1:17" ht="16.149999999999999" customHeight="1" x14ac:dyDescent="0.15">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0"/>
    </row>
    <row r="297" spans="1:17" ht="16.149999999999999" customHeight="1" x14ac:dyDescent="0.15">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149999999999999" customHeight="1" x14ac:dyDescent="0.15">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149999999999999" customHeight="1" x14ac:dyDescent="0.15">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149999999999999" customHeight="1" x14ac:dyDescent="0.15">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C4:J292">
    <cfRule type="expression" dxfId="105" priority="2">
      <formula>MOD(ROW(),2)=0</formula>
    </cfRule>
  </conditionalFormatting>
  <conditionalFormatting sqref="K110">
    <cfRule type="expression" dxfId="104" priority="29">
      <formula>MOD(ROW(),2)=0</formula>
    </cfRule>
    <cfRule type="expression" dxfId="103" priority="28">
      <formula>MOD(ROW(),2)=0</formula>
    </cfRule>
    <cfRule type="expression" dxfId="102" priority="27">
      <formula>MOD(ROW(),2)=0</formula>
    </cfRule>
    <cfRule type="expression" dxfId="101" priority="26">
      <formula>"　=MOD(ROW(),2)=1 "</formula>
    </cfRule>
    <cfRule type="expression" dxfId="100" priority="25">
      <formula>MOD(ROW(),2)=1</formula>
    </cfRule>
    <cfRule type="expression" dxfId="99" priority="24">
      <formula>MOD(ROW(),2)=1</formula>
    </cfRule>
  </conditionalFormatting>
  <conditionalFormatting sqref="K114">
    <cfRule type="expression" dxfId="98" priority="19">
      <formula>MOD(ROW(),2)=1</formula>
    </cfRule>
    <cfRule type="expression" dxfId="97" priority="22">
      <formula>MOD(ROW(),2)=0</formula>
    </cfRule>
    <cfRule type="expression" dxfId="96" priority="21">
      <formula>MOD(ROW(),2)=0</formula>
    </cfRule>
    <cfRule type="expression" dxfId="95" priority="20">
      <formula>"　=MOD(ROW(),2)=1 "</formula>
    </cfRule>
    <cfRule type="expression" dxfId="94" priority="18">
      <formula>MOD(ROW(),2)=1</formula>
    </cfRule>
  </conditionalFormatting>
  <conditionalFormatting sqref="K4:M108">
    <cfRule type="expression" dxfId="93" priority="33">
      <formula>MOD(ROW(),2)=0</formula>
    </cfRule>
  </conditionalFormatting>
  <conditionalFormatting sqref="K112:M292">
    <cfRule type="expression" dxfId="92" priority="23">
      <formula>MOD(ROW(),2)=0</formula>
    </cfRule>
  </conditionalFormatting>
  <conditionalFormatting sqref="L109:M111 C293:O293">
    <cfRule type="expression" dxfId="91" priority="36">
      <formula>MOD(ROW(),2)=0</formula>
    </cfRule>
  </conditionalFormatting>
  <conditionalFormatting sqref="N4:O292">
    <cfRule type="expression" dxfId="9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9" customWidth="1"/>
    <col min="2" max="2" width="14.375" style="1199" customWidth="1"/>
    <col min="3" max="3" width="52.375" style="1260" bestFit="1" customWidth="1"/>
    <col min="4" max="4" width="32.375" style="1199" bestFit="1" customWidth="1"/>
    <col min="5" max="5" width="48.625" style="1199" bestFit="1" customWidth="1"/>
    <col min="6" max="6" width="20" style="1199" hidden="1" customWidth="1" outlineLevel="1"/>
    <col min="7" max="7" width="17.25" style="1257" customWidth="1" collapsed="1"/>
    <col min="8" max="8" width="17.25" style="1257" customWidth="1"/>
    <col min="9" max="9" width="22.75" style="1257" customWidth="1"/>
    <col min="10" max="11" width="24" style="1258" customWidth="1"/>
    <col min="12" max="12" width="33" style="1259" customWidth="1"/>
    <col min="13" max="13" width="20" style="1259" customWidth="1"/>
    <col min="14" max="14" width="23.5" style="1259" customWidth="1"/>
    <col min="15" max="15" width="26.25" style="1199" customWidth="1"/>
    <col min="16" max="16" width="20" style="1199" customWidth="1"/>
    <col min="17" max="17" width="9" style="1199"/>
    <col min="18" max="18" width="12.75" style="1199" customWidth="1"/>
    <col min="19" max="16384" width="9" style="1199"/>
  </cols>
  <sheetData>
    <row r="1" spans="1:18" x14ac:dyDescent="0.15">
      <c r="A1" s="1196"/>
      <c r="B1" s="1196"/>
      <c r="C1" s="1197"/>
      <c r="D1" s="1196"/>
      <c r="E1" s="1196"/>
      <c r="F1" s="519"/>
      <c r="G1" s="1198"/>
      <c r="H1" s="1198"/>
      <c r="I1" s="1198"/>
      <c r="J1" s="1198"/>
      <c r="K1" s="1198"/>
      <c r="L1" s="1198"/>
      <c r="M1" s="1198"/>
      <c r="N1" s="1198"/>
      <c r="O1" s="1198"/>
    </row>
    <row r="2" spans="1:18" s="1208" customFormat="1" ht="33.75" customHeight="1" x14ac:dyDescent="0.15">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15">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25" x14ac:dyDescent="0.15">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25" x14ac:dyDescent="0.15">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25" x14ac:dyDescent="0.15">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25" x14ac:dyDescent="0.15">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25" x14ac:dyDescent="0.15">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25" x14ac:dyDescent="0.15">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25" x14ac:dyDescent="0.15">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25" x14ac:dyDescent="0.15">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25" x14ac:dyDescent="0.15">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25" x14ac:dyDescent="0.15">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25" x14ac:dyDescent="0.15">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25" x14ac:dyDescent="0.15">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25" x14ac:dyDescent="0.15">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25" x14ac:dyDescent="0.15">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25" x14ac:dyDescent="0.15">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25" x14ac:dyDescent="0.15">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25" x14ac:dyDescent="0.15">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25" x14ac:dyDescent="0.15">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25" x14ac:dyDescent="0.15">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25" x14ac:dyDescent="0.15">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25" x14ac:dyDescent="0.15">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25" x14ac:dyDescent="0.15">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25" x14ac:dyDescent="0.15">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25" x14ac:dyDescent="0.15">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25" x14ac:dyDescent="0.15">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25" x14ac:dyDescent="0.15">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25" x14ac:dyDescent="0.15">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25" x14ac:dyDescent="0.15">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25" x14ac:dyDescent="0.15">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25" x14ac:dyDescent="0.15">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25" x14ac:dyDescent="0.15">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25" x14ac:dyDescent="0.15">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25" x14ac:dyDescent="0.15">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25" x14ac:dyDescent="0.15">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25" x14ac:dyDescent="0.15">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25" x14ac:dyDescent="0.15">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25" x14ac:dyDescent="0.15">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25" x14ac:dyDescent="0.15">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25" x14ac:dyDescent="0.15">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25" x14ac:dyDescent="0.15">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25" x14ac:dyDescent="0.15">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25" x14ac:dyDescent="0.15">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25" x14ac:dyDescent="0.15">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25" x14ac:dyDescent="0.15">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25" x14ac:dyDescent="0.15">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25" x14ac:dyDescent="0.15">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25" x14ac:dyDescent="0.15">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25" x14ac:dyDescent="0.15">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25" x14ac:dyDescent="0.15">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25" x14ac:dyDescent="0.15">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25" x14ac:dyDescent="0.15">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25" x14ac:dyDescent="0.15">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25" x14ac:dyDescent="0.15">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25" x14ac:dyDescent="0.15">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25" x14ac:dyDescent="0.15">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25" x14ac:dyDescent="0.15">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25" x14ac:dyDescent="0.15">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25" x14ac:dyDescent="0.15">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25" x14ac:dyDescent="0.15">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25" x14ac:dyDescent="0.15">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ht="15" thickBot="1" x14ac:dyDescent="0.2">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ht="15" thickTop="1" x14ac:dyDescent="0.15">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25" x14ac:dyDescent="0.15">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25" x14ac:dyDescent="0.15">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25" x14ac:dyDescent="0.15">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25" x14ac:dyDescent="0.15">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25" x14ac:dyDescent="0.15">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25" x14ac:dyDescent="0.15">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15">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15">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15">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15">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15">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15">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15">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15">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15">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15">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15">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15">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15">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15">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15">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15">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15">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15">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15">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15">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15">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15">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15">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5" x14ac:dyDescent="0.15">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15">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15">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15">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15">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15">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5" x14ac:dyDescent="0.15">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5" x14ac:dyDescent="0.15">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2.75" x14ac:dyDescent="0.15">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15">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15">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5" x14ac:dyDescent="0.15">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15">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15">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6.5" thickBot="1" x14ac:dyDescent="0.2">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25" thickTop="1" x14ac:dyDescent="0.15">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5" x14ac:dyDescent="0.15">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5" x14ac:dyDescent="0.15">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5" x14ac:dyDescent="0.15">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5" x14ac:dyDescent="0.15">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5" x14ac:dyDescent="0.15">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5" x14ac:dyDescent="0.15">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5" x14ac:dyDescent="0.15">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5" x14ac:dyDescent="0.15">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5" x14ac:dyDescent="0.15">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5" x14ac:dyDescent="0.15">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5" x14ac:dyDescent="0.15">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5" x14ac:dyDescent="0.15">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5" x14ac:dyDescent="0.15">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5" x14ac:dyDescent="0.15">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5" x14ac:dyDescent="0.15">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5" x14ac:dyDescent="0.15">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5" x14ac:dyDescent="0.15">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25" thickBot="1" x14ac:dyDescent="0.2">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6.5" thickTop="1" x14ac:dyDescent="0.15">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15">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15">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15">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15">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15">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15">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15">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15">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15">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15">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15">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15">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15">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15">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15">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15">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15">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15">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15">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15">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15">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15">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15">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15">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15">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15">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15">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15">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15">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15">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15">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15">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15">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15">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15">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15">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15">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15">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15">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15">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15">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15">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15">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15">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15">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15">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15">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15">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15">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15">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15">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15">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15">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15">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15">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15">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15">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15">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15">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15">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15">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15">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15">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15">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15">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15">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15">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15">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15">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15">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15">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15">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15">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15">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15">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15">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15">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15">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15">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15">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15">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15">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15">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15">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15">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15">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15">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15">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15">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5" x14ac:dyDescent="0.15">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15">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15">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15">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15">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15">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15">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15">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15">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15">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15">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15">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15">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15">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15">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15">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15">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15">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15">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15">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15">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15">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15">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15">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15">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15">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15">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15">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15">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15">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15">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15">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15">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15">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15">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15">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15">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15">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15">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15">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15">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15">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15">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15">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15">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15">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15">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15">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15">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15">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15">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15">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15">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15">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15">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15">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15">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15">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15">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15">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6.5" thickBot="1" x14ac:dyDescent="0.2">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7.25" thickTop="1" thickBot="1" x14ac:dyDescent="0.2">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6.5" thickTop="1" x14ac:dyDescent="0.15">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149999999999999" customHeight="1" x14ac:dyDescent="0.15">
      <c r="A282" s="1196"/>
      <c r="B282" s="1233"/>
      <c r="C282" s="1234"/>
      <c r="D282" s="1233"/>
      <c r="E282" s="1233"/>
      <c r="F282" s="1233"/>
      <c r="G282" s="1235"/>
      <c r="H282" s="1235"/>
      <c r="I282" s="1235"/>
      <c r="J282" s="1236"/>
      <c r="K282" s="1236"/>
      <c r="L282" s="1237"/>
      <c r="M282" s="1237"/>
      <c r="N282" s="1237"/>
      <c r="O282" s="1233"/>
      <c r="P282" s="1233"/>
      <c r="R282" s="1211"/>
    </row>
    <row r="283" spans="1:18" ht="16.149999999999999" customHeight="1" x14ac:dyDescent="0.15">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149999999999999" customHeight="1" x14ac:dyDescent="0.15">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149999999999999" customHeight="1" x14ac:dyDescent="0.15">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149999999999999" customHeight="1" x14ac:dyDescent="0.15">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149999999999999" customHeight="1" x14ac:dyDescent="0.15">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149999999999999" customHeight="1" x14ac:dyDescent="0.15">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149999999999999" customHeight="1" x14ac:dyDescent="0.15">
      <c r="B290" s="1191" t="s">
        <v>1964</v>
      </c>
      <c r="C290" s="1256"/>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15">
      <c r="O301" s="694"/>
      <c r="P301" s="694"/>
    </row>
    <row r="302" spans="1:18" x14ac:dyDescent="0.15">
      <c r="O302" s="694"/>
      <c r="P302" s="694"/>
    </row>
  </sheetData>
  <sheetProtection password="DD24" sheet="1" objects="1" scenarios="1"/>
  <phoneticPr fontId="2"/>
  <conditionalFormatting sqref="C4:D281">
    <cfRule type="expression" dxfId="89" priority="13">
      <formula>MOD(ROW(),2)=0</formula>
    </cfRule>
  </conditionalFormatting>
  <conditionalFormatting sqref="C296:N300">
    <cfRule type="expression" dxfId="88" priority="5">
      <formula>MOD(ROW(),2)=0</formula>
    </cfRule>
  </conditionalFormatting>
  <conditionalFormatting sqref="E4:N105">
    <cfRule type="expression" dxfId="87" priority="31">
      <formula>MOD(ROW(),2)=0</formula>
    </cfRule>
  </conditionalFormatting>
  <conditionalFormatting sqref="E106:N281">
    <cfRule type="expression" dxfId="86" priority="25">
      <formula>MOD(ROW(),2)=0</formula>
    </cfRule>
  </conditionalFormatting>
  <conditionalFormatting sqref="L101:L103">
    <cfRule type="expression" dxfId="85" priority="30">
      <formula>MOD(ROW(),2)=0</formula>
    </cfRule>
    <cfRule type="expression" dxfId="84" priority="29">
      <formula>MOD(ROW(),2)=0</formula>
    </cfRule>
    <cfRule type="expression" dxfId="83" priority="28">
      <formula>"　=MOD(ROW(),2)=1 "</formula>
    </cfRule>
    <cfRule type="expression" dxfId="82" priority="27">
      <formula>MOD(ROW(),2)=1</formula>
    </cfRule>
    <cfRule type="expression" dxfId="81" priority="26">
      <formula>MOD(ROW(),2)=1</formula>
    </cfRule>
  </conditionalFormatting>
  <conditionalFormatting sqref="L106">
    <cfRule type="expression" dxfId="80" priority="20">
      <formula>MOD(ROW(),2)=1</formula>
    </cfRule>
    <cfRule type="expression" dxfId="79" priority="24">
      <formula>MOD(ROW(),2)=0</formula>
    </cfRule>
    <cfRule type="expression" dxfId="78" priority="23">
      <formula>MOD(ROW(),2)=0</formula>
    </cfRule>
    <cfRule type="expression" dxfId="77" priority="22">
      <formula>"　=MOD(ROW(),2)=1 "</formula>
    </cfRule>
    <cfRule type="expression" dxfId="76" priority="21">
      <formula>MOD(ROW(),2)=1</formula>
    </cfRule>
  </conditionalFormatting>
  <conditionalFormatting sqref="O4:O281">
    <cfRule type="expression" dxfId="75" priority="1">
      <formula>MOD(ROW(),2)=0</formula>
    </cfRule>
  </conditionalFormatting>
  <conditionalFormatting sqref="P4:P218">
    <cfRule type="expression" dxfId="74" priority="9">
      <formula>MOD(ROW(),2)=0</formula>
    </cfRule>
  </conditionalFormatting>
  <conditionalFormatting sqref="P219">
    <cfRule type="expression" dxfId="73" priority="19">
      <formula>MOD(ROW(),2)=0</formula>
    </cfRule>
    <cfRule type="expression" dxfId="72" priority="18">
      <formula>MOD(ROW(),2)=0</formula>
    </cfRule>
    <cfRule type="expression" dxfId="71" priority="17">
      <formula>"　=MOD(ROW(),2)=1 "</formula>
    </cfRule>
    <cfRule type="expression" dxfId="70" priority="16">
      <formula>MOD(ROW(),2)=1</formula>
    </cfRule>
    <cfRule type="expression" dxfId="69" priority="15">
      <formula>MOD(ROW(),2)=1</formula>
    </cfRule>
  </conditionalFormatting>
  <conditionalFormatting sqref="P220:P281 C282:P282">
    <cfRule type="expression" dxfId="68"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4:D274">
    <cfRule type="expression" dxfId="67" priority="5">
      <formula>MOD(ROW(),2)=0</formula>
    </cfRule>
  </conditionalFormatting>
  <conditionalFormatting sqref="C287:K287 M287:N287">
    <cfRule type="expression" dxfId="66" priority="36">
      <formula>MOD(ROW(),2)=0</formula>
    </cfRule>
  </conditionalFormatting>
  <conditionalFormatting sqref="E90:O103">
    <cfRule type="expression" dxfId="65" priority="28">
      <formula>MOD(ROW(),2)=0</formula>
    </cfRule>
  </conditionalFormatting>
  <conditionalFormatting sqref="E104:O106">
    <cfRule type="expression" dxfId="64" priority="22">
      <formula>MOD(ROW(),2)=0</formula>
    </cfRule>
  </conditionalFormatting>
  <conditionalFormatting sqref="E4:P89 E107:P213 E214:N214 E215:P274 C275:P275 C288:N288">
    <cfRule type="expression" dxfId="63" priority="39">
      <formula>MOD(ROW(),2)=0</formula>
    </cfRule>
  </conditionalFormatting>
  <conditionalFormatting sqref="L99:L101">
    <cfRule type="expression" dxfId="62" priority="27">
      <formula>MOD(ROW(),2)=0</formula>
    </cfRule>
    <cfRule type="expression" dxfId="61" priority="26">
      <formula>MOD(ROW(),2)=0</formula>
    </cfRule>
    <cfRule type="expression" dxfId="60" priority="25">
      <formula>"　=MOD(ROW(),2)=1 "</formula>
    </cfRule>
    <cfRule type="expression" dxfId="59" priority="24">
      <formula>MOD(ROW(),2)=1</formula>
    </cfRule>
    <cfRule type="expression" dxfId="58" priority="23">
      <formula>MOD(ROW(),2)=1</formula>
    </cfRule>
  </conditionalFormatting>
  <conditionalFormatting sqref="L104">
    <cfRule type="expression" dxfId="57" priority="21">
      <formula>MOD(ROW(),2)=0</formula>
    </cfRule>
    <cfRule type="expression" dxfId="56" priority="17">
      <formula>MOD(ROW(),2)=1</formula>
    </cfRule>
    <cfRule type="expression" dxfId="55" priority="18">
      <formula>MOD(ROW(),2)=1</formula>
    </cfRule>
    <cfRule type="expression" dxfId="54" priority="19">
      <formula>"　=MOD(ROW(),2)=1 "</formula>
    </cfRule>
    <cfRule type="expression" dxfId="53" priority="20">
      <formula>MOD(ROW(),2)=0</formula>
    </cfRule>
  </conditionalFormatting>
  <conditionalFormatting sqref="L287">
    <cfRule type="expression" dxfId="52" priority="16">
      <formula>MOD(ROW(),2)=0</formula>
    </cfRule>
    <cfRule type="expression" dxfId="51" priority="15">
      <formula>MOD(ROW(),2)=0</formula>
    </cfRule>
    <cfRule type="expression" dxfId="50" priority="14">
      <formula>"　=MOD(ROW(),2)=1 "</formula>
    </cfRule>
    <cfRule type="expression" dxfId="49" priority="13">
      <formula>MOD(ROW(),2)=1</formula>
    </cfRule>
    <cfRule type="expression" dxfId="48" priority="12">
      <formula>MOD(ROW(),2)=1</formula>
    </cfRule>
  </conditionalFormatting>
  <conditionalFormatting sqref="O214:P214">
    <cfRule type="expression" dxfId="47" priority="7">
      <formula>MOD(ROW(),2)=1</formula>
    </cfRule>
    <cfRule type="expression" dxfId="46" priority="8">
      <formula>MOD(ROW(),2)=1</formula>
    </cfRule>
    <cfRule type="expression" dxfId="45" priority="11">
      <formula>MOD(ROW(),2)=0</formula>
    </cfRule>
    <cfRule type="expression" dxfId="44" priority="10">
      <formula>MOD(ROW(),2)=0</formula>
    </cfRule>
    <cfRule type="expression" dxfId="43" priority="9">
      <formula>"　=MOD(ROW(),2)=1 "</formula>
    </cfRule>
  </conditionalFormatting>
  <conditionalFormatting sqref="P90:P106">
    <cfRule type="expression" dxfId="4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65" customHeight="1" x14ac:dyDescent="0.15">
      <c r="B1" s="30"/>
    </row>
    <row r="2" spans="2:13" s="24" customFormat="1" ht="20.65" customHeight="1" x14ac:dyDescent="0.15">
      <c r="B2" s="1664" t="s">
        <v>700</v>
      </c>
      <c r="C2" s="1667" t="s">
        <v>549</v>
      </c>
      <c r="D2" s="1670" t="s">
        <v>669</v>
      </c>
      <c r="E2" s="1672" t="s">
        <v>671</v>
      </c>
      <c r="F2" s="1673"/>
      <c r="G2" s="1674" t="s">
        <v>536</v>
      </c>
      <c r="H2" s="1675"/>
      <c r="I2" s="1676"/>
      <c r="J2" s="1661" t="s">
        <v>679</v>
      </c>
    </row>
    <row r="3" spans="2:13" s="24" customFormat="1" ht="27" customHeight="1" x14ac:dyDescent="0.15">
      <c r="B3" s="1665"/>
      <c r="C3" s="1668"/>
      <c r="D3" s="1671"/>
      <c r="E3" s="264" t="s">
        <v>539</v>
      </c>
      <c r="F3" s="260" t="s">
        <v>534</v>
      </c>
      <c r="G3" s="265" t="s">
        <v>539</v>
      </c>
      <c r="H3" s="261" t="s">
        <v>675</v>
      </c>
      <c r="I3" s="261" t="s">
        <v>678</v>
      </c>
      <c r="J3" s="1662"/>
    </row>
    <row r="4" spans="2:13" s="24" customFormat="1" ht="16.149999999999999" customHeight="1" x14ac:dyDescent="0.15">
      <c r="B4" s="1666"/>
      <c r="C4" s="1669"/>
      <c r="D4" s="262" t="s">
        <v>537</v>
      </c>
      <c r="E4" s="262" t="s">
        <v>537</v>
      </c>
      <c r="F4" s="25" t="s">
        <v>1300</v>
      </c>
      <c r="G4" s="263" t="s">
        <v>1301</v>
      </c>
      <c r="H4" s="26" t="s">
        <v>538</v>
      </c>
      <c r="I4" s="26" t="s">
        <v>1300</v>
      </c>
      <c r="J4" s="1663"/>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41" priority="2">
      <formula>MOD(ROW(),2)=0</formula>
    </cfRule>
  </conditionalFormatting>
  <conditionalFormatting sqref="D107:J107">
    <cfRule type="expression" dxfId="4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7" customWidth="1"/>
    <col min="2" max="2" width="24.25" style="1407" bestFit="1" customWidth="1"/>
    <col min="3" max="10" width="17" style="1409" customWidth="1"/>
    <col min="11" max="291" width="17" style="1407" customWidth="1"/>
    <col min="292" max="16384" width="9" style="1407"/>
  </cols>
  <sheetData>
    <row r="1" spans="1:291" ht="23.25" customHeight="1" x14ac:dyDescent="0.25">
      <c r="B1" s="1408" t="s">
        <v>2186</v>
      </c>
      <c r="I1" s="1410"/>
      <c r="K1" s="1409"/>
      <c r="DZ1" s="1411"/>
    </row>
    <row r="2" spans="1:291" ht="23.25" customHeight="1" x14ac:dyDescent="0.25">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25">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42.75" x14ac:dyDescent="0.25">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25">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25">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314"/>
  <sheetViews>
    <sheetView showGridLines="0" view="pageBreakPreview" zoomScale="90" zoomScaleNormal="70" zoomScaleSheetLayoutView="9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2517</v>
      </c>
      <c r="C2" s="1355" t="s">
        <v>2518</v>
      </c>
      <c r="D2" s="1355" t="s">
        <v>2519</v>
      </c>
      <c r="E2" s="1356" t="s">
        <v>2520</v>
      </c>
      <c r="F2" s="1357" t="s">
        <v>2521</v>
      </c>
      <c r="G2" s="1358" t="s">
        <v>2522</v>
      </c>
      <c r="H2" s="1359" t="s">
        <v>2523</v>
      </c>
      <c r="I2" s="1360" t="s">
        <v>2524</v>
      </c>
      <c r="J2" s="1360" t="s">
        <v>2525</v>
      </c>
      <c r="K2" s="1361" t="s">
        <v>2526</v>
      </c>
      <c r="L2" s="1499" t="s">
        <v>2527</v>
      </c>
      <c r="M2" s="1498" t="s">
        <v>2528</v>
      </c>
      <c r="N2" s="1498" t="s">
        <v>2529</v>
      </c>
      <c r="O2" s="1498" t="s">
        <v>2530</v>
      </c>
    </row>
    <row r="3" spans="1:17" s="1491" customFormat="1" ht="15.75" customHeight="1" x14ac:dyDescent="0.15">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2536</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2219</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2"/>
      <c r="Q9" s="1450"/>
    </row>
    <row r="10" spans="1:17" s="1491" customFormat="1" ht="14.25" x14ac:dyDescent="0.15">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2"/>
      <c r="Q10" s="1450"/>
    </row>
    <row r="11" spans="1:17" s="1491" customFormat="1" ht="14.25" x14ac:dyDescent="0.15">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2"/>
      <c r="Q18" s="1450"/>
    </row>
    <row r="19" spans="1:17" s="1491" customFormat="1" ht="14.25" x14ac:dyDescent="0.15">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2"/>
      <c r="Q19" s="1450"/>
    </row>
    <row r="20" spans="1:17" s="1491" customFormat="1" ht="14.25" x14ac:dyDescent="0.15">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253</v>
      </c>
      <c r="O22" s="894">
        <v>5.15</v>
      </c>
      <c r="P22" s="1492"/>
    </row>
    <row r="23" spans="1:17" s="1491" customFormat="1" ht="14.25" x14ac:dyDescent="0.15">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161</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2"/>
      <c r="Q33" s="1450"/>
    </row>
    <row r="34" spans="1:17" s="1491" customFormat="1" ht="14.25" x14ac:dyDescent="0.15">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105</v>
      </c>
      <c r="O34" s="905">
        <v>3.82</v>
      </c>
      <c r="P34" s="1492"/>
      <c r="Q34" s="1450"/>
    </row>
    <row r="35" spans="1:17" s="1491" customFormat="1" ht="14.25" x14ac:dyDescent="0.15">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51</v>
      </c>
      <c r="O35" s="894">
        <v>3.79</v>
      </c>
      <c r="P35" s="1492"/>
      <c r="Q35" s="1450"/>
    </row>
    <row r="36" spans="1:17" s="1491" customFormat="1" ht="14.25" x14ac:dyDescent="0.15">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68</v>
      </c>
      <c r="O36" s="905">
        <v>5.26</v>
      </c>
      <c r="P36" s="1492"/>
      <c r="Q36" s="1450"/>
    </row>
    <row r="37" spans="1:17" s="1491" customFormat="1" ht="14.25" x14ac:dyDescent="0.15">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2"/>
      <c r="Q37" s="1450"/>
    </row>
    <row r="38" spans="1:17" s="1491" customFormat="1" ht="14.25" x14ac:dyDescent="0.15">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2"/>
      <c r="Q38" s="1450"/>
    </row>
    <row r="39" spans="1:17" s="1491" customFormat="1" ht="14.25" x14ac:dyDescent="0.15">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2"/>
      <c r="Q39" s="1450"/>
    </row>
    <row r="40" spans="1:17" s="1491" customFormat="1" ht="14.25" x14ac:dyDescent="0.15">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2"/>
      <c r="Q40" s="1450"/>
    </row>
    <row r="41" spans="1:17" s="1491" customFormat="1" ht="14.25" x14ac:dyDescent="0.15">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2"/>
      <c r="Q42" s="1450"/>
    </row>
    <row r="43" spans="1:17" s="1491" customFormat="1" ht="14.25" x14ac:dyDescent="0.15">
      <c r="A43" s="1195"/>
      <c r="B43" s="884" t="s">
        <v>1225</v>
      </c>
      <c r="C43" s="897" t="s">
        <v>1431</v>
      </c>
      <c r="D43" s="897" t="s">
        <v>609</v>
      </c>
      <c r="E43" s="898" t="s">
        <v>2844</v>
      </c>
      <c r="F43" s="899">
        <v>5710</v>
      </c>
      <c r="G43" s="900">
        <v>5710</v>
      </c>
      <c r="H43" s="900" t="s">
        <v>97</v>
      </c>
      <c r="I43" s="901">
        <v>3208.2</v>
      </c>
      <c r="J43" s="918">
        <v>10704.44</v>
      </c>
      <c r="K43" s="891">
        <v>37553</v>
      </c>
      <c r="L43" s="891">
        <v>41606</v>
      </c>
      <c r="M43" s="892" t="s">
        <v>2537</v>
      </c>
      <c r="N43" s="893">
        <v>334</v>
      </c>
      <c r="O43" s="894">
        <v>7.45</v>
      </c>
      <c r="P43" s="1492"/>
      <c r="Q43" s="1450"/>
    </row>
    <row r="44" spans="1:17" s="1491" customFormat="1" ht="14.25" x14ac:dyDescent="0.15">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2"/>
      <c r="Q44" s="1450"/>
    </row>
    <row r="45" spans="1:17" s="1491" customFormat="1" ht="14.25" x14ac:dyDescent="0.15">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2"/>
      <c r="Q45" s="1450"/>
    </row>
    <row r="46" spans="1:17" s="1491" customFormat="1" ht="14.25" x14ac:dyDescent="0.15">
      <c r="A46" s="1195"/>
      <c r="B46" s="884" t="s">
        <v>1231</v>
      </c>
      <c r="C46" s="897" t="s">
        <v>1326</v>
      </c>
      <c r="D46" s="897" t="s">
        <v>1634</v>
      </c>
      <c r="E46" s="898" t="s">
        <v>2542</v>
      </c>
      <c r="F46" s="899">
        <v>1850</v>
      </c>
      <c r="G46" s="900">
        <v>1850</v>
      </c>
      <c r="H46" s="900" t="s">
        <v>2538</v>
      </c>
      <c r="I46" s="901">
        <v>2350.84</v>
      </c>
      <c r="J46" s="918">
        <v>5848.73</v>
      </c>
      <c r="K46" s="891">
        <v>34683</v>
      </c>
      <c r="L46" s="891">
        <v>38777</v>
      </c>
      <c r="M46" s="903" t="s">
        <v>2537</v>
      </c>
      <c r="N46" s="893">
        <v>696</v>
      </c>
      <c r="O46" s="894">
        <v>1.93</v>
      </c>
      <c r="P46" s="1492"/>
      <c r="Q46" s="1450"/>
    </row>
    <row r="47" spans="1:17" s="1491" customFormat="1" ht="14.25" x14ac:dyDescent="0.15">
      <c r="A47" s="1195"/>
      <c r="B47" s="884" t="s">
        <v>1642</v>
      </c>
      <c r="C47" s="897" t="s">
        <v>2543</v>
      </c>
      <c r="D47" s="897" t="s">
        <v>627</v>
      </c>
      <c r="E47" s="898" t="s">
        <v>2539</v>
      </c>
      <c r="F47" s="899">
        <v>4440</v>
      </c>
      <c r="G47" s="900">
        <v>4440</v>
      </c>
      <c r="H47" s="900" t="s">
        <v>2544</v>
      </c>
      <c r="I47" s="901">
        <v>552.11</v>
      </c>
      <c r="J47" s="918">
        <v>3721.63</v>
      </c>
      <c r="K47" s="891">
        <v>42704</v>
      </c>
      <c r="L47" s="891">
        <v>43007</v>
      </c>
      <c r="M47" s="892" t="s">
        <v>2536</v>
      </c>
      <c r="N47" s="893">
        <v>34</v>
      </c>
      <c r="O47" s="894">
        <v>5.53</v>
      </c>
      <c r="P47" s="1492"/>
      <c r="Q47" s="1450"/>
    </row>
    <row r="48" spans="1:17" s="1491" customFormat="1" ht="14.25" x14ac:dyDescent="0.15">
      <c r="A48" s="1195"/>
      <c r="B48" s="884" t="s">
        <v>1645</v>
      </c>
      <c r="C48" s="897" t="s">
        <v>1646</v>
      </c>
      <c r="D48" s="897" t="s">
        <v>626</v>
      </c>
      <c r="E48" s="898" t="s">
        <v>2539</v>
      </c>
      <c r="F48" s="899">
        <v>3410</v>
      </c>
      <c r="G48" s="900">
        <v>3410</v>
      </c>
      <c r="H48" s="900" t="s">
        <v>2544</v>
      </c>
      <c r="I48" s="901">
        <v>307.79000000000002</v>
      </c>
      <c r="J48" s="918">
        <v>2402.91</v>
      </c>
      <c r="K48" s="891">
        <v>42398</v>
      </c>
      <c r="L48" s="891">
        <v>43007</v>
      </c>
      <c r="M48" s="903" t="s">
        <v>2537</v>
      </c>
      <c r="N48" s="893">
        <v>21</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2544</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2544</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2545</v>
      </c>
      <c r="C51" s="897" t="s">
        <v>2845</v>
      </c>
      <c r="D51" s="897" t="s">
        <v>628</v>
      </c>
      <c r="E51" s="898" t="s">
        <v>632</v>
      </c>
      <c r="F51" s="899">
        <v>10900</v>
      </c>
      <c r="G51" s="900">
        <v>10900</v>
      </c>
      <c r="H51" s="900" t="s">
        <v>2544</v>
      </c>
      <c r="I51" s="901">
        <v>965.44</v>
      </c>
      <c r="J51" s="918">
        <v>7088.17</v>
      </c>
      <c r="K51" s="891">
        <v>43159</v>
      </c>
      <c r="L51" s="891">
        <v>43525</v>
      </c>
      <c r="M51" s="892" t="s">
        <v>97</v>
      </c>
      <c r="N51" s="893">
        <v>60</v>
      </c>
      <c r="O51" s="894">
        <v>7</v>
      </c>
      <c r="P51" s="1492"/>
      <c r="Q51" s="1450"/>
    </row>
    <row r="52" spans="1:17" s="1491" customFormat="1" ht="14.25" x14ac:dyDescent="0.15">
      <c r="A52" s="1195"/>
      <c r="B52" s="884" t="s">
        <v>2546</v>
      </c>
      <c r="C52" s="897" t="s">
        <v>2372</v>
      </c>
      <c r="D52" s="897" t="s">
        <v>627</v>
      </c>
      <c r="E52" s="898" t="s">
        <v>632</v>
      </c>
      <c r="F52" s="899">
        <v>3805</v>
      </c>
      <c r="G52" s="900">
        <v>3805</v>
      </c>
      <c r="H52" s="900" t="s">
        <v>2544</v>
      </c>
      <c r="I52" s="901">
        <v>830.08</v>
      </c>
      <c r="J52" s="918">
        <v>2514</v>
      </c>
      <c r="K52" s="891">
        <v>43210</v>
      </c>
      <c r="L52" s="891">
        <v>43525</v>
      </c>
      <c r="M52" s="892" t="s">
        <v>97</v>
      </c>
      <c r="N52" s="893">
        <v>27</v>
      </c>
      <c r="O52" s="894">
        <v>5.34</v>
      </c>
      <c r="P52" s="1492"/>
      <c r="Q52" s="1450"/>
    </row>
    <row r="53" spans="1:17" s="1491" customFormat="1" ht="14.25" x14ac:dyDescent="0.15">
      <c r="A53" s="1195"/>
      <c r="B53" s="884" t="s">
        <v>2547</v>
      </c>
      <c r="C53" s="897" t="s">
        <v>2846</v>
      </c>
      <c r="D53" s="897" t="s">
        <v>627</v>
      </c>
      <c r="E53" s="898" t="s">
        <v>632</v>
      </c>
      <c r="F53" s="899">
        <v>2880</v>
      </c>
      <c r="G53" s="900">
        <v>2880</v>
      </c>
      <c r="H53" s="900" t="s">
        <v>2544</v>
      </c>
      <c r="I53" s="901">
        <v>279.17</v>
      </c>
      <c r="J53" s="918">
        <v>2051.35</v>
      </c>
      <c r="K53" s="891">
        <v>43231</v>
      </c>
      <c r="L53" s="891">
        <v>43525</v>
      </c>
      <c r="M53" s="892" t="s">
        <v>97</v>
      </c>
      <c r="N53" s="893">
        <v>18</v>
      </c>
      <c r="O53" s="894">
        <v>5.89</v>
      </c>
      <c r="P53" s="1492"/>
      <c r="Q53" s="1450"/>
    </row>
    <row r="54" spans="1:17" s="1491" customFormat="1" ht="14.25" x14ac:dyDescent="0.15">
      <c r="A54" s="1195"/>
      <c r="B54" s="884" t="s">
        <v>2548</v>
      </c>
      <c r="C54" s="897" t="s">
        <v>2368</v>
      </c>
      <c r="D54" s="897" t="s">
        <v>626</v>
      </c>
      <c r="E54" s="898" t="s">
        <v>632</v>
      </c>
      <c r="F54" s="899">
        <v>3890</v>
      </c>
      <c r="G54" s="900">
        <v>3890</v>
      </c>
      <c r="H54" s="900" t="s">
        <v>2544</v>
      </c>
      <c r="I54" s="901">
        <v>403.76</v>
      </c>
      <c r="J54" s="918">
        <v>2670.12</v>
      </c>
      <c r="K54" s="891">
        <v>43312</v>
      </c>
      <c r="L54" s="891">
        <v>43556</v>
      </c>
      <c r="M54" s="892" t="s">
        <v>97</v>
      </c>
      <c r="N54" s="893">
        <v>22</v>
      </c>
      <c r="O54" s="894">
        <v>5.08</v>
      </c>
      <c r="P54" s="1492"/>
      <c r="Q54" s="1450"/>
    </row>
    <row r="55" spans="1:17" s="1491" customFormat="1" ht="14.25" x14ac:dyDescent="0.15">
      <c r="A55" s="1195"/>
      <c r="B55" s="884" t="s">
        <v>2549</v>
      </c>
      <c r="C55" s="897" t="s">
        <v>2712</v>
      </c>
      <c r="D55" s="897" t="s">
        <v>1631</v>
      </c>
      <c r="E55" s="898" t="s">
        <v>632</v>
      </c>
      <c r="F55" s="899">
        <v>8450</v>
      </c>
      <c r="G55" s="900">
        <v>8450</v>
      </c>
      <c r="H55" s="900" t="s">
        <v>2801</v>
      </c>
      <c r="I55" s="901">
        <v>1021.96</v>
      </c>
      <c r="J55" s="901">
        <v>6367.04</v>
      </c>
      <c r="K55" s="891">
        <v>43448</v>
      </c>
      <c r="L55" s="891">
        <v>43837</v>
      </c>
      <c r="M55" s="892"/>
      <c r="N55" s="893">
        <v>60</v>
      </c>
      <c r="O55" s="894">
        <v>4.08</v>
      </c>
      <c r="P55" s="1492"/>
      <c r="Q55" s="1450"/>
    </row>
    <row r="56" spans="1:17" s="1491" customFormat="1" ht="14.25" x14ac:dyDescent="0.15">
      <c r="A56" s="1195"/>
      <c r="B56" s="884" t="s">
        <v>2550</v>
      </c>
      <c r="C56" s="897" t="s">
        <v>2713</v>
      </c>
      <c r="D56" s="897" t="s">
        <v>2799</v>
      </c>
      <c r="E56" s="898" t="s">
        <v>2800</v>
      </c>
      <c r="F56" s="899">
        <v>4730</v>
      </c>
      <c r="G56" s="900">
        <v>4730</v>
      </c>
      <c r="H56" s="900" t="s">
        <v>2802</v>
      </c>
      <c r="I56" s="901">
        <v>469.35</v>
      </c>
      <c r="J56" s="918">
        <v>3430.06</v>
      </c>
      <c r="K56" s="891">
        <v>43203</v>
      </c>
      <c r="L56" s="891">
        <v>43837</v>
      </c>
      <c r="M56" s="892"/>
      <c r="N56" s="893">
        <v>32</v>
      </c>
      <c r="O56" s="894">
        <v>3.55</v>
      </c>
      <c r="P56" s="1492"/>
      <c r="Q56" s="1450"/>
    </row>
    <row r="57" spans="1:17" s="1606" customFormat="1" ht="14.25" x14ac:dyDescent="0.15">
      <c r="A57" s="1195"/>
      <c r="B57" s="884" t="s">
        <v>2797</v>
      </c>
      <c r="C57" s="897" t="s">
        <v>2798</v>
      </c>
      <c r="D57" s="897" t="s">
        <v>2799</v>
      </c>
      <c r="E57" s="898" t="s">
        <v>2800</v>
      </c>
      <c r="F57" s="899">
        <v>4380</v>
      </c>
      <c r="G57" s="900">
        <v>4380</v>
      </c>
      <c r="H57" s="900" t="s">
        <v>2801</v>
      </c>
      <c r="I57" s="901">
        <v>500</v>
      </c>
      <c r="J57" s="918">
        <v>2872.41</v>
      </c>
      <c r="K57" s="891">
        <v>43434</v>
      </c>
      <c r="L57" s="891">
        <v>43915</v>
      </c>
      <c r="M57" s="892"/>
      <c r="N57" s="893">
        <v>26</v>
      </c>
      <c r="O57" s="894">
        <v>4.66</v>
      </c>
      <c r="P57" s="1604"/>
      <c r="Q57" s="1605"/>
    </row>
    <row r="58" spans="1:17" s="1491" customFormat="1" ht="14.25" x14ac:dyDescent="0.15">
      <c r="A58" s="1195"/>
      <c r="B58" s="884" t="s">
        <v>43</v>
      </c>
      <c r="C58" s="897" t="s">
        <v>309</v>
      </c>
      <c r="D58" s="897" t="s">
        <v>1647</v>
      </c>
      <c r="E58" s="898" t="s">
        <v>636</v>
      </c>
      <c r="F58" s="899">
        <v>6250</v>
      </c>
      <c r="G58" s="900">
        <v>6250</v>
      </c>
      <c r="H58" s="900" t="s">
        <v>97</v>
      </c>
      <c r="I58" s="916">
        <v>2371.12</v>
      </c>
      <c r="J58" s="917">
        <v>18842.5099999999</v>
      </c>
      <c r="K58" s="891">
        <v>29815</v>
      </c>
      <c r="L58" s="891">
        <v>38869</v>
      </c>
      <c r="M58" s="892" t="s">
        <v>2536</v>
      </c>
      <c r="N58" s="893">
        <v>1022</v>
      </c>
      <c r="O58" s="894">
        <v>0.18</v>
      </c>
      <c r="P58" s="1492"/>
      <c r="Q58" s="1450"/>
    </row>
    <row r="59" spans="1:17" s="1491" customFormat="1" ht="14.25" x14ac:dyDescent="0.15">
      <c r="A59" s="1195"/>
      <c r="B59" s="884" t="s">
        <v>44</v>
      </c>
      <c r="C59" s="897" t="s">
        <v>310</v>
      </c>
      <c r="D59" s="897" t="s">
        <v>1647</v>
      </c>
      <c r="E59" s="898" t="s">
        <v>632</v>
      </c>
      <c r="F59" s="899">
        <v>4140</v>
      </c>
      <c r="G59" s="900">
        <v>4140</v>
      </c>
      <c r="H59" s="900" t="s">
        <v>2538</v>
      </c>
      <c r="I59" s="901">
        <v>1275.68</v>
      </c>
      <c r="J59" s="901">
        <v>9603.8099999999904</v>
      </c>
      <c r="K59" s="902">
        <v>39640</v>
      </c>
      <c r="L59" s="902">
        <v>39757</v>
      </c>
      <c r="M59" s="903" t="s">
        <v>2537</v>
      </c>
      <c r="N59" s="904">
        <v>579</v>
      </c>
      <c r="O59" s="905">
        <v>0.04</v>
      </c>
      <c r="P59" s="1492"/>
      <c r="Q59" s="1450"/>
    </row>
    <row r="60" spans="1:17" s="1491" customFormat="1" ht="14.25" x14ac:dyDescent="0.15">
      <c r="A60" s="1195"/>
      <c r="B60" s="884" t="s">
        <v>46</v>
      </c>
      <c r="C60" s="897" t="s">
        <v>1327</v>
      </c>
      <c r="D60" s="897" t="s">
        <v>1648</v>
      </c>
      <c r="E60" s="898" t="s">
        <v>636</v>
      </c>
      <c r="F60" s="899">
        <v>2030</v>
      </c>
      <c r="G60" s="900">
        <v>2030</v>
      </c>
      <c r="H60" s="900" t="s">
        <v>2537</v>
      </c>
      <c r="I60" s="901">
        <v>2318.17</v>
      </c>
      <c r="J60" s="918">
        <v>12977.45</v>
      </c>
      <c r="K60" s="891">
        <v>25021</v>
      </c>
      <c r="L60" s="891">
        <v>38686</v>
      </c>
      <c r="M60" s="892" t="s">
        <v>2537</v>
      </c>
      <c r="N60" s="893">
        <v>339</v>
      </c>
      <c r="O60" s="894">
        <v>4.3899999999999997</v>
      </c>
      <c r="P60" s="1492"/>
      <c r="Q60" s="1450"/>
    </row>
    <row r="61" spans="1:17" s="1491" customFormat="1" ht="14.25" x14ac:dyDescent="0.15">
      <c r="A61" s="1195"/>
      <c r="B61" s="884" t="s">
        <v>47</v>
      </c>
      <c r="C61" s="897" t="s">
        <v>2551</v>
      </c>
      <c r="D61" s="897" t="s">
        <v>1650</v>
      </c>
      <c r="E61" s="898" t="s">
        <v>633</v>
      </c>
      <c r="F61" s="899">
        <v>2320</v>
      </c>
      <c r="G61" s="900">
        <v>2320</v>
      </c>
      <c r="H61" s="900" t="s">
        <v>2537</v>
      </c>
      <c r="I61" s="901">
        <v>1563.14</v>
      </c>
      <c r="J61" s="901">
        <v>10479.629999999899</v>
      </c>
      <c r="K61" s="902">
        <v>36501</v>
      </c>
      <c r="L61" s="902">
        <v>37960</v>
      </c>
      <c r="M61" s="903" t="s">
        <v>2537</v>
      </c>
      <c r="N61" s="904">
        <v>510</v>
      </c>
      <c r="O61" s="905">
        <v>2.67</v>
      </c>
      <c r="P61" s="1492"/>
      <c r="Q61" s="1450"/>
    </row>
    <row r="62" spans="1:17" s="1491" customFormat="1" ht="14.25" x14ac:dyDescent="0.15">
      <c r="A62" s="1195"/>
      <c r="B62" s="884" t="s">
        <v>48</v>
      </c>
      <c r="C62" s="897" t="s">
        <v>1463</v>
      </c>
      <c r="D62" s="897" t="s">
        <v>1651</v>
      </c>
      <c r="E62" s="898" t="s">
        <v>1628</v>
      </c>
      <c r="F62" s="899">
        <v>2240</v>
      </c>
      <c r="G62" s="900">
        <v>2240</v>
      </c>
      <c r="H62" s="900" t="s">
        <v>97</v>
      </c>
      <c r="I62" s="916">
        <v>580.58000000000004</v>
      </c>
      <c r="J62" s="917">
        <v>4954.8299999999899</v>
      </c>
      <c r="K62" s="891">
        <v>40050</v>
      </c>
      <c r="L62" s="891">
        <v>40172</v>
      </c>
      <c r="M62" s="892" t="s">
        <v>2537</v>
      </c>
      <c r="N62" s="893">
        <v>247</v>
      </c>
      <c r="O62" s="894">
        <v>8.34</v>
      </c>
      <c r="P62" s="1492"/>
      <c r="Q62" s="1450"/>
    </row>
    <row r="63" spans="1:17" s="1491" customFormat="1" ht="14.25" x14ac:dyDescent="0.15">
      <c r="A63" s="1195"/>
      <c r="B63" s="884" t="s">
        <v>49</v>
      </c>
      <c r="C63" s="897" t="s">
        <v>1464</v>
      </c>
      <c r="D63" s="897" t="s">
        <v>1651</v>
      </c>
      <c r="E63" s="898" t="s">
        <v>633</v>
      </c>
      <c r="F63" s="899">
        <v>2280</v>
      </c>
      <c r="G63" s="900">
        <v>2280</v>
      </c>
      <c r="H63" s="900" t="s">
        <v>2538</v>
      </c>
      <c r="I63" s="901">
        <v>934.2</v>
      </c>
      <c r="J63" s="901">
        <v>7363.25</v>
      </c>
      <c r="K63" s="902">
        <v>33315</v>
      </c>
      <c r="L63" s="902">
        <v>38624</v>
      </c>
      <c r="M63" s="903" t="s">
        <v>2537</v>
      </c>
      <c r="N63" s="904">
        <v>567</v>
      </c>
      <c r="O63" s="905">
        <v>7.99</v>
      </c>
      <c r="P63" s="1492"/>
      <c r="Q63" s="1450"/>
    </row>
    <row r="64" spans="1:17" s="1491" customFormat="1" ht="14.25" x14ac:dyDescent="0.15">
      <c r="A64" s="1195"/>
      <c r="B64" s="884" t="s">
        <v>50</v>
      </c>
      <c r="C64" s="897" t="s">
        <v>315</v>
      </c>
      <c r="D64" s="897" t="s">
        <v>1652</v>
      </c>
      <c r="E64" s="898" t="s">
        <v>632</v>
      </c>
      <c r="F64" s="899">
        <v>18300</v>
      </c>
      <c r="G64" s="900">
        <v>18300</v>
      </c>
      <c r="H64" s="900" t="s">
        <v>97</v>
      </c>
      <c r="I64" s="901">
        <v>4763.1400000000003</v>
      </c>
      <c r="J64" s="918">
        <v>34616.839999999902</v>
      </c>
      <c r="K64" s="891">
        <v>36738</v>
      </c>
      <c r="L64" s="891">
        <v>39161</v>
      </c>
      <c r="M64" s="892" t="s">
        <v>2536</v>
      </c>
      <c r="N64" s="893">
        <v>1504</v>
      </c>
      <c r="O64" s="894">
        <v>2.2200000000000002</v>
      </c>
      <c r="P64" s="1492"/>
      <c r="Q64" s="1450"/>
    </row>
    <row r="65" spans="1:17" s="1491" customFormat="1" ht="14.25" x14ac:dyDescent="0.15">
      <c r="A65" s="1195"/>
      <c r="B65" s="884" t="s">
        <v>51</v>
      </c>
      <c r="C65" s="897" t="s">
        <v>316</v>
      </c>
      <c r="D65" s="897" t="s">
        <v>607</v>
      </c>
      <c r="E65" s="898" t="s">
        <v>1653</v>
      </c>
      <c r="F65" s="899">
        <v>12100</v>
      </c>
      <c r="G65" s="900">
        <v>12100</v>
      </c>
      <c r="H65" s="900" t="s">
        <v>2537</v>
      </c>
      <c r="I65" s="901">
        <v>4864</v>
      </c>
      <c r="J65" s="901">
        <v>38252.919999999896</v>
      </c>
      <c r="K65" s="902">
        <v>34541</v>
      </c>
      <c r="L65" s="902">
        <v>39563</v>
      </c>
      <c r="M65" s="903" t="s">
        <v>2537</v>
      </c>
      <c r="N65" s="904">
        <v>2452</v>
      </c>
      <c r="O65" s="905">
        <v>2.94</v>
      </c>
      <c r="P65" s="1492"/>
      <c r="Q65" s="1450"/>
    </row>
    <row r="66" spans="1:17" s="1491" customFormat="1" ht="14.25" x14ac:dyDescent="0.15">
      <c r="A66" s="1195"/>
      <c r="B66" s="884" t="s">
        <v>52</v>
      </c>
      <c r="C66" s="897" t="s">
        <v>317</v>
      </c>
      <c r="D66" s="897" t="s">
        <v>607</v>
      </c>
      <c r="E66" s="898" t="s">
        <v>632</v>
      </c>
      <c r="F66" s="899">
        <v>6100</v>
      </c>
      <c r="G66" s="900">
        <v>6100</v>
      </c>
      <c r="H66" s="900" t="s">
        <v>2538</v>
      </c>
      <c r="I66" s="916">
        <v>3136.56</v>
      </c>
      <c r="J66" s="917">
        <v>23522.82</v>
      </c>
      <c r="K66" s="891">
        <v>30663</v>
      </c>
      <c r="L66" s="891">
        <v>37960</v>
      </c>
      <c r="M66" s="892" t="s">
        <v>2536</v>
      </c>
      <c r="N66" s="893">
        <v>1279</v>
      </c>
      <c r="O66" s="894">
        <v>9.15</v>
      </c>
      <c r="P66" s="1492"/>
      <c r="Q66" s="1450"/>
    </row>
    <row r="67" spans="1:17" s="1491" customFormat="1" ht="14.25" x14ac:dyDescent="0.15">
      <c r="A67" s="1195"/>
      <c r="B67" s="884" t="s">
        <v>53</v>
      </c>
      <c r="C67" s="897" t="s">
        <v>318</v>
      </c>
      <c r="D67" s="897" t="s">
        <v>607</v>
      </c>
      <c r="E67" s="898" t="s">
        <v>632</v>
      </c>
      <c r="F67" s="899">
        <v>3450</v>
      </c>
      <c r="G67" s="900">
        <v>3450</v>
      </c>
      <c r="H67" s="900" t="s">
        <v>2538</v>
      </c>
      <c r="I67" s="901">
        <v>818.39</v>
      </c>
      <c r="J67" s="901">
        <v>8036.71</v>
      </c>
      <c r="K67" s="902">
        <v>34148</v>
      </c>
      <c r="L67" s="902">
        <v>39717</v>
      </c>
      <c r="M67" s="903" t="s">
        <v>2537</v>
      </c>
      <c r="N67" s="904">
        <v>370</v>
      </c>
      <c r="O67" s="905">
        <v>8.5500000000000007</v>
      </c>
      <c r="P67" s="1492"/>
      <c r="Q67" s="1450"/>
    </row>
    <row r="68" spans="1:17" s="1491" customFormat="1" ht="14.25" x14ac:dyDescent="0.15">
      <c r="A68" s="1195"/>
      <c r="B68" s="884" t="s">
        <v>54</v>
      </c>
      <c r="C68" s="897" t="s">
        <v>319</v>
      </c>
      <c r="D68" s="897" t="s">
        <v>607</v>
      </c>
      <c r="E68" s="898" t="s">
        <v>632</v>
      </c>
      <c r="F68" s="899">
        <v>4000</v>
      </c>
      <c r="G68" s="900">
        <v>4000</v>
      </c>
      <c r="H68" s="900" t="s">
        <v>2537</v>
      </c>
      <c r="I68" s="901">
        <v>1865.34</v>
      </c>
      <c r="J68" s="918">
        <v>16845.869999999901</v>
      </c>
      <c r="K68" s="891">
        <v>33557</v>
      </c>
      <c r="L68" s="891">
        <v>37960</v>
      </c>
      <c r="M68" s="892" t="s">
        <v>2537</v>
      </c>
      <c r="N68" s="893">
        <v>918</v>
      </c>
      <c r="O68" s="894">
        <v>1.63</v>
      </c>
      <c r="P68" s="1492"/>
      <c r="Q68" s="1450"/>
    </row>
    <row r="69" spans="1:17" s="1491" customFormat="1" ht="14.25" x14ac:dyDescent="0.15">
      <c r="A69" s="1195"/>
      <c r="B69" s="884" t="s">
        <v>55</v>
      </c>
      <c r="C69" s="897" t="s">
        <v>320</v>
      </c>
      <c r="D69" s="897" t="s">
        <v>1656</v>
      </c>
      <c r="E69" s="898" t="s">
        <v>633</v>
      </c>
      <c r="F69" s="899">
        <v>2280</v>
      </c>
      <c r="G69" s="900">
        <v>2280</v>
      </c>
      <c r="H69" s="900" t="s">
        <v>2537</v>
      </c>
      <c r="I69" s="901">
        <v>1319.15</v>
      </c>
      <c r="J69" s="901">
        <v>11950.37</v>
      </c>
      <c r="K69" s="902">
        <v>27972</v>
      </c>
      <c r="L69" s="902">
        <v>37960</v>
      </c>
      <c r="M69" s="903" t="s">
        <v>2537</v>
      </c>
      <c r="N69" s="904">
        <v>408</v>
      </c>
      <c r="O69" s="905">
        <v>4.24</v>
      </c>
      <c r="P69" s="1492"/>
      <c r="Q69" s="1450"/>
    </row>
    <row r="70" spans="1:17" s="1491" customFormat="1" ht="14.25" x14ac:dyDescent="0.15">
      <c r="A70" s="1195"/>
      <c r="B70" s="884" t="s">
        <v>56</v>
      </c>
      <c r="C70" s="897" t="s">
        <v>1331</v>
      </c>
      <c r="D70" s="897" t="s">
        <v>1657</v>
      </c>
      <c r="E70" s="898" t="s">
        <v>1658</v>
      </c>
      <c r="F70" s="899">
        <v>4210</v>
      </c>
      <c r="G70" s="900">
        <v>4210</v>
      </c>
      <c r="H70" s="900" t="s">
        <v>2538</v>
      </c>
      <c r="I70" s="916">
        <v>1440.61</v>
      </c>
      <c r="J70" s="917">
        <v>10961.34</v>
      </c>
      <c r="K70" s="891">
        <v>30512</v>
      </c>
      <c r="L70" s="891">
        <v>39626</v>
      </c>
      <c r="M70" s="892" t="s">
        <v>2537</v>
      </c>
      <c r="N70" s="893">
        <v>494</v>
      </c>
      <c r="O70" s="894">
        <v>0.9</v>
      </c>
      <c r="P70" s="1492"/>
      <c r="Q70" s="1450"/>
    </row>
    <row r="71" spans="1:17" s="1491" customFormat="1" ht="15" thickBot="1" x14ac:dyDescent="0.2">
      <c r="A71" s="1195"/>
      <c r="B71" s="920" t="s">
        <v>57</v>
      </c>
      <c r="C71" s="1212" t="s">
        <v>1332</v>
      </c>
      <c r="D71" s="1212" t="s">
        <v>1657</v>
      </c>
      <c r="E71" s="1213" t="s">
        <v>1658</v>
      </c>
      <c r="F71" s="1214">
        <v>2230</v>
      </c>
      <c r="G71" s="1215">
        <v>2230</v>
      </c>
      <c r="H71" s="1215" t="s">
        <v>2538</v>
      </c>
      <c r="I71" s="1216">
        <v>745.32</v>
      </c>
      <c r="J71" s="1216">
        <v>4603.6099999999897</v>
      </c>
      <c r="K71" s="1217">
        <v>39496</v>
      </c>
      <c r="L71" s="1217">
        <v>39899</v>
      </c>
      <c r="M71" s="1218" t="s">
        <v>2537</v>
      </c>
      <c r="N71" s="927">
        <v>192</v>
      </c>
      <c r="O71" s="928">
        <v>1.57</v>
      </c>
      <c r="P71" s="1492"/>
      <c r="Q71" s="1450"/>
    </row>
    <row r="72" spans="1:17" s="1491" customFormat="1" ht="15" thickTop="1" x14ac:dyDescent="0.15">
      <c r="A72" s="1195"/>
      <c r="B72" s="929" t="s">
        <v>59</v>
      </c>
      <c r="C72" s="897" t="s">
        <v>324</v>
      </c>
      <c r="D72" s="897" t="s">
        <v>1659</v>
      </c>
      <c r="E72" s="898" t="s">
        <v>633</v>
      </c>
      <c r="F72" s="899">
        <v>13640</v>
      </c>
      <c r="G72" s="900">
        <v>13640</v>
      </c>
      <c r="H72" s="900" t="s">
        <v>2537</v>
      </c>
      <c r="I72" s="901">
        <v>9613.68</v>
      </c>
      <c r="J72" s="901">
        <v>40030.080000000002</v>
      </c>
      <c r="K72" s="902">
        <v>35627</v>
      </c>
      <c r="L72" s="902">
        <v>41439</v>
      </c>
      <c r="M72" s="903" t="s">
        <v>2537</v>
      </c>
      <c r="N72" s="904">
        <v>1345</v>
      </c>
      <c r="O72" s="905">
        <v>6.89</v>
      </c>
      <c r="P72" s="1492"/>
      <c r="Q72" s="1450"/>
    </row>
    <row r="73" spans="1:17" s="1491" customFormat="1" ht="14.25" x14ac:dyDescent="0.15">
      <c r="A73" s="1195"/>
      <c r="B73" s="929" t="s">
        <v>60</v>
      </c>
      <c r="C73" s="930" t="s">
        <v>271</v>
      </c>
      <c r="D73" s="930" t="s">
        <v>608</v>
      </c>
      <c r="E73" s="931" t="s">
        <v>2849</v>
      </c>
      <c r="F73" s="932">
        <v>10407</v>
      </c>
      <c r="G73" s="799">
        <v>10407</v>
      </c>
      <c r="H73" s="799" t="s">
        <v>97</v>
      </c>
      <c r="I73" s="918">
        <v>1716.03</v>
      </c>
      <c r="J73" s="918">
        <v>8552.5299999999916</v>
      </c>
      <c r="K73" s="891">
        <v>40751</v>
      </c>
      <c r="L73" s="891">
        <v>41621</v>
      </c>
      <c r="M73" s="892" t="s">
        <v>97</v>
      </c>
      <c r="N73" s="893">
        <v>103</v>
      </c>
      <c r="O73" s="894">
        <v>4.38</v>
      </c>
      <c r="P73" s="1492"/>
      <c r="Q73" s="1450"/>
    </row>
    <row r="74" spans="1:17" s="1491" customFormat="1" ht="14.25" x14ac:dyDescent="0.15">
      <c r="A74" s="1195"/>
      <c r="B74" s="929" t="s">
        <v>61</v>
      </c>
      <c r="C74" s="897" t="s">
        <v>325</v>
      </c>
      <c r="D74" s="897" t="s">
        <v>1635</v>
      </c>
      <c r="E74" s="898" t="s">
        <v>633</v>
      </c>
      <c r="F74" s="899">
        <v>6080</v>
      </c>
      <c r="G74" s="900">
        <v>4000</v>
      </c>
      <c r="H74" s="900">
        <v>2080</v>
      </c>
      <c r="I74" s="901">
        <v>2719.72</v>
      </c>
      <c r="J74" s="901">
        <v>18727.37</v>
      </c>
      <c r="K74" s="902">
        <v>29439</v>
      </c>
      <c r="L74" s="902">
        <v>41439</v>
      </c>
      <c r="M74" s="902">
        <v>41992</v>
      </c>
      <c r="N74" s="904">
        <v>586</v>
      </c>
      <c r="O74" s="905">
        <v>7.39</v>
      </c>
      <c r="P74" s="1492"/>
      <c r="Q74" s="1450"/>
    </row>
    <row r="75" spans="1:17" s="1491" customFormat="1" ht="14.25" x14ac:dyDescent="0.15">
      <c r="A75" s="1195"/>
      <c r="B75" s="929" t="s">
        <v>62</v>
      </c>
      <c r="C75" s="930" t="s">
        <v>326</v>
      </c>
      <c r="D75" s="930" t="s">
        <v>609</v>
      </c>
      <c r="E75" s="931" t="s">
        <v>635</v>
      </c>
      <c r="F75" s="932">
        <v>4260</v>
      </c>
      <c r="G75" s="799">
        <v>4260</v>
      </c>
      <c r="H75" s="799" t="s">
        <v>97</v>
      </c>
      <c r="I75" s="918">
        <v>568.98</v>
      </c>
      <c r="J75" s="918">
        <v>5221.88</v>
      </c>
      <c r="K75" s="891">
        <v>32212</v>
      </c>
      <c r="L75" s="891">
        <v>41439</v>
      </c>
      <c r="M75" s="892" t="s">
        <v>97</v>
      </c>
      <c r="N75" s="893">
        <v>240</v>
      </c>
      <c r="O75" s="894">
        <v>5.81</v>
      </c>
      <c r="P75" s="1492"/>
      <c r="Q75" s="1450"/>
    </row>
    <row r="76" spans="1:17" s="1491" customFormat="1" ht="14.25" x14ac:dyDescent="0.15">
      <c r="A76" s="1195"/>
      <c r="B76" s="929" t="s">
        <v>63</v>
      </c>
      <c r="C76" s="897" t="s">
        <v>327</v>
      </c>
      <c r="D76" s="897" t="s">
        <v>1661</v>
      </c>
      <c r="E76" s="898" t="s">
        <v>635</v>
      </c>
      <c r="F76" s="899">
        <v>3990</v>
      </c>
      <c r="G76" s="900">
        <v>3990</v>
      </c>
      <c r="H76" s="900" t="s">
        <v>2537</v>
      </c>
      <c r="I76" s="901">
        <v>428.97</v>
      </c>
      <c r="J76" s="901">
        <v>3476.36</v>
      </c>
      <c r="K76" s="902">
        <v>26938</v>
      </c>
      <c r="L76" s="902">
        <v>41439</v>
      </c>
      <c r="M76" s="903" t="s">
        <v>2537</v>
      </c>
      <c r="N76" s="904">
        <v>158</v>
      </c>
      <c r="O76" s="905">
        <v>8.36</v>
      </c>
      <c r="P76" s="1492"/>
      <c r="Q76" s="1450"/>
    </row>
    <row r="77" spans="1:17" s="1491" customFormat="1" ht="14.25" x14ac:dyDescent="0.15">
      <c r="A77" s="1195"/>
      <c r="B77" s="929" t="s">
        <v>64</v>
      </c>
      <c r="C77" s="930" t="s">
        <v>2</v>
      </c>
      <c r="D77" s="930" t="s">
        <v>610</v>
      </c>
      <c r="E77" s="931" t="s">
        <v>2123</v>
      </c>
      <c r="F77" s="932">
        <v>3440</v>
      </c>
      <c r="G77" s="799">
        <v>3440</v>
      </c>
      <c r="H77" s="799" t="s">
        <v>97</v>
      </c>
      <c r="I77" s="918">
        <v>1033.05</v>
      </c>
      <c r="J77" s="918">
        <v>4209.0600000000004</v>
      </c>
      <c r="K77" s="891">
        <v>29837</v>
      </c>
      <c r="L77" s="891">
        <v>41439</v>
      </c>
      <c r="M77" s="892" t="s">
        <v>97</v>
      </c>
      <c r="N77" s="893">
        <v>187</v>
      </c>
      <c r="O77" s="894">
        <v>10.85</v>
      </c>
      <c r="P77" s="1492"/>
      <c r="Q77" s="1450"/>
    </row>
    <row r="78" spans="1:17" s="1491" customFormat="1" ht="14.25" x14ac:dyDescent="0.15">
      <c r="A78" s="1195"/>
      <c r="B78" s="929" t="s">
        <v>65</v>
      </c>
      <c r="C78" s="897" t="s">
        <v>328</v>
      </c>
      <c r="D78" s="897" t="s">
        <v>1662</v>
      </c>
      <c r="E78" s="898" t="s">
        <v>633</v>
      </c>
      <c r="F78" s="899">
        <v>3080</v>
      </c>
      <c r="G78" s="900">
        <v>3080</v>
      </c>
      <c r="H78" s="900" t="s">
        <v>97</v>
      </c>
      <c r="I78" s="901">
        <v>8053.38</v>
      </c>
      <c r="J78" s="901">
        <v>13521.889999999899</v>
      </c>
      <c r="K78" s="902">
        <v>39412</v>
      </c>
      <c r="L78" s="902">
        <v>41438</v>
      </c>
      <c r="M78" s="903" t="s">
        <v>97</v>
      </c>
      <c r="N78" s="904">
        <v>125</v>
      </c>
      <c r="O78" s="905">
        <v>3.9</v>
      </c>
      <c r="P78" s="1492"/>
      <c r="Q78" s="1450"/>
    </row>
    <row r="79" spans="1:17" x14ac:dyDescent="0.15">
      <c r="A79" s="1196"/>
      <c r="B79" s="929" t="s">
        <v>66</v>
      </c>
      <c r="C79" s="930" t="s">
        <v>329</v>
      </c>
      <c r="D79" s="930" t="s">
        <v>611</v>
      </c>
      <c r="E79" s="931" t="s">
        <v>633</v>
      </c>
      <c r="F79" s="932">
        <v>2730</v>
      </c>
      <c r="G79" s="799">
        <v>2730</v>
      </c>
      <c r="H79" s="799" t="s">
        <v>97</v>
      </c>
      <c r="I79" s="918">
        <v>3743.39</v>
      </c>
      <c r="J79" s="918">
        <v>12214.969999999899</v>
      </c>
      <c r="K79" s="891">
        <v>36565</v>
      </c>
      <c r="L79" s="891">
        <v>41438</v>
      </c>
      <c r="M79" s="892" t="s">
        <v>97</v>
      </c>
      <c r="N79" s="893">
        <v>376</v>
      </c>
      <c r="O79" s="894">
        <v>2.76</v>
      </c>
      <c r="P79" s="1456"/>
      <c r="Q79" s="1450"/>
    </row>
    <row r="80" spans="1:17" x14ac:dyDescent="0.15">
      <c r="A80" s="1196"/>
      <c r="B80" s="929" t="s">
        <v>67</v>
      </c>
      <c r="C80" s="897" t="s">
        <v>272</v>
      </c>
      <c r="D80" s="897" t="s">
        <v>1663</v>
      </c>
      <c r="E80" s="898" t="s">
        <v>633</v>
      </c>
      <c r="F80" s="899">
        <v>2600</v>
      </c>
      <c r="G80" s="900">
        <v>2600</v>
      </c>
      <c r="H80" s="900" t="s">
        <v>2537</v>
      </c>
      <c r="I80" s="901">
        <v>7342.43</v>
      </c>
      <c r="J80" s="901">
        <v>7292.1599999999899</v>
      </c>
      <c r="K80" s="902">
        <v>39699</v>
      </c>
      <c r="L80" s="902">
        <v>41438</v>
      </c>
      <c r="M80" s="903" t="s">
        <v>2537</v>
      </c>
      <c r="N80" s="904">
        <v>68</v>
      </c>
      <c r="O80" s="905">
        <v>5.4</v>
      </c>
      <c r="P80" s="1456"/>
      <c r="Q80" s="1450"/>
    </row>
    <row r="81" spans="1:17" x14ac:dyDescent="0.15">
      <c r="A81" s="1196"/>
      <c r="B81" s="929" t="s">
        <v>68</v>
      </c>
      <c r="C81" s="930" t="s">
        <v>330</v>
      </c>
      <c r="D81" s="930" t="s">
        <v>612</v>
      </c>
      <c r="E81" s="931" t="s">
        <v>2123</v>
      </c>
      <c r="F81" s="932">
        <v>2490</v>
      </c>
      <c r="G81" s="799">
        <v>2490</v>
      </c>
      <c r="H81" s="799" t="s">
        <v>97</v>
      </c>
      <c r="I81" s="918">
        <v>323.64999999999998</v>
      </c>
      <c r="J81" s="918">
        <v>2000.7</v>
      </c>
      <c r="K81" s="891">
        <v>41180</v>
      </c>
      <c r="L81" s="891">
        <v>41486</v>
      </c>
      <c r="M81" s="892" t="s">
        <v>97</v>
      </c>
      <c r="N81" s="893">
        <v>17</v>
      </c>
      <c r="O81" s="894">
        <v>4.18</v>
      </c>
      <c r="P81" s="1456"/>
      <c r="Q81" s="1450"/>
    </row>
    <row r="82" spans="1:17" x14ac:dyDescent="0.15">
      <c r="A82" s="1196"/>
      <c r="B82" s="929" t="s">
        <v>69</v>
      </c>
      <c r="C82" s="897" t="s">
        <v>331</v>
      </c>
      <c r="D82" s="897" t="s">
        <v>613</v>
      </c>
      <c r="E82" s="898" t="s">
        <v>633</v>
      </c>
      <c r="F82" s="899">
        <v>1700</v>
      </c>
      <c r="G82" s="900">
        <v>1700</v>
      </c>
      <c r="H82" s="900" t="s">
        <v>97</v>
      </c>
      <c r="I82" s="901">
        <v>742.63</v>
      </c>
      <c r="J82" s="901">
        <v>2145.8499999999899</v>
      </c>
      <c r="K82" s="902">
        <v>39763</v>
      </c>
      <c r="L82" s="902">
        <v>41439</v>
      </c>
      <c r="M82" s="903" t="s">
        <v>97</v>
      </c>
      <c r="N82" s="904">
        <v>91</v>
      </c>
      <c r="O82" s="905">
        <v>4.8899999999999997</v>
      </c>
      <c r="P82" s="1456"/>
      <c r="Q82" s="1450"/>
    </row>
    <row r="83" spans="1:17" x14ac:dyDescent="0.15">
      <c r="A83" s="1196"/>
      <c r="B83" s="929" t="s">
        <v>70</v>
      </c>
      <c r="C83" s="930" t="s">
        <v>332</v>
      </c>
      <c r="D83" s="930" t="s">
        <v>613</v>
      </c>
      <c r="E83" s="931" t="s">
        <v>635</v>
      </c>
      <c r="F83" s="932">
        <v>1560</v>
      </c>
      <c r="G83" s="799">
        <v>1560</v>
      </c>
      <c r="H83" s="799" t="s">
        <v>97</v>
      </c>
      <c r="I83" s="918">
        <v>846.78</v>
      </c>
      <c r="J83" s="918">
        <v>3320.15</v>
      </c>
      <c r="K83" s="891">
        <v>30273</v>
      </c>
      <c r="L83" s="891">
        <v>41439</v>
      </c>
      <c r="M83" s="892" t="s">
        <v>97</v>
      </c>
      <c r="N83" s="893">
        <v>93</v>
      </c>
      <c r="O83" s="894">
        <v>9.33</v>
      </c>
      <c r="P83" s="1456"/>
      <c r="Q83" s="1450"/>
    </row>
    <row r="84" spans="1:17" x14ac:dyDescent="0.15">
      <c r="A84" s="1196"/>
      <c r="B84" s="929" t="s">
        <v>71</v>
      </c>
      <c r="C84" s="897" t="s">
        <v>333</v>
      </c>
      <c r="D84" s="897" t="s">
        <v>613</v>
      </c>
      <c r="E84" s="898" t="s">
        <v>633</v>
      </c>
      <c r="F84" s="899">
        <v>1000</v>
      </c>
      <c r="G84" s="900">
        <v>1000</v>
      </c>
      <c r="H84" s="900" t="s">
        <v>2537</v>
      </c>
      <c r="I84" s="901">
        <v>3398.57</v>
      </c>
      <c r="J84" s="901">
        <v>6217.85</v>
      </c>
      <c r="K84" s="902">
        <v>37395</v>
      </c>
      <c r="L84" s="902">
        <v>41438</v>
      </c>
      <c r="M84" s="903" t="s">
        <v>2537</v>
      </c>
      <c r="N84" s="904">
        <v>65</v>
      </c>
      <c r="O84" s="905">
        <v>9.06</v>
      </c>
      <c r="P84" s="1456"/>
      <c r="Q84" s="1450"/>
    </row>
    <row r="85" spans="1:17" x14ac:dyDescent="0.15">
      <c r="A85" s="1196"/>
      <c r="B85" s="929" t="s">
        <v>72</v>
      </c>
      <c r="C85" s="930" t="s">
        <v>2552</v>
      </c>
      <c r="D85" s="930" t="s">
        <v>614</v>
      </c>
      <c r="E85" s="931" t="s">
        <v>633</v>
      </c>
      <c r="F85" s="932">
        <v>2740</v>
      </c>
      <c r="G85" s="799">
        <v>2740</v>
      </c>
      <c r="H85" s="799" t="s">
        <v>97</v>
      </c>
      <c r="I85" s="918">
        <v>3381.19</v>
      </c>
      <c r="J85" s="918">
        <v>0</v>
      </c>
      <c r="K85" s="891" t="s">
        <v>97</v>
      </c>
      <c r="L85" s="891">
        <v>41438</v>
      </c>
      <c r="M85" s="892" t="s">
        <v>97</v>
      </c>
      <c r="N85" s="893" t="s">
        <v>97</v>
      </c>
      <c r="O85" s="893" t="s">
        <v>97</v>
      </c>
      <c r="P85" s="1456"/>
      <c r="Q85" s="1450"/>
    </row>
    <row r="86" spans="1:17" x14ac:dyDescent="0.15">
      <c r="A86" s="1196"/>
      <c r="B86" s="929" t="s">
        <v>73</v>
      </c>
      <c r="C86" s="897" t="s">
        <v>2553</v>
      </c>
      <c r="D86" s="897" t="s">
        <v>1664</v>
      </c>
      <c r="E86" s="898" t="s">
        <v>633</v>
      </c>
      <c r="F86" s="899">
        <v>1760</v>
      </c>
      <c r="G86" s="900">
        <v>1760</v>
      </c>
      <c r="H86" s="900" t="s">
        <v>97</v>
      </c>
      <c r="I86" s="901">
        <v>4183.63</v>
      </c>
      <c r="J86" s="901">
        <v>0</v>
      </c>
      <c r="K86" s="902" t="s">
        <v>97</v>
      </c>
      <c r="L86" s="902">
        <v>41438</v>
      </c>
      <c r="M86" s="903" t="s">
        <v>97</v>
      </c>
      <c r="N86" s="904" t="s">
        <v>97</v>
      </c>
      <c r="O86" s="904" t="s">
        <v>97</v>
      </c>
      <c r="P86" s="1456"/>
      <c r="Q86" s="1450"/>
    </row>
    <row r="87" spans="1:17" x14ac:dyDescent="0.15">
      <c r="A87" s="1196"/>
      <c r="B87" s="929" t="s">
        <v>75</v>
      </c>
      <c r="C87" s="897" t="s">
        <v>2554</v>
      </c>
      <c r="D87" s="897" t="s">
        <v>1665</v>
      </c>
      <c r="E87" s="898" t="s">
        <v>633</v>
      </c>
      <c r="F87" s="899">
        <v>1240</v>
      </c>
      <c r="G87" s="900">
        <v>1240</v>
      </c>
      <c r="H87" s="900" t="s">
        <v>97</v>
      </c>
      <c r="I87" s="901">
        <v>1725.61</v>
      </c>
      <c r="J87" s="901">
        <v>0</v>
      </c>
      <c r="K87" s="902" t="s">
        <v>97</v>
      </c>
      <c r="L87" s="902">
        <v>41438</v>
      </c>
      <c r="M87" s="903" t="s">
        <v>97</v>
      </c>
      <c r="N87" s="904" t="s">
        <v>97</v>
      </c>
      <c r="O87" s="904" t="s">
        <v>97</v>
      </c>
      <c r="P87" s="1456"/>
      <c r="Q87" s="1450"/>
    </row>
    <row r="88" spans="1:17" x14ac:dyDescent="0.15">
      <c r="A88" s="1196"/>
      <c r="B88" s="929" t="s">
        <v>76</v>
      </c>
      <c r="C88" s="930" t="s">
        <v>2555</v>
      </c>
      <c r="D88" s="930" t="s">
        <v>1635</v>
      </c>
      <c r="E88" s="931" t="s">
        <v>633</v>
      </c>
      <c r="F88" s="932">
        <v>950</v>
      </c>
      <c r="G88" s="799">
        <v>950</v>
      </c>
      <c r="H88" s="799" t="s">
        <v>97</v>
      </c>
      <c r="I88" s="918">
        <v>3057.02</v>
      </c>
      <c r="J88" s="918">
        <v>0</v>
      </c>
      <c r="K88" s="891" t="s">
        <v>97</v>
      </c>
      <c r="L88" s="891">
        <v>41438</v>
      </c>
      <c r="M88" s="892" t="s">
        <v>97</v>
      </c>
      <c r="N88" s="893" t="s">
        <v>97</v>
      </c>
      <c r="O88" s="893" t="s">
        <v>97</v>
      </c>
      <c r="P88" s="1456"/>
      <c r="Q88" s="1450"/>
    </row>
    <row r="89" spans="1:17" x14ac:dyDescent="0.15">
      <c r="A89" s="1196"/>
      <c r="B89" s="929" t="s">
        <v>77</v>
      </c>
      <c r="C89" s="897" t="s">
        <v>2556</v>
      </c>
      <c r="D89" s="897" t="s">
        <v>615</v>
      </c>
      <c r="E89" s="898" t="s">
        <v>633</v>
      </c>
      <c r="F89" s="899">
        <v>850</v>
      </c>
      <c r="G89" s="900">
        <v>850</v>
      </c>
      <c r="H89" s="900" t="s">
        <v>2537</v>
      </c>
      <c r="I89" s="901">
        <v>1923.64</v>
      </c>
      <c r="J89" s="901">
        <v>0</v>
      </c>
      <c r="K89" s="902" t="s">
        <v>97</v>
      </c>
      <c r="L89" s="902">
        <v>41438</v>
      </c>
      <c r="M89" s="903" t="s">
        <v>2537</v>
      </c>
      <c r="N89" s="904" t="s">
        <v>97</v>
      </c>
      <c r="O89" s="904" t="s">
        <v>97</v>
      </c>
      <c r="P89" s="1456"/>
      <c r="Q89" s="1450"/>
    </row>
    <row r="90" spans="1:17" x14ac:dyDescent="0.15">
      <c r="A90" s="1196"/>
      <c r="B90" s="929" t="s">
        <v>78</v>
      </c>
      <c r="C90" s="930" t="s">
        <v>2557</v>
      </c>
      <c r="D90" s="930" t="s">
        <v>1666</v>
      </c>
      <c r="E90" s="931" t="s">
        <v>633</v>
      </c>
      <c r="F90" s="932">
        <v>800</v>
      </c>
      <c r="G90" s="799">
        <v>800</v>
      </c>
      <c r="H90" s="799" t="s">
        <v>2537</v>
      </c>
      <c r="I90" s="918">
        <v>1930.05</v>
      </c>
      <c r="J90" s="918">
        <v>0</v>
      </c>
      <c r="K90" s="891" t="s">
        <v>97</v>
      </c>
      <c r="L90" s="891">
        <v>41438</v>
      </c>
      <c r="M90" s="892" t="s">
        <v>2537</v>
      </c>
      <c r="N90" s="893" t="s">
        <v>97</v>
      </c>
      <c r="O90" s="893" t="s">
        <v>97</v>
      </c>
      <c r="P90" s="1456"/>
      <c r="Q90" s="1450"/>
    </row>
    <row r="91" spans="1:17" x14ac:dyDescent="0.15">
      <c r="A91" s="1196"/>
      <c r="B91" s="929" t="s">
        <v>79</v>
      </c>
      <c r="C91" s="897" t="s">
        <v>2558</v>
      </c>
      <c r="D91" s="897" t="s">
        <v>1667</v>
      </c>
      <c r="E91" s="898" t="s">
        <v>633</v>
      </c>
      <c r="F91" s="899">
        <v>800</v>
      </c>
      <c r="G91" s="900">
        <v>800</v>
      </c>
      <c r="H91" s="900" t="s">
        <v>97</v>
      </c>
      <c r="I91" s="901">
        <v>4105</v>
      </c>
      <c r="J91" s="901">
        <v>0</v>
      </c>
      <c r="K91" s="902" t="s">
        <v>97</v>
      </c>
      <c r="L91" s="902">
        <v>41438</v>
      </c>
      <c r="M91" s="903" t="s">
        <v>97</v>
      </c>
      <c r="N91" s="904" t="s">
        <v>97</v>
      </c>
      <c r="O91" s="904" t="s">
        <v>97</v>
      </c>
      <c r="P91" s="1456"/>
      <c r="Q91" s="1450"/>
    </row>
    <row r="92" spans="1:17" x14ac:dyDescent="0.15">
      <c r="A92" s="1196"/>
      <c r="B92" s="929" t="s">
        <v>80</v>
      </c>
      <c r="C92" s="930" t="s">
        <v>2559</v>
      </c>
      <c r="D92" s="930" t="s">
        <v>608</v>
      </c>
      <c r="E92" s="931" t="s">
        <v>633</v>
      </c>
      <c r="F92" s="932">
        <v>770</v>
      </c>
      <c r="G92" s="799">
        <v>770</v>
      </c>
      <c r="H92" s="799" t="s">
        <v>2537</v>
      </c>
      <c r="I92" s="918">
        <v>1305.78</v>
      </c>
      <c r="J92" s="918">
        <v>0</v>
      </c>
      <c r="K92" s="891" t="s">
        <v>97</v>
      </c>
      <c r="L92" s="891">
        <v>41438</v>
      </c>
      <c r="M92" s="892" t="s">
        <v>2537</v>
      </c>
      <c r="N92" s="893" t="s">
        <v>97</v>
      </c>
      <c r="O92" s="893" t="s">
        <v>97</v>
      </c>
      <c r="P92" s="1456"/>
      <c r="Q92" s="1450"/>
    </row>
    <row r="93" spans="1:17" x14ac:dyDescent="0.15">
      <c r="A93" s="1196"/>
      <c r="B93" s="929" t="s">
        <v>82</v>
      </c>
      <c r="C93" s="930" t="s">
        <v>2560</v>
      </c>
      <c r="D93" s="930" t="s">
        <v>1665</v>
      </c>
      <c r="E93" s="931" t="s">
        <v>633</v>
      </c>
      <c r="F93" s="932">
        <v>600</v>
      </c>
      <c r="G93" s="799">
        <v>600</v>
      </c>
      <c r="H93" s="799" t="s">
        <v>97</v>
      </c>
      <c r="I93" s="918">
        <v>989.77</v>
      </c>
      <c r="J93" s="918">
        <v>0</v>
      </c>
      <c r="K93" s="891" t="s">
        <v>97</v>
      </c>
      <c r="L93" s="891">
        <v>41438</v>
      </c>
      <c r="M93" s="892" t="s">
        <v>97</v>
      </c>
      <c r="N93" s="893" t="s">
        <v>97</v>
      </c>
      <c r="O93" s="893" t="s">
        <v>97</v>
      </c>
      <c r="P93" s="1456"/>
      <c r="Q93" s="1450"/>
    </row>
    <row r="94" spans="1:17" x14ac:dyDescent="0.15">
      <c r="A94" s="1196"/>
      <c r="B94" s="929" t="s">
        <v>83</v>
      </c>
      <c r="C94" s="897" t="s">
        <v>2561</v>
      </c>
      <c r="D94" s="897" t="s">
        <v>1668</v>
      </c>
      <c r="E94" s="898" t="s">
        <v>633</v>
      </c>
      <c r="F94" s="899">
        <v>450</v>
      </c>
      <c r="G94" s="900">
        <v>450</v>
      </c>
      <c r="H94" s="900" t="s">
        <v>2537</v>
      </c>
      <c r="I94" s="901">
        <v>2783.79</v>
      </c>
      <c r="J94" s="901">
        <v>0</v>
      </c>
      <c r="K94" s="902" t="s">
        <v>97</v>
      </c>
      <c r="L94" s="902">
        <v>41438</v>
      </c>
      <c r="M94" s="903" t="s">
        <v>2537</v>
      </c>
      <c r="N94" s="904" t="s">
        <v>97</v>
      </c>
      <c r="O94" s="904" t="s">
        <v>97</v>
      </c>
      <c r="P94" s="1456"/>
      <c r="Q94" s="1450"/>
    </row>
    <row r="95" spans="1:17" x14ac:dyDescent="0.15">
      <c r="A95" s="1196"/>
      <c r="B95" s="929" t="s">
        <v>84</v>
      </c>
      <c r="C95" s="930" t="s">
        <v>2562</v>
      </c>
      <c r="D95" s="930" t="s">
        <v>1635</v>
      </c>
      <c r="E95" s="931" t="s">
        <v>633</v>
      </c>
      <c r="F95" s="932">
        <v>370</v>
      </c>
      <c r="G95" s="799">
        <v>370</v>
      </c>
      <c r="H95" s="799" t="s">
        <v>2537</v>
      </c>
      <c r="I95" s="918">
        <v>1646.97</v>
      </c>
      <c r="J95" s="918">
        <v>0</v>
      </c>
      <c r="K95" s="891" t="s">
        <v>97</v>
      </c>
      <c r="L95" s="891">
        <v>41438</v>
      </c>
      <c r="M95" s="892" t="s">
        <v>2537</v>
      </c>
      <c r="N95" s="893" t="s">
        <v>97</v>
      </c>
      <c r="O95" s="893" t="s">
        <v>97</v>
      </c>
      <c r="P95" s="1456"/>
      <c r="Q95" s="1450"/>
    </row>
    <row r="96" spans="1:17" x14ac:dyDescent="0.15">
      <c r="A96" s="1196"/>
      <c r="B96" s="929" t="s">
        <v>85</v>
      </c>
      <c r="C96" s="897" t="s">
        <v>2847</v>
      </c>
      <c r="D96" s="897" t="s">
        <v>616</v>
      </c>
      <c r="E96" s="898" t="s">
        <v>633</v>
      </c>
      <c r="F96" s="899">
        <v>350</v>
      </c>
      <c r="G96" s="900">
        <v>350</v>
      </c>
      <c r="H96" s="900" t="s">
        <v>97</v>
      </c>
      <c r="I96" s="901">
        <v>2462.4</v>
      </c>
      <c r="J96" s="901">
        <v>0</v>
      </c>
      <c r="K96" s="902" t="s">
        <v>97</v>
      </c>
      <c r="L96" s="902">
        <v>41438</v>
      </c>
      <c r="M96" s="903" t="s">
        <v>97</v>
      </c>
      <c r="N96" s="904" t="s">
        <v>97</v>
      </c>
      <c r="O96" s="904" t="s">
        <v>97</v>
      </c>
      <c r="P96" s="1456"/>
      <c r="Q96" s="1450"/>
    </row>
    <row r="97" spans="1:17" x14ac:dyDescent="0.15">
      <c r="A97" s="1196"/>
      <c r="B97" s="929" t="s">
        <v>86</v>
      </c>
      <c r="C97" s="930" t="s">
        <v>2563</v>
      </c>
      <c r="D97" s="930" t="s">
        <v>1669</v>
      </c>
      <c r="E97" s="931" t="s">
        <v>633</v>
      </c>
      <c r="F97" s="932">
        <v>200</v>
      </c>
      <c r="G97" s="799">
        <v>200</v>
      </c>
      <c r="H97" s="799" t="s">
        <v>2537</v>
      </c>
      <c r="I97" s="918">
        <v>892.56</v>
      </c>
      <c r="J97" s="918">
        <v>0</v>
      </c>
      <c r="K97" s="891" t="s">
        <v>97</v>
      </c>
      <c r="L97" s="891">
        <v>41438</v>
      </c>
      <c r="M97" s="892" t="s">
        <v>2537</v>
      </c>
      <c r="N97" s="893" t="s">
        <v>97</v>
      </c>
      <c r="O97" s="893" t="s">
        <v>97</v>
      </c>
      <c r="P97" s="1456"/>
      <c r="Q97" s="1450"/>
    </row>
    <row r="98" spans="1:17" x14ac:dyDescent="0.15">
      <c r="A98" s="1196"/>
      <c r="B98" s="929" t="s">
        <v>87</v>
      </c>
      <c r="C98" s="897" t="s">
        <v>2564</v>
      </c>
      <c r="D98" s="897" t="s">
        <v>1670</v>
      </c>
      <c r="E98" s="898" t="s">
        <v>633</v>
      </c>
      <c r="F98" s="899">
        <v>160</v>
      </c>
      <c r="G98" s="900">
        <v>160</v>
      </c>
      <c r="H98" s="900" t="s">
        <v>97</v>
      </c>
      <c r="I98" s="901">
        <v>1793</v>
      </c>
      <c r="J98" s="901">
        <v>0</v>
      </c>
      <c r="K98" s="902" t="s">
        <v>97</v>
      </c>
      <c r="L98" s="902">
        <v>41438</v>
      </c>
      <c r="M98" s="903" t="s">
        <v>97</v>
      </c>
      <c r="N98" s="904" t="s">
        <v>97</v>
      </c>
      <c r="O98" s="904" t="s">
        <v>97</v>
      </c>
      <c r="P98" s="1456"/>
      <c r="Q98" s="1450"/>
    </row>
    <row r="99" spans="1:17" x14ac:dyDescent="0.15">
      <c r="A99" s="1196"/>
      <c r="B99" s="929" t="s">
        <v>88</v>
      </c>
      <c r="C99" s="930" t="s">
        <v>1465</v>
      </c>
      <c r="D99" s="930" t="s">
        <v>1633</v>
      </c>
      <c r="E99" s="931" t="s">
        <v>2123</v>
      </c>
      <c r="F99" s="932">
        <f>G99+H99</f>
        <v>10410</v>
      </c>
      <c r="G99" s="799">
        <v>5310</v>
      </c>
      <c r="H99" s="799">
        <v>5100</v>
      </c>
      <c r="I99" s="918">
        <v>923.72</v>
      </c>
      <c r="J99" s="918">
        <v>5550.35</v>
      </c>
      <c r="K99" s="891">
        <v>41830</v>
      </c>
      <c r="L99" s="891">
        <v>42307</v>
      </c>
      <c r="M99" s="891">
        <v>42825</v>
      </c>
      <c r="N99" s="893">
        <v>60</v>
      </c>
      <c r="O99" s="894">
        <v>3.06</v>
      </c>
      <c r="P99" s="1456"/>
      <c r="Q99" s="1450"/>
    </row>
    <row r="100" spans="1:17" x14ac:dyDescent="0.15">
      <c r="A100" s="1196"/>
      <c r="B100" s="929" t="s">
        <v>89</v>
      </c>
      <c r="C100" s="897" t="s">
        <v>350</v>
      </c>
      <c r="D100" s="897" t="s">
        <v>626</v>
      </c>
      <c r="E100" s="898" t="s">
        <v>2850</v>
      </c>
      <c r="F100" s="899">
        <v>2080</v>
      </c>
      <c r="G100" s="900">
        <v>2080</v>
      </c>
      <c r="H100" s="900" t="s">
        <v>2537</v>
      </c>
      <c r="I100" s="901">
        <v>236.59</v>
      </c>
      <c r="J100" s="901">
        <v>1477.0999999999899</v>
      </c>
      <c r="K100" s="902">
        <v>41943</v>
      </c>
      <c r="L100" s="902">
        <v>42307</v>
      </c>
      <c r="M100" s="903" t="s">
        <v>2537</v>
      </c>
      <c r="N100" s="904">
        <v>9</v>
      </c>
      <c r="O100" s="905">
        <v>2.61</v>
      </c>
      <c r="P100" s="1456"/>
      <c r="Q100" s="1450"/>
    </row>
    <row r="101" spans="1:17" x14ac:dyDescent="0.15">
      <c r="A101" s="1196"/>
      <c r="B101" s="929" t="s">
        <v>1262</v>
      </c>
      <c r="C101" s="934" t="s">
        <v>1339</v>
      </c>
      <c r="D101" s="934" t="s">
        <v>618</v>
      </c>
      <c r="E101" s="935" t="s">
        <v>1673</v>
      </c>
      <c r="F101" s="932">
        <v>6840</v>
      </c>
      <c r="G101" s="936">
        <v>6840</v>
      </c>
      <c r="H101" s="936" t="s">
        <v>2536</v>
      </c>
      <c r="I101" s="918">
        <v>30949.8</v>
      </c>
      <c r="J101" s="918">
        <v>56351.42</v>
      </c>
      <c r="K101" s="891">
        <v>34191</v>
      </c>
      <c r="L101" s="891">
        <v>38777</v>
      </c>
      <c r="M101" s="892" t="s">
        <v>2536</v>
      </c>
      <c r="N101" s="893">
        <v>1582</v>
      </c>
      <c r="O101" s="894">
        <v>12.91</v>
      </c>
      <c r="P101" s="1456"/>
      <c r="Q101" s="1450"/>
    </row>
    <row r="102" spans="1:17" ht="28.5" x14ac:dyDescent="0.15">
      <c r="A102" s="1196"/>
      <c r="B102" s="929" t="s">
        <v>1263</v>
      </c>
      <c r="C102" s="937" t="s">
        <v>1340</v>
      </c>
      <c r="D102" s="937" t="s">
        <v>1663</v>
      </c>
      <c r="E102" s="938" t="s">
        <v>2565</v>
      </c>
      <c r="F102" s="939">
        <v>2720</v>
      </c>
      <c r="G102" s="936">
        <v>2720</v>
      </c>
      <c r="H102" s="936" t="s">
        <v>2536</v>
      </c>
      <c r="I102" s="918">
        <v>8317.99</v>
      </c>
      <c r="J102" s="918">
        <v>28930.36</v>
      </c>
      <c r="K102" s="891">
        <v>38637</v>
      </c>
      <c r="L102" s="891">
        <v>39156</v>
      </c>
      <c r="M102" s="892" t="s">
        <v>2536</v>
      </c>
      <c r="N102" s="893">
        <v>270</v>
      </c>
      <c r="O102" s="894">
        <v>7.18</v>
      </c>
      <c r="P102" s="1456"/>
      <c r="Q102" s="1450"/>
    </row>
    <row r="103" spans="1:17" x14ac:dyDescent="0.15">
      <c r="A103" s="1196"/>
      <c r="B103" s="929" t="s">
        <v>2566</v>
      </c>
      <c r="C103" s="940" t="s">
        <v>1467</v>
      </c>
      <c r="D103" s="940" t="s">
        <v>615</v>
      </c>
      <c r="E103" s="941" t="s">
        <v>633</v>
      </c>
      <c r="F103" s="939">
        <v>700</v>
      </c>
      <c r="G103" s="936">
        <v>700</v>
      </c>
      <c r="H103" s="936" t="s">
        <v>2536</v>
      </c>
      <c r="I103" s="918">
        <v>1607.89</v>
      </c>
      <c r="J103" s="918" t="s">
        <v>97</v>
      </c>
      <c r="K103" s="891" t="s">
        <v>2536</v>
      </c>
      <c r="L103" s="891">
        <v>42853</v>
      </c>
      <c r="M103" s="892" t="s">
        <v>2536</v>
      </c>
      <c r="N103" s="893" t="s">
        <v>97</v>
      </c>
      <c r="O103" s="894" t="s">
        <v>97</v>
      </c>
      <c r="P103" s="1456"/>
      <c r="Q103" s="1450"/>
    </row>
    <row r="104" spans="1:17" x14ac:dyDescent="0.15">
      <c r="A104" s="1196"/>
      <c r="B104" s="929" t="s">
        <v>1677</v>
      </c>
      <c r="C104" s="897" t="s">
        <v>1678</v>
      </c>
      <c r="D104" s="897" t="s">
        <v>628</v>
      </c>
      <c r="E104" s="898" t="s">
        <v>2123</v>
      </c>
      <c r="F104" s="932">
        <v>2060</v>
      </c>
      <c r="G104" s="799">
        <v>2060</v>
      </c>
      <c r="H104" s="799" t="s">
        <v>2544</v>
      </c>
      <c r="I104" s="918">
        <v>241.43</v>
      </c>
      <c r="J104" s="918">
        <v>1387.89</v>
      </c>
      <c r="K104" s="891">
        <v>42415</v>
      </c>
      <c r="L104" s="891">
        <v>43007</v>
      </c>
      <c r="M104" s="892" t="s">
        <v>2536</v>
      </c>
      <c r="N104" s="893">
        <v>15</v>
      </c>
      <c r="O104" s="894">
        <v>6.44</v>
      </c>
      <c r="P104" s="1456"/>
      <c r="Q104" s="1450"/>
    </row>
    <row r="105" spans="1:17" x14ac:dyDescent="0.15">
      <c r="A105" s="1196"/>
      <c r="B105" s="929" t="s">
        <v>1679</v>
      </c>
      <c r="C105" s="897" t="s">
        <v>1680</v>
      </c>
      <c r="D105" s="897" t="s">
        <v>626</v>
      </c>
      <c r="E105" s="898" t="s">
        <v>2123</v>
      </c>
      <c r="F105" s="932">
        <v>1500</v>
      </c>
      <c r="G105" s="799">
        <v>1500</v>
      </c>
      <c r="H105" s="799" t="s">
        <v>2544</v>
      </c>
      <c r="I105" s="918">
        <v>198.73</v>
      </c>
      <c r="J105" s="918">
        <v>1177.49</v>
      </c>
      <c r="K105" s="891">
        <v>42536</v>
      </c>
      <c r="L105" s="891">
        <v>43007</v>
      </c>
      <c r="M105" s="892" t="s">
        <v>2536</v>
      </c>
      <c r="N105" s="893">
        <v>8</v>
      </c>
      <c r="O105" s="894">
        <v>5.24</v>
      </c>
      <c r="P105" s="1456"/>
      <c r="Q105" s="1450"/>
    </row>
    <row r="106" spans="1:17" x14ac:dyDescent="0.15">
      <c r="A106" s="1196"/>
      <c r="B106" s="929" t="s">
        <v>1681</v>
      </c>
      <c r="C106" s="897" t="s">
        <v>1682</v>
      </c>
      <c r="D106" s="897" t="s">
        <v>1683</v>
      </c>
      <c r="E106" s="898" t="s">
        <v>2123</v>
      </c>
      <c r="F106" s="932">
        <v>5100</v>
      </c>
      <c r="G106" s="799">
        <v>5100</v>
      </c>
      <c r="H106" s="799" t="s">
        <v>2544</v>
      </c>
      <c r="I106" s="918">
        <v>6166.41</v>
      </c>
      <c r="J106" s="918">
        <v>10659.55</v>
      </c>
      <c r="K106" s="891">
        <v>39891</v>
      </c>
      <c r="L106" s="891">
        <v>43069</v>
      </c>
      <c r="M106" s="892" t="s">
        <v>2536</v>
      </c>
      <c r="N106" s="893">
        <v>44</v>
      </c>
      <c r="O106" s="894">
        <v>7.33</v>
      </c>
      <c r="P106" s="1456"/>
      <c r="Q106" s="1450"/>
    </row>
    <row r="107" spans="1:17" x14ac:dyDescent="0.15">
      <c r="A107" s="1196"/>
      <c r="B107" s="929" t="s">
        <v>2352</v>
      </c>
      <c r="C107" s="934" t="s">
        <v>2351</v>
      </c>
      <c r="D107" s="934" t="s">
        <v>628</v>
      </c>
      <c r="E107" s="935" t="s">
        <v>2123</v>
      </c>
      <c r="F107" s="932">
        <v>2810</v>
      </c>
      <c r="G107" s="799">
        <v>2810</v>
      </c>
      <c r="H107" s="799" t="s">
        <v>2544</v>
      </c>
      <c r="I107" s="918">
        <v>261.08</v>
      </c>
      <c r="J107" s="918">
        <v>1478.44</v>
      </c>
      <c r="K107" s="891">
        <v>43244</v>
      </c>
      <c r="L107" s="891">
        <v>43525</v>
      </c>
      <c r="M107" s="892" t="s">
        <v>97</v>
      </c>
      <c r="N107" s="893">
        <v>11</v>
      </c>
      <c r="O107" s="894">
        <v>4.62</v>
      </c>
      <c r="P107" s="1456"/>
      <c r="Q107" s="1450"/>
    </row>
    <row r="108" spans="1:17" x14ac:dyDescent="0.15">
      <c r="A108" s="1196"/>
      <c r="B108" s="929" t="s">
        <v>2350</v>
      </c>
      <c r="C108" s="934" t="s">
        <v>2349</v>
      </c>
      <c r="D108" s="934" t="s">
        <v>627</v>
      </c>
      <c r="E108" s="935" t="s">
        <v>2123</v>
      </c>
      <c r="F108" s="932">
        <v>2594</v>
      </c>
      <c r="G108" s="799">
        <v>2594</v>
      </c>
      <c r="H108" s="799" t="s">
        <v>2544</v>
      </c>
      <c r="I108" s="918">
        <v>318.26</v>
      </c>
      <c r="J108" s="918">
        <v>1779.29</v>
      </c>
      <c r="K108" s="891">
        <v>43144</v>
      </c>
      <c r="L108" s="891">
        <v>43525</v>
      </c>
      <c r="M108" s="892" t="s">
        <v>97</v>
      </c>
      <c r="N108" s="893">
        <v>12</v>
      </c>
      <c r="O108" s="894">
        <v>6.12</v>
      </c>
      <c r="P108" s="1456"/>
      <c r="Q108" s="1450"/>
    </row>
    <row r="109" spans="1:17" x14ac:dyDescent="0.15">
      <c r="A109" s="1196"/>
      <c r="B109" s="929" t="s">
        <v>2348</v>
      </c>
      <c r="C109" s="934" t="s">
        <v>2347</v>
      </c>
      <c r="D109" s="934" t="s">
        <v>615</v>
      </c>
      <c r="E109" s="935" t="s">
        <v>2123</v>
      </c>
      <c r="F109" s="932">
        <v>2160</v>
      </c>
      <c r="G109" s="799">
        <v>2160</v>
      </c>
      <c r="H109" s="799" t="s">
        <v>2544</v>
      </c>
      <c r="I109" s="918">
        <v>1831</v>
      </c>
      <c r="J109" s="918">
        <v>2014.36</v>
      </c>
      <c r="K109" s="891">
        <v>43347</v>
      </c>
      <c r="L109" s="891">
        <v>43525</v>
      </c>
      <c r="M109" s="892" t="s">
        <v>97</v>
      </c>
      <c r="N109" s="893">
        <v>5</v>
      </c>
      <c r="O109" s="894">
        <v>6.94</v>
      </c>
      <c r="P109" s="1456"/>
      <c r="Q109" s="1450"/>
    </row>
    <row r="110" spans="1:17" x14ac:dyDescent="0.15">
      <c r="A110" s="1196"/>
      <c r="B110" s="929" t="s">
        <v>2346</v>
      </c>
      <c r="C110" s="934" t="s">
        <v>2345</v>
      </c>
      <c r="D110" s="934" t="s">
        <v>613</v>
      </c>
      <c r="E110" s="935" t="s">
        <v>2806</v>
      </c>
      <c r="F110" s="932">
        <v>1820</v>
      </c>
      <c r="G110" s="799">
        <v>1820</v>
      </c>
      <c r="H110" s="799" t="s">
        <v>2544</v>
      </c>
      <c r="I110" s="918">
        <v>352</v>
      </c>
      <c r="J110" s="918">
        <v>1777.4</v>
      </c>
      <c r="K110" s="891">
        <v>43231</v>
      </c>
      <c r="L110" s="891">
        <v>43525</v>
      </c>
      <c r="M110" s="892" t="s">
        <v>97</v>
      </c>
      <c r="N110" s="893">
        <v>13</v>
      </c>
      <c r="O110" s="894">
        <v>6.11</v>
      </c>
      <c r="P110" s="1456"/>
      <c r="Q110" s="1450"/>
    </row>
    <row r="111" spans="1:17" s="1608" customFormat="1" x14ac:dyDescent="0.15">
      <c r="A111" s="1196"/>
      <c r="B111" s="929" t="s">
        <v>2803</v>
      </c>
      <c r="C111" s="934" t="s">
        <v>2804</v>
      </c>
      <c r="D111" s="934" t="s">
        <v>2805</v>
      </c>
      <c r="E111" s="935" t="s">
        <v>2806</v>
      </c>
      <c r="F111" s="932">
        <v>1815</v>
      </c>
      <c r="G111" s="799">
        <v>1815</v>
      </c>
      <c r="H111" s="799"/>
      <c r="I111" s="918">
        <v>222.11</v>
      </c>
      <c r="J111" s="918">
        <v>1176.76</v>
      </c>
      <c r="K111" s="891">
        <v>43216</v>
      </c>
      <c r="L111" s="891">
        <v>43915</v>
      </c>
      <c r="M111" s="892"/>
      <c r="N111" s="893">
        <v>13</v>
      </c>
      <c r="O111" s="894">
        <v>4.83</v>
      </c>
      <c r="P111" s="1607"/>
      <c r="Q111" s="1605"/>
    </row>
    <row r="112" spans="1:17" x14ac:dyDescent="0.15">
      <c r="A112" s="1196"/>
      <c r="B112" s="929" t="s">
        <v>90</v>
      </c>
      <c r="C112" s="930" t="s">
        <v>351</v>
      </c>
      <c r="D112" s="930" t="s">
        <v>607</v>
      </c>
      <c r="E112" s="931" t="s">
        <v>2123</v>
      </c>
      <c r="F112" s="932">
        <v>15500</v>
      </c>
      <c r="G112" s="799">
        <v>15500</v>
      </c>
      <c r="H112" s="799" t="s">
        <v>2537</v>
      </c>
      <c r="I112" s="918">
        <v>17574.099999999999</v>
      </c>
      <c r="J112" s="918">
        <v>17769.419999999998</v>
      </c>
      <c r="K112" s="891">
        <v>37072</v>
      </c>
      <c r="L112" s="891">
        <v>41912</v>
      </c>
      <c r="M112" s="892" t="s">
        <v>2537</v>
      </c>
      <c r="N112" s="893">
        <v>434</v>
      </c>
      <c r="O112" s="894">
        <v>4.42</v>
      </c>
      <c r="P112" s="1456"/>
      <c r="Q112" s="1450"/>
    </row>
    <row r="113" spans="1:17" ht="28.5" x14ac:dyDescent="0.15">
      <c r="A113" s="1196"/>
      <c r="B113" s="929" t="s">
        <v>91</v>
      </c>
      <c r="C113" s="897" t="s">
        <v>352</v>
      </c>
      <c r="D113" s="897" t="s">
        <v>1685</v>
      </c>
      <c r="E113" s="898" t="s">
        <v>633</v>
      </c>
      <c r="F113" s="899">
        <v>8930</v>
      </c>
      <c r="G113" s="900">
        <v>8930</v>
      </c>
      <c r="H113" s="900" t="s">
        <v>97</v>
      </c>
      <c r="I113" s="901">
        <v>13026.08</v>
      </c>
      <c r="J113" s="901">
        <v>24399.119999999901</v>
      </c>
      <c r="K113" s="919" t="s">
        <v>2567</v>
      </c>
      <c r="L113" s="902">
        <v>41438</v>
      </c>
      <c r="M113" s="903" t="s">
        <v>97</v>
      </c>
      <c r="N113" s="904">
        <v>585</v>
      </c>
      <c r="O113" s="905">
        <v>5.43</v>
      </c>
      <c r="P113" s="1456"/>
      <c r="Q113" s="1450"/>
    </row>
    <row r="114" spans="1:17" ht="28.5" x14ac:dyDescent="0.15">
      <c r="A114" s="1196"/>
      <c r="B114" s="929" t="s">
        <v>93</v>
      </c>
      <c r="C114" s="897" t="s">
        <v>354</v>
      </c>
      <c r="D114" s="897" t="s">
        <v>1687</v>
      </c>
      <c r="E114" s="898" t="s">
        <v>633</v>
      </c>
      <c r="F114" s="899">
        <v>4406.1409999999996</v>
      </c>
      <c r="G114" s="900">
        <v>4406</v>
      </c>
      <c r="H114" s="900" t="s">
        <v>2537</v>
      </c>
      <c r="I114" s="901">
        <v>32128.5</v>
      </c>
      <c r="J114" s="901">
        <v>34198.01</v>
      </c>
      <c r="K114" s="839" t="s">
        <v>2568</v>
      </c>
      <c r="L114" s="902">
        <v>41438</v>
      </c>
      <c r="M114" s="903" t="s">
        <v>2537</v>
      </c>
      <c r="N114" s="904">
        <v>208</v>
      </c>
      <c r="O114" s="905">
        <v>3.97</v>
      </c>
      <c r="P114" s="1456"/>
      <c r="Q114" s="1450"/>
    </row>
    <row r="115" spans="1:17" ht="42.75" x14ac:dyDescent="0.15">
      <c r="A115" s="1196"/>
      <c r="B115" s="929" t="s">
        <v>94</v>
      </c>
      <c r="C115" s="930" t="s">
        <v>355</v>
      </c>
      <c r="D115" s="930" t="s">
        <v>1689</v>
      </c>
      <c r="E115" s="931" t="s">
        <v>633</v>
      </c>
      <c r="F115" s="932">
        <v>3020</v>
      </c>
      <c r="G115" s="799">
        <v>3020</v>
      </c>
      <c r="H115" s="799" t="s">
        <v>2537</v>
      </c>
      <c r="I115" s="918">
        <v>9338.17</v>
      </c>
      <c r="J115" s="918">
        <v>11714.36</v>
      </c>
      <c r="K115" s="919" t="s">
        <v>2569</v>
      </c>
      <c r="L115" s="891">
        <v>41438</v>
      </c>
      <c r="M115" s="892" t="s">
        <v>2537</v>
      </c>
      <c r="N115" s="893">
        <v>260</v>
      </c>
      <c r="O115" s="894">
        <v>3.89</v>
      </c>
      <c r="P115" s="1456"/>
      <c r="Q115" s="1450"/>
    </row>
    <row r="116" spans="1:17" x14ac:dyDescent="0.15">
      <c r="A116" s="1196"/>
      <c r="B116" s="929" t="s">
        <v>95</v>
      </c>
      <c r="C116" s="897" t="s">
        <v>356</v>
      </c>
      <c r="D116" s="897" t="s">
        <v>1691</v>
      </c>
      <c r="E116" s="898" t="s">
        <v>2123</v>
      </c>
      <c r="F116" s="899">
        <v>4700</v>
      </c>
      <c r="G116" s="900">
        <v>4700</v>
      </c>
      <c r="H116" s="900" t="s">
        <v>2537</v>
      </c>
      <c r="I116" s="901">
        <v>2098.1799999999998</v>
      </c>
      <c r="J116" s="901">
        <v>6637.53</v>
      </c>
      <c r="K116" s="942">
        <v>38768</v>
      </c>
      <c r="L116" s="902">
        <v>41439</v>
      </c>
      <c r="M116" s="903" t="s">
        <v>2537</v>
      </c>
      <c r="N116" s="904">
        <v>66</v>
      </c>
      <c r="O116" s="905">
        <v>2.42</v>
      </c>
      <c r="P116" s="1456"/>
      <c r="Q116" s="1450"/>
    </row>
    <row r="117" spans="1:17" x14ac:dyDescent="0.15">
      <c r="A117" s="1196"/>
      <c r="B117" s="929" t="s">
        <v>96</v>
      </c>
      <c r="C117" s="930" t="s">
        <v>357</v>
      </c>
      <c r="D117" s="930" t="s">
        <v>1691</v>
      </c>
      <c r="E117" s="931" t="s">
        <v>1629</v>
      </c>
      <c r="F117" s="932">
        <v>1640</v>
      </c>
      <c r="G117" s="799">
        <v>1640</v>
      </c>
      <c r="H117" s="799" t="s">
        <v>2537</v>
      </c>
      <c r="I117" s="918">
        <v>787.31</v>
      </c>
      <c r="J117" s="918">
        <v>5692.0299999999897</v>
      </c>
      <c r="K117" s="919">
        <v>39609</v>
      </c>
      <c r="L117" s="891">
        <v>41439</v>
      </c>
      <c r="M117" s="892" t="s">
        <v>2537</v>
      </c>
      <c r="N117" s="893">
        <v>81</v>
      </c>
      <c r="O117" s="894">
        <v>1.57</v>
      </c>
      <c r="P117" s="1456"/>
      <c r="Q117" s="1450"/>
    </row>
    <row r="118" spans="1:17" ht="28.5" x14ac:dyDescent="0.15">
      <c r="A118" s="1196"/>
      <c r="B118" s="929" t="s">
        <v>2570</v>
      </c>
      <c r="C118" s="897" t="s">
        <v>1346</v>
      </c>
      <c r="D118" s="897" t="s">
        <v>1691</v>
      </c>
      <c r="E118" s="898" t="s">
        <v>635</v>
      </c>
      <c r="F118" s="899">
        <v>1060</v>
      </c>
      <c r="G118" s="900">
        <v>1060</v>
      </c>
      <c r="H118" s="900" t="s">
        <v>97</v>
      </c>
      <c r="I118" s="901">
        <v>895.66</v>
      </c>
      <c r="J118" s="901">
        <v>1756.32</v>
      </c>
      <c r="K118" s="839" t="s">
        <v>2571</v>
      </c>
      <c r="L118" s="902">
        <v>41394</v>
      </c>
      <c r="M118" s="903" t="s">
        <v>2536</v>
      </c>
      <c r="N118" s="904">
        <v>71</v>
      </c>
      <c r="O118" s="905">
        <v>4.01</v>
      </c>
      <c r="P118" s="1456"/>
      <c r="Q118" s="1450"/>
    </row>
    <row r="119" spans="1:17" x14ac:dyDescent="0.15">
      <c r="A119" s="1196"/>
      <c r="B119" s="929" t="s">
        <v>1416</v>
      </c>
      <c r="C119" s="930" t="s">
        <v>1473</v>
      </c>
      <c r="D119" s="930" t="s">
        <v>1647</v>
      </c>
      <c r="E119" s="931" t="s">
        <v>1697</v>
      </c>
      <c r="F119" s="932">
        <v>8500</v>
      </c>
      <c r="G119" s="799">
        <v>8500</v>
      </c>
      <c r="H119" s="799" t="s">
        <v>2537</v>
      </c>
      <c r="I119" s="918">
        <v>3491.74</v>
      </c>
      <c r="J119" s="918">
        <v>21564.42</v>
      </c>
      <c r="K119" s="919">
        <v>38820</v>
      </c>
      <c r="L119" s="891">
        <v>42811</v>
      </c>
      <c r="M119" s="892" t="s">
        <v>2537</v>
      </c>
      <c r="N119" s="893">
        <v>335</v>
      </c>
      <c r="O119" s="894">
        <v>7.0000000000000007E-2</v>
      </c>
      <c r="P119" s="1456"/>
      <c r="Q119" s="1450"/>
    </row>
    <row r="120" spans="1:17" x14ac:dyDescent="0.15">
      <c r="A120" s="1196"/>
      <c r="B120" s="929" t="s">
        <v>1417</v>
      </c>
      <c r="C120" s="897" t="s">
        <v>1475</v>
      </c>
      <c r="D120" s="897" t="s">
        <v>607</v>
      </c>
      <c r="E120" s="898" t="s">
        <v>2123</v>
      </c>
      <c r="F120" s="899">
        <v>11600</v>
      </c>
      <c r="G120" s="900">
        <v>11600</v>
      </c>
      <c r="H120" s="900" t="s">
        <v>2536</v>
      </c>
      <c r="I120" s="1589">
        <v>1686.28</v>
      </c>
      <c r="J120" s="1589">
        <v>8280.08</v>
      </c>
      <c r="K120" s="963">
        <v>38035</v>
      </c>
      <c r="L120" s="963">
        <v>42825</v>
      </c>
      <c r="M120" s="964" t="s">
        <v>2536</v>
      </c>
      <c r="N120" s="904">
        <v>111</v>
      </c>
      <c r="O120" s="1396">
        <v>7.78</v>
      </c>
      <c r="P120" s="1456"/>
      <c r="Q120" s="1450"/>
    </row>
    <row r="121" spans="1:17" x14ac:dyDescent="0.15">
      <c r="A121" s="1196"/>
      <c r="B121" s="929" t="s">
        <v>2572</v>
      </c>
      <c r="C121" s="934" t="s">
        <v>2573</v>
      </c>
      <c r="D121" s="934" t="s">
        <v>2574</v>
      </c>
      <c r="E121" s="935" t="s">
        <v>2123</v>
      </c>
      <c r="F121" s="899">
        <v>3560</v>
      </c>
      <c r="G121" s="900">
        <v>3560</v>
      </c>
      <c r="H121" s="900" t="s">
        <v>2544</v>
      </c>
      <c r="I121" s="1589">
        <v>4930.47</v>
      </c>
      <c r="J121" s="1589">
        <v>14619.46</v>
      </c>
      <c r="K121" s="963">
        <v>36762</v>
      </c>
      <c r="L121" s="963">
        <v>43434</v>
      </c>
      <c r="M121" s="964" t="s">
        <v>2544</v>
      </c>
      <c r="N121" s="1232">
        <v>133</v>
      </c>
      <c r="O121" s="1396">
        <v>2.96</v>
      </c>
      <c r="P121" s="1456"/>
      <c r="Q121" s="1450"/>
    </row>
    <row r="122" spans="1:17" ht="16.5" thickBot="1" x14ac:dyDescent="0.2">
      <c r="A122" s="1196"/>
      <c r="B122" s="929" t="s">
        <v>2575</v>
      </c>
      <c r="C122" s="934" t="s">
        <v>2576</v>
      </c>
      <c r="D122" s="934" t="s">
        <v>607</v>
      </c>
      <c r="E122" s="935" t="s">
        <v>2123</v>
      </c>
      <c r="F122" s="932">
        <v>3800</v>
      </c>
      <c r="G122" s="1590">
        <v>3800</v>
      </c>
      <c r="H122" s="1590" t="s">
        <v>2544</v>
      </c>
      <c r="I122" s="1591">
        <v>256.08999999999997</v>
      </c>
      <c r="J122" s="1591">
        <v>2421.83</v>
      </c>
      <c r="K122" s="1485">
        <v>43434</v>
      </c>
      <c r="L122" s="1485">
        <v>43525</v>
      </c>
      <c r="M122" s="1366" t="s">
        <v>97</v>
      </c>
      <c r="N122" s="1366">
        <v>16</v>
      </c>
      <c r="O122" s="1484">
        <v>6.38</v>
      </c>
      <c r="P122" s="1456"/>
      <c r="Q122" s="1450"/>
    </row>
    <row r="123" spans="1:17" ht="29.25" thickTop="1" x14ac:dyDescent="0.15">
      <c r="A123" s="1196"/>
      <c r="B123" s="947" t="s">
        <v>98</v>
      </c>
      <c r="C123" s="948" t="s">
        <v>358</v>
      </c>
      <c r="D123" s="948" t="s">
        <v>617</v>
      </c>
      <c r="E123" s="949" t="s">
        <v>1700</v>
      </c>
      <c r="F123" s="950">
        <v>17400</v>
      </c>
      <c r="G123" s="799">
        <v>17400</v>
      </c>
      <c r="H123" s="799" t="s">
        <v>97</v>
      </c>
      <c r="I123" s="918">
        <v>35873</v>
      </c>
      <c r="J123" s="918">
        <v>71570.639999999898</v>
      </c>
      <c r="K123" s="891">
        <v>39577</v>
      </c>
      <c r="L123" s="891">
        <v>41439</v>
      </c>
      <c r="M123" s="892" t="s">
        <v>97</v>
      </c>
      <c r="N123" s="893">
        <v>374</v>
      </c>
      <c r="O123" s="894">
        <v>4.16</v>
      </c>
      <c r="P123" s="1456"/>
      <c r="Q123" s="1450"/>
    </row>
    <row r="124" spans="1:17" ht="28.5" x14ac:dyDescent="0.15">
      <c r="A124" s="1196"/>
      <c r="B124" s="952" t="s">
        <v>99</v>
      </c>
      <c r="C124" s="937" t="s">
        <v>359</v>
      </c>
      <c r="D124" s="937" t="s">
        <v>1702</v>
      </c>
      <c r="E124" s="938" t="s">
        <v>1700</v>
      </c>
      <c r="F124" s="953">
        <v>15710</v>
      </c>
      <c r="G124" s="900">
        <v>15710</v>
      </c>
      <c r="H124" s="900" t="s">
        <v>97</v>
      </c>
      <c r="I124" s="901">
        <v>27305.119999999999</v>
      </c>
      <c r="J124" s="901">
        <v>53561.440000000002</v>
      </c>
      <c r="K124" s="902">
        <v>39457</v>
      </c>
      <c r="L124" s="902">
        <v>41439</v>
      </c>
      <c r="M124" s="903" t="s">
        <v>97</v>
      </c>
      <c r="N124" s="904">
        <v>300</v>
      </c>
      <c r="O124" s="905">
        <v>6.42</v>
      </c>
      <c r="P124" s="1456"/>
      <c r="Q124" s="1450"/>
    </row>
    <row r="125" spans="1:17" ht="28.5" x14ac:dyDescent="0.15">
      <c r="A125" s="1196"/>
      <c r="B125" s="952" t="s">
        <v>100</v>
      </c>
      <c r="C125" s="954" t="s">
        <v>360</v>
      </c>
      <c r="D125" s="954" t="s">
        <v>616</v>
      </c>
      <c r="E125" s="955" t="s">
        <v>1700</v>
      </c>
      <c r="F125" s="953">
        <v>13700</v>
      </c>
      <c r="G125" s="956">
        <v>13700</v>
      </c>
      <c r="H125" s="956" t="s">
        <v>97</v>
      </c>
      <c r="I125" s="901">
        <v>36436.35</v>
      </c>
      <c r="J125" s="901">
        <v>72352.88</v>
      </c>
      <c r="K125" s="902">
        <v>39962</v>
      </c>
      <c r="L125" s="902">
        <v>41486</v>
      </c>
      <c r="M125" s="903" t="s">
        <v>97</v>
      </c>
      <c r="N125" s="904">
        <v>495</v>
      </c>
      <c r="O125" s="905">
        <v>3.73</v>
      </c>
      <c r="P125" s="1456"/>
      <c r="Q125" s="1450"/>
    </row>
    <row r="126" spans="1:17" ht="28.5" x14ac:dyDescent="0.15">
      <c r="A126" s="1196"/>
      <c r="B126" s="952" t="s">
        <v>101</v>
      </c>
      <c r="C126" s="937" t="s">
        <v>361</v>
      </c>
      <c r="D126" s="937" t="s">
        <v>1705</v>
      </c>
      <c r="E126" s="938" t="s">
        <v>1700</v>
      </c>
      <c r="F126" s="953">
        <v>11410</v>
      </c>
      <c r="G126" s="900">
        <v>11410</v>
      </c>
      <c r="H126" s="900" t="s">
        <v>97</v>
      </c>
      <c r="I126" s="901">
        <v>24808.98</v>
      </c>
      <c r="J126" s="901">
        <v>49504.379999999903</v>
      </c>
      <c r="K126" s="902">
        <v>39153</v>
      </c>
      <c r="L126" s="902">
        <v>41439</v>
      </c>
      <c r="M126" s="903" t="s">
        <v>97</v>
      </c>
      <c r="N126" s="904">
        <v>313</v>
      </c>
      <c r="O126" s="905">
        <v>6.15</v>
      </c>
      <c r="P126" s="1456"/>
      <c r="Q126" s="1450"/>
    </row>
    <row r="127" spans="1:17" ht="28.5" x14ac:dyDescent="0.15">
      <c r="A127" s="1196"/>
      <c r="B127" s="952" t="s">
        <v>102</v>
      </c>
      <c r="C127" s="954" t="s">
        <v>362</v>
      </c>
      <c r="D127" s="954" t="s">
        <v>618</v>
      </c>
      <c r="E127" s="955" t="s">
        <v>1700</v>
      </c>
      <c r="F127" s="953">
        <v>10600</v>
      </c>
      <c r="G127" s="956">
        <v>10600</v>
      </c>
      <c r="H127" s="956" t="s">
        <v>97</v>
      </c>
      <c r="I127" s="901">
        <v>46401.69</v>
      </c>
      <c r="J127" s="901">
        <v>51474.82</v>
      </c>
      <c r="K127" s="902">
        <v>39386</v>
      </c>
      <c r="L127" s="902">
        <v>41474</v>
      </c>
      <c r="M127" s="903" t="s">
        <v>97</v>
      </c>
      <c r="N127" s="904">
        <v>422</v>
      </c>
      <c r="O127" s="905">
        <v>4.32</v>
      </c>
      <c r="P127" s="1456"/>
      <c r="Q127" s="1450"/>
    </row>
    <row r="128" spans="1:17" ht="28.5" x14ac:dyDescent="0.15">
      <c r="A128" s="1196"/>
      <c r="B128" s="952" t="s">
        <v>103</v>
      </c>
      <c r="C128" s="937" t="s">
        <v>363</v>
      </c>
      <c r="D128" s="937" t="s">
        <v>618</v>
      </c>
      <c r="E128" s="938" t="s">
        <v>1700</v>
      </c>
      <c r="F128" s="953">
        <v>8700</v>
      </c>
      <c r="G128" s="900">
        <v>8700</v>
      </c>
      <c r="H128" s="900" t="s">
        <v>97</v>
      </c>
      <c r="I128" s="901">
        <v>26978.95</v>
      </c>
      <c r="J128" s="901">
        <v>49927.889999999898</v>
      </c>
      <c r="K128" s="902">
        <v>36753</v>
      </c>
      <c r="L128" s="902">
        <v>41439</v>
      </c>
      <c r="M128" s="903" t="s">
        <v>97</v>
      </c>
      <c r="N128" s="904">
        <v>576</v>
      </c>
      <c r="O128" s="905">
        <v>7.3</v>
      </c>
      <c r="P128" s="1456"/>
      <c r="Q128" s="1450"/>
    </row>
    <row r="129" spans="1:17" ht="28.5" x14ac:dyDescent="0.15">
      <c r="A129" s="1196"/>
      <c r="B129" s="952" t="s">
        <v>104</v>
      </c>
      <c r="C129" s="954" t="s">
        <v>364</v>
      </c>
      <c r="D129" s="954" t="s">
        <v>619</v>
      </c>
      <c r="E129" s="955" t="s">
        <v>1700</v>
      </c>
      <c r="F129" s="953">
        <v>8250</v>
      </c>
      <c r="G129" s="956">
        <v>8250</v>
      </c>
      <c r="H129" s="956" t="s">
        <v>97</v>
      </c>
      <c r="I129" s="901">
        <v>18172.05</v>
      </c>
      <c r="J129" s="901">
        <v>35948.630000000005</v>
      </c>
      <c r="K129" s="902">
        <v>39756</v>
      </c>
      <c r="L129" s="902">
        <v>41439</v>
      </c>
      <c r="M129" s="903" t="s">
        <v>97</v>
      </c>
      <c r="N129" s="904">
        <v>164</v>
      </c>
      <c r="O129" s="905">
        <v>5.79</v>
      </c>
      <c r="P129" s="1456"/>
      <c r="Q129" s="1450"/>
    </row>
    <row r="130" spans="1:17" ht="28.5" x14ac:dyDescent="0.15">
      <c r="A130" s="1196"/>
      <c r="B130" s="952" t="s">
        <v>105</v>
      </c>
      <c r="C130" s="937" t="s">
        <v>365</v>
      </c>
      <c r="D130" s="937" t="s">
        <v>1710</v>
      </c>
      <c r="E130" s="938" t="s">
        <v>1700</v>
      </c>
      <c r="F130" s="953">
        <v>7340</v>
      </c>
      <c r="G130" s="900">
        <v>7340</v>
      </c>
      <c r="H130" s="900" t="s">
        <v>97</v>
      </c>
      <c r="I130" s="901">
        <v>14857.27</v>
      </c>
      <c r="J130" s="901">
        <v>29553.64</v>
      </c>
      <c r="K130" s="902">
        <v>39994</v>
      </c>
      <c r="L130" s="902">
        <v>41439</v>
      </c>
      <c r="M130" s="903" t="s">
        <v>97</v>
      </c>
      <c r="N130" s="904">
        <v>246</v>
      </c>
      <c r="O130" s="905">
        <v>5.9</v>
      </c>
      <c r="P130" s="1456"/>
      <c r="Q130" s="1450"/>
    </row>
    <row r="131" spans="1:17" ht="28.5" x14ac:dyDescent="0.15">
      <c r="A131" s="1196"/>
      <c r="B131" s="952" t="s">
        <v>107</v>
      </c>
      <c r="C131" s="937" t="s">
        <v>367</v>
      </c>
      <c r="D131" s="937" t="s">
        <v>1705</v>
      </c>
      <c r="E131" s="938" t="s">
        <v>1700</v>
      </c>
      <c r="F131" s="953">
        <v>4590</v>
      </c>
      <c r="G131" s="900">
        <v>4590</v>
      </c>
      <c r="H131" s="900" t="s">
        <v>97</v>
      </c>
      <c r="I131" s="901">
        <v>17561.509999999998</v>
      </c>
      <c r="J131" s="901">
        <v>24929.27</v>
      </c>
      <c r="K131" s="902">
        <v>38491</v>
      </c>
      <c r="L131" s="902">
        <v>41439</v>
      </c>
      <c r="M131" s="903" t="s">
        <v>97</v>
      </c>
      <c r="N131" s="904">
        <v>45</v>
      </c>
      <c r="O131" s="905">
        <v>6.15</v>
      </c>
      <c r="P131" s="1456"/>
      <c r="Q131" s="1450"/>
    </row>
    <row r="132" spans="1:17" ht="28.5" x14ac:dyDescent="0.15">
      <c r="A132" s="1196"/>
      <c r="B132" s="952" t="s">
        <v>108</v>
      </c>
      <c r="C132" s="954" t="s">
        <v>368</v>
      </c>
      <c r="D132" s="954" t="s">
        <v>621</v>
      </c>
      <c r="E132" s="955" t="s">
        <v>1700</v>
      </c>
      <c r="F132" s="953">
        <v>3810</v>
      </c>
      <c r="G132" s="956">
        <v>3810</v>
      </c>
      <c r="H132" s="956" t="s">
        <v>97</v>
      </c>
      <c r="I132" s="901">
        <v>27608.94</v>
      </c>
      <c r="J132" s="901">
        <v>24888.6699999999</v>
      </c>
      <c r="K132" s="902">
        <v>38762</v>
      </c>
      <c r="L132" s="902">
        <v>41439</v>
      </c>
      <c r="M132" s="903" t="s">
        <v>97</v>
      </c>
      <c r="N132" s="904">
        <v>85</v>
      </c>
      <c r="O132" s="905">
        <v>2.72</v>
      </c>
      <c r="P132" s="1456"/>
      <c r="Q132" s="1450"/>
    </row>
    <row r="133" spans="1:17" ht="28.5" x14ac:dyDescent="0.15">
      <c r="A133" s="1196"/>
      <c r="B133" s="952" t="s">
        <v>109</v>
      </c>
      <c r="C133" s="937" t="s">
        <v>369</v>
      </c>
      <c r="D133" s="937" t="s">
        <v>622</v>
      </c>
      <c r="E133" s="938" t="s">
        <v>1700</v>
      </c>
      <c r="F133" s="953">
        <v>3750</v>
      </c>
      <c r="G133" s="900">
        <v>3750</v>
      </c>
      <c r="H133" s="900" t="s">
        <v>97</v>
      </c>
      <c r="I133" s="901">
        <v>9732.8700000000008</v>
      </c>
      <c r="J133" s="901">
        <v>13186.309999999899</v>
      </c>
      <c r="K133" s="902">
        <v>35185</v>
      </c>
      <c r="L133" s="902">
        <v>41439</v>
      </c>
      <c r="M133" s="903" t="s">
        <v>97</v>
      </c>
      <c r="N133" s="904">
        <v>300</v>
      </c>
      <c r="O133" s="905">
        <v>2.92</v>
      </c>
      <c r="P133" s="1456"/>
      <c r="Q133" s="1450"/>
    </row>
    <row r="134" spans="1:17" ht="28.5" x14ac:dyDescent="0.15">
      <c r="A134" s="1196"/>
      <c r="B134" s="952" t="s">
        <v>110</v>
      </c>
      <c r="C134" s="954" t="s">
        <v>370</v>
      </c>
      <c r="D134" s="954" t="s">
        <v>622</v>
      </c>
      <c r="E134" s="955" t="s">
        <v>1700</v>
      </c>
      <c r="F134" s="953">
        <v>2830</v>
      </c>
      <c r="G134" s="956">
        <v>2830</v>
      </c>
      <c r="H134" s="956" t="s">
        <v>97</v>
      </c>
      <c r="I134" s="901">
        <v>12376.31</v>
      </c>
      <c r="J134" s="901">
        <v>11580.059999999899</v>
      </c>
      <c r="K134" s="902">
        <v>33511</v>
      </c>
      <c r="L134" s="902">
        <v>41439</v>
      </c>
      <c r="M134" s="903" t="s">
        <v>97</v>
      </c>
      <c r="N134" s="904">
        <v>187</v>
      </c>
      <c r="O134" s="905">
        <v>2.92</v>
      </c>
      <c r="P134" s="1456"/>
      <c r="Q134" s="1450"/>
    </row>
    <row r="135" spans="1:17" ht="28.5" x14ac:dyDescent="0.15">
      <c r="A135" s="1196"/>
      <c r="B135" s="952" t="s">
        <v>111</v>
      </c>
      <c r="C135" s="937" t="s">
        <v>371</v>
      </c>
      <c r="D135" s="937" t="s">
        <v>1705</v>
      </c>
      <c r="E135" s="938" t="s">
        <v>1700</v>
      </c>
      <c r="F135" s="953">
        <v>2690</v>
      </c>
      <c r="G135" s="900">
        <v>2690</v>
      </c>
      <c r="H135" s="900" t="s">
        <v>97</v>
      </c>
      <c r="I135" s="901">
        <v>16081.79</v>
      </c>
      <c r="J135" s="901">
        <v>9788.6200000000008</v>
      </c>
      <c r="K135" s="902">
        <v>37924</v>
      </c>
      <c r="L135" s="902">
        <v>41439</v>
      </c>
      <c r="M135" s="903" t="s">
        <v>97</v>
      </c>
      <c r="N135" s="904">
        <v>93</v>
      </c>
      <c r="O135" s="905">
        <v>5.36</v>
      </c>
      <c r="P135" s="1456"/>
      <c r="Q135" s="1450"/>
    </row>
    <row r="136" spans="1:17" ht="28.5" x14ac:dyDescent="0.15">
      <c r="A136" s="1196"/>
      <c r="B136" s="952" t="s">
        <v>112</v>
      </c>
      <c r="C136" s="954" t="s">
        <v>372</v>
      </c>
      <c r="D136" s="954" t="s">
        <v>622</v>
      </c>
      <c r="E136" s="955" t="s">
        <v>1700</v>
      </c>
      <c r="F136" s="953">
        <v>10790</v>
      </c>
      <c r="G136" s="956">
        <v>10790</v>
      </c>
      <c r="H136" s="956" t="s">
        <v>97</v>
      </c>
      <c r="I136" s="901">
        <v>22770.720000000001</v>
      </c>
      <c r="J136" s="901">
        <v>41867.82</v>
      </c>
      <c r="K136" s="902">
        <v>37915</v>
      </c>
      <c r="L136" s="902">
        <v>42186</v>
      </c>
      <c r="M136" s="903" t="s">
        <v>97</v>
      </c>
      <c r="N136" s="904">
        <v>365</v>
      </c>
      <c r="O136" s="905">
        <v>3.91</v>
      </c>
      <c r="P136" s="1456"/>
      <c r="Q136" s="1450"/>
    </row>
    <row r="137" spans="1:17" ht="28.5" x14ac:dyDescent="0.15">
      <c r="A137" s="1196"/>
      <c r="B137" s="952" t="s">
        <v>1280</v>
      </c>
      <c r="C137" s="954" t="s">
        <v>1353</v>
      </c>
      <c r="D137" s="954" t="s">
        <v>1716</v>
      </c>
      <c r="E137" s="955" t="s">
        <v>1700</v>
      </c>
      <c r="F137" s="953">
        <v>10800</v>
      </c>
      <c r="G137" s="956">
        <v>10800</v>
      </c>
      <c r="H137" s="900" t="s">
        <v>97</v>
      </c>
      <c r="I137" s="901">
        <v>36413.050000000003</v>
      </c>
      <c r="J137" s="901">
        <v>51485.62</v>
      </c>
      <c r="K137" s="902">
        <v>42473</v>
      </c>
      <c r="L137" s="902">
        <v>42614</v>
      </c>
      <c r="M137" s="903" t="s">
        <v>97</v>
      </c>
      <c r="N137" s="904">
        <v>84</v>
      </c>
      <c r="O137" s="905">
        <v>4.57</v>
      </c>
      <c r="P137" s="1456"/>
      <c r="Q137" s="1450"/>
    </row>
    <row r="138" spans="1:17" ht="28.5" x14ac:dyDescent="0.15">
      <c r="A138" s="1196"/>
      <c r="B138" s="952" t="s">
        <v>1418</v>
      </c>
      <c r="C138" s="958" t="s">
        <v>1482</v>
      </c>
      <c r="D138" s="958" t="s">
        <v>1716</v>
      </c>
      <c r="E138" s="959" t="s">
        <v>1700</v>
      </c>
      <c r="F138" s="960">
        <v>9900</v>
      </c>
      <c r="G138" s="961">
        <v>9900</v>
      </c>
      <c r="H138" s="956" t="s">
        <v>97</v>
      </c>
      <c r="I138" s="962">
        <v>28029.31</v>
      </c>
      <c r="J138" s="962">
        <v>49394.87</v>
      </c>
      <c r="K138" s="963">
        <v>42398</v>
      </c>
      <c r="L138" s="963">
        <v>42825</v>
      </c>
      <c r="M138" s="903" t="s">
        <v>97</v>
      </c>
      <c r="N138" s="964">
        <v>76</v>
      </c>
      <c r="O138" s="965">
        <v>5.56</v>
      </c>
      <c r="P138" s="1456"/>
      <c r="Q138" s="1450"/>
    </row>
    <row r="139" spans="1:17" ht="28.5" x14ac:dyDescent="0.15">
      <c r="A139" s="1196"/>
      <c r="B139" s="952" t="s">
        <v>1941</v>
      </c>
      <c r="C139" s="958" t="s">
        <v>1942</v>
      </c>
      <c r="D139" s="958" t="s">
        <v>2577</v>
      </c>
      <c r="E139" s="959" t="s">
        <v>1700</v>
      </c>
      <c r="F139" s="960">
        <v>9230</v>
      </c>
      <c r="G139" s="961">
        <v>9230</v>
      </c>
      <c r="H139" s="900" t="s">
        <v>97</v>
      </c>
      <c r="I139" s="962">
        <v>16466.84</v>
      </c>
      <c r="J139" s="962">
        <v>33028.629999999997</v>
      </c>
      <c r="K139" s="963">
        <v>42629</v>
      </c>
      <c r="L139" s="963">
        <v>43160</v>
      </c>
      <c r="M139" s="1220" t="s">
        <v>97</v>
      </c>
      <c r="N139" s="964">
        <v>67</v>
      </c>
      <c r="O139" s="965">
        <v>1.25</v>
      </c>
      <c r="P139" s="1456"/>
      <c r="Q139" s="1450"/>
    </row>
    <row r="140" spans="1:17" ht="28.5" x14ac:dyDescent="0.15">
      <c r="A140" s="1196"/>
      <c r="B140" s="952" t="s">
        <v>1944</v>
      </c>
      <c r="C140" s="958" t="s">
        <v>1945</v>
      </c>
      <c r="D140" s="958" t="s">
        <v>2578</v>
      </c>
      <c r="E140" s="959" t="s">
        <v>1700</v>
      </c>
      <c r="F140" s="960">
        <v>6090</v>
      </c>
      <c r="G140" s="961">
        <v>6090</v>
      </c>
      <c r="H140" s="956" t="s">
        <v>97</v>
      </c>
      <c r="I140" s="962">
        <v>11926.85</v>
      </c>
      <c r="J140" s="962">
        <v>24177.15</v>
      </c>
      <c r="K140" s="963">
        <v>42503</v>
      </c>
      <c r="L140" s="963">
        <v>43160</v>
      </c>
      <c r="M140" s="1220" t="s">
        <v>97</v>
      </c>
      <c r="N140" s="964">
        <v>45</v>
      </c>
      <c r="O140" s="965">
        <v>2.89</v>
      </c>
      <c r="P140" s="1456"/>
      <c r="Q140" s="1450"/>
    </row>
    <row r="141" spans="1:17" ht="28.5" x14ac:dyDescent="0.15">
      <c r="A141" s="1196"/>
      <c r="B141" s="952" t="s">
        <v>2579</v>
      </c>
      <c r="C141" s="958" t="s">
        <v>2335</v>
      </c>
      <c r="D141" s="958" t="s">
        <v>2334</v>
      </c>
      <c r="E141" s="959" t="s">
        <v>2810</v>
      </c>
      <c r="F141" s="960">
        <v>13640</v>
      </c>
      <c r="G141" s="961">
        <v>13640</v>
      </c>
      <c r="H141" s="961" t="s">
        <v>2544</v>
      </c>
      <c r="I141" s="962">
        <v>39391.9</v>
      </c>
      <c r="J141" s="962">
        <v>57721.34</v>
      </c>
      <c r="K141" s="963">
        <v>43434</v>
      </c>
      <c r="L141" s="963">
        <v>43525</v>
      </c>
      <c r="M141" s="1220" t="s">
        <v>97</v>
      </c>
      <c r="N141" s="964">
        <v>100</v>
      </c>
      <c r="O141" s="965">
        <v>2.64</v>
      </c>
      <c r="P141" s="1456"/>
      <c r="Q141" s="1450"/>
    </row>
    <row r="142" spans="1:17" s="1608" customFormat="1" ht="28.5" x14ac:dyDescent="0.15">
      <c r="A142" s="1196"/>
      <c r="B142" s="952" t="s">
        <v>2807</v>
      </c>
      <c r="C142" s="958" t="s">
        <v>2808</v>
      </c>
      <c r="D142" s="958" t="s">
        <v>2809</v>
      </c>
      <c r="E142" s="959" t="s">
        <v>2810</v>
      </c>
      <c r="F142" s="960">
        <v>11872</v>
      </c>
      <c r="G142" s="961">
        <v>11872</v>
      </c>
      <c r="H142" s="961" t="s">
        <v>2801</v>
      </c>
      <c r="I142" s="962">
        <v>29854.57</v>
      </c>
      <c r="J142" s="962">
        <v>61573.49</v>
      </c>
      <c r="K142" s="963">
        <v>43664</v>
      </c>
      <c r="L142" s="963">
        <v>43892</v>
      </c>
      <c r="M142" s="1220"/>
      <c r="N142" s="964">
        <v>150</v>
      </c>
      <c r="O142" s="965">
        <v>6.13</v>
      </c>
      <c r="P142" s="1607"/>
      <c r="Q142" s="1605"/>
    </row>
    <row r="143" spans="1:17" ht="29.25" thickBot="1" x14ac:dyDescent="0.2">
      <c r="A143" s="1196"/>
      <c r="B143" s="966" t="s">
        <v>2580</v>
      </c>
      <c r="C143" s="967" t="s">
        <v>1357</v>
      </c>
      <c r="D143" s="967" t="s">
        <v>1719</v>
      </c>
      <c r="E143" s="968" t="s">
        <v>1700</v>
      </c>
      <c r="F143" s="969">
        <v>3460</v>
      </c>
      <c r="G143" s="943">
        <v>3460</v>
      </c>
      <c r="H143" s="943" t="s">
        <v>97</v>
      </c>
      <c r="I143" s="333">
        <v>14315.7</v>
      </c>
      <c r="J143" s="333">
        <v>19628.03</v>
      </c>
      <c r="K143" s="945">
        <v>37726</v>
      </c>
      <c r="L143" s="945">
        <v>42487</v>
      </c>
      <c r="M143" s="970" t="s">
        <v>97</v>
      </c>
      <c r="N143" s="334">
        <v>241</v>
      </c>
      <c r="O143" s="946">
        <v>4.72</v>
      </c>
      <c r="P143" s="1456"/>
      <c r="Q143" s="1450"/>
    </row>
    <row r="144" spans="1:17" ht="16.5" thickTop="1" x14ac:dyDescent="0.15">
      <c r="A144" s="1196"/>
      <c r="B144" s="971" t="s">
        <v>117</v>
      </c>
      <c r="C144" s="930" t="s">
        <v>377</v>
      </c>
      <c r="D144" s="930" t="s">
        <v>628</v>
      </c>
      <c r="E144" s="931" t="s">
        <v>633</v>
      </c>
      <c r="F144" s="932">
        <v>3400</v>
      </c>
      <c r="G144" s="799">
        <v>3400</v>
      </c>
      <c r="H144" s="799" t="s">
        <v>97</v>
      </c>
      <c r="I144" s="918">
        <v>623.70000000000005</v>
      </c>
      <c r="J144" s="918">
        <v>3620.46</v>
      </c>
      <c r="K144" s="891">
        <v>39657</v>
      </c>
      <c r="L144" s="891">
        <v>39696</v>
      </c>
      <c r="M144" s="893" t="s">
        <v>97</v>
      </c>
      <c r="N144" s="893">
        <v>130</v>
      </c>
      <c r="O144" s="894">
        <v>9.06</v>
      </c>
      <c r="P144" s="1456"/>
      <c r="Q144" s="1450"/>
    </row>
    <row r="145" spans="1:17" x14ac:dyDescent="0.15">
      <c r="A145" s="1196"/>
      <c r="B145" s="971" t="s">
        <v>118</v>
      </c>
      <c r="C145" s="930" t="s">
        <v>378</v>
      </c>
      <c r="D145" s="930" t="s">
        <v>612</v>
      </c>
      <c r="E145" s="931" t="s">
        <v>633</v>
      </c>
      <c r="F145" s="932">
        <v>989</v>
      </c>
      <c r="G145" s="799">
        <v>989</v>
      </c>
      <c r="H145" s="799" t="s">
        <v>97</v>
      </c>
      <c r="I145" s="918">
        <v>447.29</v>
      </c>
      <c r="J145" s="918">
        <v>1229.03</v>
      </c>
      <c r="K145" s="891">
        <v>38663</v>
      </c>
      <c r="L145" s="891">
        <v>39135</v>
      </c>
      <c r="M145" s="893" t="s">
        <v>97</v>
      </c>
      <c r="N145" s="893">
        <v>92</v>
      </c>
      <c r="O145" s="894">
        <v>4.68</v>
      </c>
      <c r="P145" s="1456"/>
      <c r="Q145" s="1450"/>
    </row>
    <row r="146" spans="1:17" x14ac:dyDescent="0.15">
      <c r="A146" s="1196"/>
      <c r="B146" s="971" t="s">
        <v>119</v>
      </c>
      <c r="C146" s="1221" t="s">
        <v>379</v>
      </c>
      <c r="D146" s="1221" t="s">
        <v>612</v>
      </c>
      <c r="E146" s="1222" t="s">
        <v>633</v>
      </c>
      <c r="F146" s="899">
        <v>713</v>
      </c>
      <c r="G146" s="956">
        <v>713</v>
      </c>
      <c r="H146" s="956" t="s">
        <v>97</v>
      </c>
      <c r="I146" s="901">
        <v>667.78</v>
      </c>
      <c r="J146" s="901">
        <v>995.95</v>
      </c>
      <c r="K146" s="902">
        <v>39119</v>
      </c>
      <c r="L146" s="902">
        <v>39203</v>
      </c>
      <c r="M146" s="904" t="s">
        <v>97</v>
      </c>
      <c r="N146" s="904">
        <v>64</v>
      </c>
      <c r="O146" s="905">
        <v>6.9</v>
      </c>
      <c r="P146" s="1456"/>
      <c r="Q146" s="1450"/>
    </row>
    <row r="147" spans="1:17" x14ac:dyDescent="0.15">
      <c r="A147" s="1196"/>
      <c r="B147" s="971" t="s">
        <v>120</v>
      </c>
      <c r="C147" s="930" t="s">
        <v>380</v>
      </c>
      <c r="D147" s="930" t="s">
        <v>612</v>
      </c>
      <c r="E147" s="931" t="s">
        <v>633</v>
      </c>
      <c r="F147" s="932">
        <v>750</v>
      </c>
      <c r="G147" s="799">
        <v>750</v>
      </c>
      <c r="H147" s="799" t="s">
        <v>97</v>
      </c>
      <c r="I147" s="918">
        <v>306.54000000000002</v>
      </c>
      <c r="J147" s="918">
        <v>729.99</v>
      </c>
      <c r="K147" s="891">
        <v>39478</v>
      </c>
      <c r="L147" s="891">
        <v>39549</v>
      </c>
      <c r="M147" s="893" t="s">
        <v>97</v>
      </c>
      <c r="N147" s="893">
        <v>54</v>
      </c>
      <c r="O147" s="894">
        <v>6.2</v>
      </c>
      <c r="P147" s="1456"/>
      <c r="Q147" s="1450"/>
    </row>
    <row r="148" spans="1:17" x14ac:dyDescent="0.15">
      <c r="A148" s="1196"/>
      <c r="B148" s="971" t="s">
        <v>121</v>
      </c>
      <c r="C148" s="1221" t="s">
        <v>381</v>
      </c>
      <c r="D148" s="1221" t="s">
        <v>614</v>
      </c>
      <c r="E148" s="1222" t="s">
        <v>633</v>
      </c>
      <c r="F148" s="899">
        <v>746</v>
      </c>
      <c r="G148" s="956">
        <v>746</v>
      </c>
      <c r="H148" s="956" t="s">
        <v>97</v>
      </c>
      <c r="I148" s="901">
        <v>489.25</v>
      </c>
      <c r="J148" s="901">
        <v>1029.3399999999899</v>
      </c>
      <c r="K148" s="902">
        <v>38986</v>
      </c>
      <c r="L148" s="902">
        <v>39021</v>
      </c>
      <c r="M148" s="904" t="s">
        <v>97</v>
      </c>
      <c r="N148" s="904">
        <v>57</v>
      </c>
      <c r="O148" s="905">
        <v>8.83</v>
      </c>
      <c r="P148" s="1456"/>
      <c r="Q148" s="1450"/>
    </row>
    <row r="149" spans="1:17" x14ac:dyDescent="0.15">
      <c r="A149" s="1196"/>
      <c r="B149" s="971" t="s">
        <v>122</v>
      </c>
      <c r="C149" s="930" t="s">
        <v>382</v>
      </c>
      <c r="D149" s="930" t="s">
        <v>614</v>
      </c>
      <c r="E149" s="931" t="s">
        <v>633</v>
      </c>
      <c r="F149" s="932">
        <v>939</v>
      </c>
      <c r="G149" s="799">
        <v>939</v>
      </c>
      <c r="H149" s="799" t="s">
        <v>97</v>
      </c>
      <c r="I149" s="918">
        <v>410.78</v>
      </c>
      <c r="J149" s="918">
        <v>969.46</v>
      </c>
      <c r="K149" s="891">
        <v>39065</v>
      </c>
      <c r="L149" s="891">
        <v>39203</v>
      </c>
      <c r="M149" s="893" t="s">
        <v>97</v>
      </c>
      <c r="N149" s="893">
        <v>39</v>
      </c>
      <c r="O149" s="894">
        <v>7.41</v>
      </c>
      <c r="P149" s="1456"/>
      <c r="Q149" s="1450"/>
    </row>
    <row r="150" spans="1:17" x14ac:dyDescent="0.15">
      <c r="A150" s="1196"/>
      <c r="B150" s="971" t="s">
        <v>123</v>
      </c>
      <c r="C150" s="1221" t="s">
        <v>383</v>
      </c>
      <c r="D150" s="1221" t="s">
        <v>627</v>
      </c>
      <c r="E150" s="1222" t="s">
        <v>633</v>
      </c>
      <c r="F150" s="899">
        <v>2280</v>
      </c>
      <c r="G150" s="956">
        <v>2280</v>
      </c>
      <c r="H150" s="956" t="s">
        <v>97</v>
      </c>
      <c r="I150" s="901">
        <v>529.03</v>
      </c>
      <c r="J150" s="901">
        <v>3812.44</v>
      </c>
      <c r="K150" s="902">
        <v>39140</v>
      </c>
      <c r="L150" s="902">
        <v>39234</v>
      </c>
      <c r="M150" s="904" t="s">
        <v>97</v>
      </c>
      <c r="N150" s="904">
        <v>162</v>
      </c>
      <c r="O150" s="905">
        <v>3.97</v>
      </c>
      <c r="P150" s="1456"/>
      <c r="Q150" s="1450"/>
    </row>
    <row r="151" spans="1:17" x14ac:dyDescent="0.15">
      <c r="A151" s="1196"/>
      <c r="B151" s="971" t="s">
        <v>124</v>
      </c>
      <c r="C151" s="930" t="s">
        <v>384</v>
      </c>
      <c r="D151" s="930" t="s">
        <v>609</v>
      </c>
      <c r="E151" s="931" t="s">
        <v>633</v>
      </c>
      <c r="F151" s="932">
        <v>1590</v>
      </c>
      <c r="G151" s="799">
        <v>1590</v>
      </c>
      <c r="H151" s="799" t="s">
        <v>97</v>
      </c>
      <c r="I151" s="918">
        <v>621.62</v>
      </c>
      <c r="J151" s="918">
        <v>1886.3399999999899</v>
      </c>
      <c r="K151" s="891">
        <v>39038</v>
      </c>
      <c r="L151" s="891">
        <v>39203</v>
      </c>
      <c r="M151" s="893" t="s">
        <v>97</v>
      </c>
      <c r="N151" s="893">
        <v>131</v>
      </c>
      <c r="O151" s="894">
        <v>5.0599999999999996</v>
      </c>
      <c r="P151" s="1456"/>
      <c r="Q151" s="1450"/>
    </row>
    <row r="152" spans="1:17" x14ac:dyDescent="0.15">
      <c r="A152" s="1196"/>
      <c r="B152" s="971" t="s">
        <v>125</v>
      </c>
      <c r="C152" s="930" t="s">
        <v>385</v>
      </c>
      <c r="D152" s="930" t="s">
        <v>609</v>
      </c>
      <c r="E152" s="931" t="s">
        <v>633</v>
      </c>
      <c r="F152" s="932">
        <v>1110</v>
      </c>
      <c r="G152" s="799">
        <v>1110</v>
      </c>
      <c r="H152" s="799" t="s">
        <v>97</v>
      </c>
      <c r="I152" s="918">
        <v>385.34</v>
      </c>
      <c r="J152" s="918">
        <v>1542.58</v>
      </c>
      <c r="K152" s="891">
        <v>39100</v>
      </c>
      <c r="L152" s="891">
        <v>39234</v>
      </c>
      <c r="M152" s="893" t="s">
        <v>97</v>
      </c>
      <c r="N152" s="893">
        <v>70</v>
      </c>
      <c r="O152" s="894">
        <v>5.22</v>
      </c>
      <c r="P152" s="1456"/>
      <c r="Q152" s="1450"/>
    </row>
    <row r="153" spans="1:17" x14ac:dyDescent="0.15">
      <c r="A153" s="1196"/>
      <c r="B153" s="971" t="s">
        <v>126</v>
      </c>
      <c r="C153" s="930" t="s">
        <v>386</v>
      </c>
      <c r="D153" s="930" t="s">
        <v>609</v>
      </c>
      <c r="E153" s="931" t="s">
        <v>633</v>
      </c>
      <c r="F153" s="932">
        <v>932</v>
      </c>
      <c r="G153" s="799">
        <v>947</v>
      </c>
      <c r="H153" s="799">
        <v>-14</v>
      </c>
      <c r="I153" s="918">
        <v>410.7</v>
      </c>
      <c r="J153" s="918">
        <v>1217.9000000000001</v>
      </c>
      <c r="K153" s="891">
        <v>39416</v>
      </c>
      <c r="L153" s="891">
        <v>39549</v>
      </c>
      <c r="M153" s="891">
        <v>43672</v>
      </c>
      <c r="N153" s="893">
        <v>66</v>
      </c>
      <c r="O153" s="894">
        <v>6.53</v>
      </c>
      <c r="P153" s="1456"/>
      <c r="Q153" s="1450"/>
    </row>
    <row r="154" spans="1:17" x14ac:dyDescent="0.15">
      <c r="A154" s="1196"/>
      <c r="B154" s="971" t="s">
        <v>127</v>
      </c>
      <c r="C154" s="1221" t="s">
        <v>387</v>
      </c>
      <c r="D154" s="1221" t="s">
        <v>608</v>
      </c>
      <c r="E154" s="1222" t="s">
        <v>633</v>
      </c>
      <c r="F154" s="899">
        <v>1190</v>
      </c>
      <c r="G154" s="956">
        <v>1190</v>
      </c>
      <c r="H154" s="956" t="s">
        <v>97</v>
      </c>
      <c r="I154" s="901">
        <v>272.39</v>
      </c>
      <c r="J154" s="901">
        <v>1398.55</v>
      </c>
      <c r="K154" s="902">
        <v>39108</v>
      </c>
      <c r="L154" s="902">
        <v>39203</v>
      </c>
      <c r="M154" s="904" t="s">
        <v>97</v>
      </c>
      <c r="N154" s="904">
        <v>64</v>
      </c>
      <c r="O154" s="905">
        <v>5.28</v>
      </c>
      <c r="P154" s="1456"/>
      <c r="Q154" s="1450"/>
    </row>
    <row r="155" spans="1:17" x14ac:dyDescent="0.15">
      <c r="A155" s="1196"/>
      <c r="B155" s="971" t="s">
        <v>128</v>
      </c>
      <c r="C155" s="930" t="s">
        <v>388</v>
      </c>
      <c r="D155" s="930" t="s">
        <v>1721</v>
      </c>
      <c r="E155" s="931" t="s">
        <v>633</v>
      </c>
      <c r="F155" s="932">
        <v>1160</v>
      </c>
      <c r="G155" s="799">
        <v>1160</v>
      </c>
      <c r="H155" s="799" t="s">
        <v>97</v>
      </c>
      <c r="I155" s="918">
        <v>246.51</v>
      </c>
      <c r="J155" s="918">
        <v>1625.18</v>
      </c>
      <c r="K155" s="891">
        <v>39108</v>
      </c>
      <c r="L155" s="891">
        <v>39203</v>
      </c>
      <c r="M155" s="893" t="s">
        <v>97</v>
      </c>
      <c r="N155" s="893">
        <v>67</v>
      </c>
      <c r="O155" s="894">
        <v>8.1300000000000008</v>
      </c>
      <c r="P155" s="1456"/>
      <c r="Q155" s="1450"/>
    </row>
    <row r="156" spans="1:17" x14ac:dyDescent="0.15">
      <c r="A156" s="1196"/>
      <c r="B156" s="971" t="s">
        <v>129</v>
      </c>
      <c r="C156" s="1221" t="s">
        <v>389</v>
      </c>
      <c r="D156" s="1221" t="s">
        <v>1721</v>
      </c>
      <c r="E156" s="1222" t="s">
        <v>633</v>
      </c>
      <c r="F156" s="899">
        <v>3320</v>
      </c>
      <c r="G156" s="956">
        <v>3320</v>
      </c>
      <c r="H156" s="956" t="s">
        <v>97</v>
      </c>
      <c r="I156" s="901">
        <v>726.24</v>
      </c>
      <c r="J156" s="901">
        <v>5315.8299999999899</v>
      </c>
      <c r="K156" s="902">
        <v>39486</v>
      </c>
      <c r="L156" s="902">
        <v>40162</v>
      </c>
      <c r="M156" s="904" t="s">
        <v>97</v>
      </c>
      <c r="N156" s="904">
        <v>224</v>
      </c>
      <c r="O156" s="905">
        <v>8.01</v>
      </c>
      <c r="P156" s="1456"/>
      <c r="Q156" s="1450"/>
    </row>
    <row r="157" spans="1:17" x14ac:dyDescent="0.15">
      <c r="A157" s="1196"/>
      <c r="B157" s="971" t="s">
        <v>130</v>
      </c>
      <c r="C157" s="930" t="s">
        <v>390</v>
      </c>
      <c r="D157" s="930" t="s">
        <v>1661</v>
      </c>
      <c r="E157" s="931" t="s">
        <v>633</v>
      </c>
      <c r="F157" s="932">
        <v>623</v>
      </c>
      <c r="G157" s="799">
        <v>623</v>
      </c>
      <c r="H157" s="799" t="s">
        <v>97</v>
      </c>
      <c r="I157" s="918">
        <v>204.75</v>
      </c>
      <c r="J157" s="918">
        <v>873.85</v>
      </c>
      <c r="K157" s="891">
        <v>39525</v>
      </c>
      <c r="L157" s="891">
        <v>39559</v>
      </c>
      <c r="M157" s="893" t="s">
        <v>97</v>
      </c>
      <c r="N157" s="893">
        <v>60</v>
      </c>
      <c r="O157" s="894">
        <v>5</v>
      </c>
      <c r="P157" s="1456"/>
      <c r="Q157" s="1450"/>
    </row>
    <row r="158" spans="1:17" x14ac:dyDescent="0.15">
      <c r="A158" s="1196"/>
      <c r="B158" s="971" t="s">
        <v>131</v>
      </c>
      <c r="C158" s="1221" t="s">
        <v>391</v>
      </c>
      <c r="D158" s="1221" t="s">
        <v>629</v>
      </c>
      <c r="E158" s="1222" t="s">
        <v>633</v>
      </c>
      <c r="F158" s="899">
        <v>928</v>
      </c>
      <c r="G158" s="956">
        <v>928</v>
      </c>
      <c r="H158" s="956" t="s">
        <v>97</v>
      </c>
      <c r="I158" s="901">
        <v>256.45</v>
      </c>
      <c r="J158" s="901">
        <v>1372.42</v>
      </c>
      <c r="K158" s="902">
        <v>39113</v>
      </c>
      <c r="L158" s="902">
        <v>39141</v>
      </c>
      <c r="M158" s="904" t="s">
        <v>97</v>
      </c>
      <c r="N158" s="904">
        <v>88</v>
      </c>
      <c r="O158" s="905">
        <v>6.97</v>
      </c>
      <c r="P158" s="1456"/>
      <c r="Q158" s="1450"/>
    </row>
    <row r="159" spans="1:17" x14ac:dyDescent="0.15">
      <c r="A159" s="1196"/>
      <c r="B159" s="971" t="s">
        <v>132</v>
      </c>
      <c r="C159" s="930" t="s">
        <v>392</v>
      </c>
      <c r="D159" s="930" t="s">
        <v>629</v>
      </c>
      <c r="E159" s="931" t="s">
        <v>633</v>
      </c>
      <c r="F159" s="932">
        <v>652</v>
      </c>
      <c r="G159" s="799">
        <v>652</v>
      </c>
      <c r="H159" s="799" t="s">
        <v>97</v>
      </c>
      <c r="I159" s="918">
        <v>328.23</v>
      </c>
      <c r="J159" s="918">
        <v>894.13999999999896</v>
      </c>
      <c r="K159" s="891">
        <v>39513</v>
      </c>
      <c r="L159" s="891">
        <v>39549</v>
      </c>
      <c r="M159" s="893" t="s">
        <v>97</v>
      </c>
      <c r="N159" s="893">
        <v>56</v>
      </c>
      <c r="O159" s="894">
        <v>3.59</v>
      </c>
      <c r="P159" s="1456"/>
      <c r="Q159" s="1450"/>
    </row>
    <row r="160" spans="1:17" x14ac:dyDescent="0.15">
      <c r="A160" s="1196"/>
      <c r="B160" s="971" t="s">
        <v>133</v>
      </c>
      <c r="C160" s="930" t="s">
        <v>393</v>
      </c>
      <c r="D160" s="930" t="s">
        <v>629</v>
      </c>
      <c r="E160" s="931" t="s">
        <v>633</v>
      </c>
      <c r="F160" s="932">
        <v>1030</v>
      </c>
      <c r="G160" s="799">
        <v>1030</v>
      </c>
      <c r="H160" s="799" t="s">
        <v>97</v>
      </c>
      <c r="I160" s="918">
        <v>323.75</v>
      </c>
      <c r="J160" s="918">
        <v>1515.28</v>
      </c>
      <c r="K160" s="891">
        <v>39631</v>
      </c>
      <c r="L160" s="891">
        <v>39665</v>
      </c>
      <c r="M160" s="893" t="s">
        <v>97</v>
      </c>
      <c r="N160" s="893">
        <v>93</v>
      </c>
      <c r="O160" s="894">
        <v>7.23</v>
      </c>
      <c r="P160" s="1456"/>
      <c r="Q160" s="1450"/>
    </row>
    <row r="161" spans="1:17" x14ac:dyDescent="0.15">
      <c r="A161" s="1196"/>
      <c r="B161" s="971" t="s">
        <v>134</v>
      </c>
      <c r="C161" s="930" t="s">
        <v>394</v>
      </c>
      <c r="D161" s="930" t="s">
        <v>1665</v>
      </c>
      <c r="E161" s="931" t="s">
        <v>633</v>
      </c>
      <c r="F161" s="932">
        <v>1470</v>
      </c>
      <c r="G161" s="799">
        <v>1470</v>
      </c>
      <c r="H161" s="799" t="s">
        <v>97</v>
      </c>
      <c r="I161" s="918">
        <v>726.6</v>
      </c>
      <c r="J161" s="918">
        <v>2761.09</v>
      </c>
      <c r="K161" s="891">
        <v>40199</v>
      </c>
      <c r="L161" s="891">
        <v>40883</v>
      </c>
      <c r="M161" s="893" t="s">
        <v>97</v>
      </c>
      <c r="N161" s="893">
        <v>32</v>
      </c>
      <c r="O161" s="894">
        <v>7.12</v>
      </c>
      <c r="P161" s="1456"/>
      <c r="Q161" s="1450"/>
    </row>
    <row r="162" spans="1:17" x14ac:dyDescent="0.15">
      <c r="A162" s="1196"/>
      <c r="B162" s="971" t="s">
        <v>135</v>
      </c>
      <c r="C162" s="1221" t="s">
        <v>1485</v>
      </c>
      <c r="D162" s="1221" t="s">
        <v>1631</v>
      </c>
      <c r="E162" s="1222" t="s">
        <v>633</v>
      </c>
      <c r="F162" s="899">
        <v>1920</v>
      </c>
      <c r="G162" s="956">
        <v>1920</v>
      </c>
      <c r="H162" s="956" t="s">
        <v>97</v>
      </c>
      <c r="I162" s="901">
        <v>409.19</v>
      </c>
      <c r="J162" s="901">
        <v>2992.29</v>
      </c>
      <c r="K162" s="902">
        <v>39512</v>
      </c>
      <c r="L162" s="902">
        <v>40162</v>
      </c>
      <c r="M162" s="904" t="s">
        <v>97</v>
      </c>
      <c r="N162" s="904">
        <v>42</v>
      </c>
      <c r="O162" s="905">
        <v>3.27</v>
      </c>
      <c r="P162" s="1456"/>
      <c r="Q162" s="1450"/>
    </row>
    <row r="163" spans="1:17" x14ac:dyDescent="0.15">
      <c r="A163" s="1196"/>
      <c r="B163" s="971" t="s">
        <v>136</v>
      </c>
      <c r="C163" s="930" t="s">
        <v>396</v>
      </c>
      <c r="D163" s="930" t="s">
        <v>613</v>
      </c>
      <c r="E163" s="931" t="s">
        <v>633</v>
      </c>
      <c r="F163" s="932">
        <v>2090</v>
      </c>
      <c r="G163" s="799">
        <v>2090</v>
      </c>
      <c r="H163" s="799" t="s">
        <v>97</v>
      </c>
      <c r="I163" s="918">
        <v>833.58</v>
      </c>
      <c r="J163" s="918">
        <v>4584.75</v>
      </c>
      <c r="K163" s="891">
        <v>39486</v>
      </c>
      <c r="L163" s="891">
        <v>39521</v>
      </c>
      <c r="M163" s="893" t="s">
        <v>97</v>
      </c>
      <c r="N163" s="893">
        <v>146</v>
      </c>
      <c r="O163" s="894">
        <v>5.79</v>
      </c>
      <c r="P163" s="1456"/>
      <c r="Q163" s="1450"/>
    </row>
    <row r="164" spans="1:17" x14ac:dyDescent="0.15">
      <c r="A164" s="1196"/>
      <c r="B164" s="971" t="s">
        <v>137</v>
      </c>
      <c r="C164" s="1221" t="s">
        <v>397</v>
      </c>
      <c r="D164" s="1221" t="s">
        <v>613</v>
      </c>
      <c r="E164" s="1222" t="s">
        <v>633</v>
      </c>
      <c r="F164" s="899">
        <v>2710</v>
      </c>
      <c r="G164" s="956">
        <v>2710</v>
      </c>
      <c r="H164" s="956" t="s">
        <v>97</v>
      </c>
      <c r="I164" s="901">
        <v>3645.35</v>
      </c>
      <c r="J164" s="901">
        <v>5609.86</v>
      </c>
      <c r="K164" s="902">
        <v>39512</v>
      </c>
      <c r="L164" s="902">
        <v>39526</v>
      </c>
      <c r="M164" s="904" t="s">
        <v>97</v>
      </c>
      <c r="N164" s="904">
        <v>190</v>
      </c>
      <c r="O164" s="905">
        <v>10.71</v>
      </c>
      <c r="P164" s="1456"/>
      <c r="Q164" s="1450"/>
    </row>
    <row r="165" spans="1:17" x14ac:dyDescent="0.15">
      <c r="A165" s="1196"/>
      <c r="B165" s="971" t="s">
        <v>138</v>
      </c>
      <c r="C165" s="930" t="s">
        <v>398</v>
      </c>
      <c r="D165" s="930" t="s">
        <v>613</v>
      </c>
      <c r="E165" s="931" t="s">
        <v>633</v>
      </c>
      <c r="F165" s="932">
        <v>1650</v>
      </c>
      <c r="G165" s="799">
        <v>1650</v>
      </c>
      <c r="H165" s="799" t="s">
        <v>97</v>
      </c>
      <c r="I165" s="918">
        <v>853.07</v>
      </c>
      <c r="J165" s="918">
        <v>2793.02</v>
      </c>
      <c r="K165" s="891">
        <v>39904</v>
      </c>
      <c r="L165" s="891">
        <v>40883</v>
      </c>
      <c r="M165" s="893" t="s">
        <v>97</v>
      </c>
      <c r="N165" s="893">
        <v>45</v>
      </c>
      <c r="O165" s="894">
        <v>4.58</v>
      </c>
      <c r="P165" s="1456"/>
      <c r="Q165" s="1450"/>
    </row>
    <row r="166" spans="1:17" x14ac:dyDescent="0.15">
      <c r="A166" s="1196"/>
      <c r="B166" s="971" t="s">
        <v>139</v>
      </c>
      <c r="C166" s="1221" t="s">
        <v>399</v>
      </c>
      <c r="D166" s="1221" t="s">
        <v>628</v>
      </c>
      <c r="E166" s="1222" t="s">
        <v>633</v>
      </c>
      <c r="F166" s="899">
        <v>1100</v>
      </c>
      <c r="G166" s="956">
        <v>1100</v>
      </c>
      <c r="H166" s="956" t="s">
        <v>97</v>
      </c>
      <c r="I166" s="901">
        <v>333.1</v>
      </c>
      <c r="J166" s="901">
        <v>1355.18</v>
      </c>
      <c r="K166" s="902">
        <v>36235</v>
      </c>
      <c r="L166" s="902">
        <v>38987</v>
      </c>
      <c r="M166" s="904" t="s">
        <v>97</v>
      </c>
      <c r="N166" s="904">
        <v>133</v>
      </c>
      <c r="O166" s="905">
        <v>6.41</v>
      </c>
      <c r="P166" s="1456"/>
      <c r="Q166" s="1450"/>
    </row>
    <row r="167" spans="1:17" x14ac:dyDescent="0.15">
      <c r="A167" s="1196"/>
      <c r="B167" s="971" t="s">
        <v>140</v>
      </c>
      <c r="C167" s="930" t="s">
        <v>400</v>
      </c>
      <c r="D167" s="930" t="s">
        <v>628</v>
      </c>
      <c r="E167" s="931" t="s">
        <v>633</v>
      </c>
      <c r="F167" s="932">
        <v>938</v>
      </c>
      <c r="G167" s="799">
        <v>938</v>
      </c>
      <c r="H167" s="799" t="s">
        <v>97</v>
      </c>
      <c r="I167" s="918">
        <v>473.26</v>
      </c>
      <c r="J167" s="918">
        <v>1356.97</v>
      </c>
      <c r="K167" s="891">
        <v>37595</v>
      </c>
      <c r="L167" s="891">
        <v>38988</v>
      </c>
      <c r="M167" s="893" t="s">
        <v>97</v>
      </c>
      <c r="N167" s="893">
        <v>51</v>
      </c>
      <c r="O167" s="894">
        <v>6.77</v>
      </c>
      <c r="P167" s="1456"/>
      <c r="Q167" s="1450"/>
    </row>
    <row r="168" spans="1:17" x14ac:dyDescent="0.15">
      <c r="A168" s="1196"/>
      <c r="B168" s="971" t="s">
        <v>141</v>
      </c>
      <c r="C168" s="1221" t="s">
        <v>401</v>
      </c>
      <c r="D168" s="1221" t="s">
        <v>628</v>
      </c>
      <c r="E168" s="1222" t="s">
        <v>633</v>
      </c>
      <c r="F168" s="899">
        <v>972</v>
      </c>
      <c r="G168" s="956">
        <v>972</v>
      </c>
      <c r="H168" s="956" t="s">
        <v>97</v>
      </c>
      <c r="I168" s="901">
        <v>287.58999999999997</v>
      </c>
      <c r="J168" s="901">
        <v>1372.95</v>
      </c>
      <c r="K168" s="902">
        <v>38379</v>
      </c>
      <c r="L168" s="902">
        <v>39135</v>
      </c>
      <c r="M168" s="904" t="s">
        <v>97</v>
      </c>
      <c r="N168" s="904">
        <v>79</v>
      </c>
      <c r="O168" s="905">
        <v>5.65</v>
      </c>
      <c r="P168" s="1456"/>
      <c r="Q168" s="1450"/>
    </row>
    <row r="169" spans="1:17" x14ac:dyDescent="0.15">
      <c r="A169" s="1196"/>
      <c r="B169" s="971" t="s">
        <v>142</v>
      </c>
      <c r="C169" s="930" t="s">
        <v>1486</v>
      </c>
      <c r="D169" s="930" t="s">
        <v>628</v>
      </c>
      <c r="E169" s="931" t="s">
        <v>633</v>
      </c>
      <c r="F169" s="932">
        <v>1830</v>
      </c>
      <c r="G169" s="799">
        <v>1830</v>
      </c>
      <c r="H169" s="799" t="s">
        <v>97</v>
      </c>
      <c r="I169" s="918">
        <v>495.86</v>
      </c>
      <c r="J169" s="918">
        <v>2429.98</v>
      </c>
      <c r="K169" s="891">
        <v>38917</v>
      </c>
      <c r="L169" s="891">
        <v>40162</v>
      </c>
      <c r="M169" s="893" t="s">
        <v>97</v>
      </c>
      <c r="N169" s="893">
        <v>71</v>
      </c>
      <c r="O169" s="894">
        <v>7.9</v>
      </c>
      <c r="P169" s="1456"/>
      <c r="Q169" s="1450"/>
    </row>
    <row r="170" spans="1:17" x14ac:dyDescent="0.15">
      <c r="A170" s="1196"/>
      <c r="B170" s="971" t="s">
        <v>144</v>
      </c>
      <c r="C170" s="1221" t="s">
        <v>403</v>
      </c>
      <c r="D170" s="1221" t="s">
        <v>612</v>
      </c>
      <c r="E170" s="1222" t="s">
        <v>633</v>
      </c>
      <c r="F170" s="899">
        <v>359</v>
      </c>
      <c r="G170" s="956">
        <v>359</v>
      </c>
      <c r="H170" s="956" t="s">
        <v>97</v>
      </c>
      <c r="I170" s="901">
        <v>121.95</v>
      </c>
      <c r="J170" s="901">
        <v>551.63</v>
      </c>
      <c r="K170" s="902">
        <v>37894</v>
      </c>
      <c r="L170" s="902">
        <v>38988</v>
      </c>
      <c r="M170" s="904" t="s">
        <v>97</v>
      </c>
      <c r="N170" s="904">
        <v>44</v>
      </c>
      <c r="O170" s="905">
        <v>7.68</v>
      </c>
      <c r="P170" s="1456"/>
      <c r="Q170" s="1450"/>
    </row>
    <row r="171" spans="1:17" x14ac:dyDescent="0.15">
      <c r="A171" s="1196"/>
      <c r="B171" s="971" t="s">
        <v>145</v>
      </c>
      <c r="C171" s="930" t="s">
        <v>1487</v>
      </c>
      <c r="D171" s="930" t="s">
        <v>612</v>
      </c>
      <c r="E171" s="931" t="s">
        <v>633</v>
      </c>
      <c r="F171" s="932">
        <v>1140</v>
      </c>
      <c r="G171" s="799">
        <v>1140</v>
      </c>
      <c r="H171" s="799" t="s">
        <v>97</v>
      </c>
      <c r="I171" s="918">
        <v>242.65</v>
      </c>
      <c r="J171" s="918">
        <v>1465.5</v>
      </c>
      <c r="K171" s="891">
        <v>38742</v>
      </c>
      <c r="L171" s="891">
        <v>41520</v>
      </c>
      <c r="M171" s="893" t="s">
        <v>97</v>
      </c>
      <c r="N171" s="893">
        <v>22</v>
      </c>
      <c r="O171" s="894">
        <v>6.38</v>
      </c>
      <c r="P171" s="1456"/>
      <c r="Q171" s="1450"/>
    </row>
    <row r="172" spans="1:17" x14ac:dyDescent="0.15">
      <c r="A172" s="1196"/>
      <c r="B172" s="971" t="s">
        <v>146</v>
      </c>
      <c r="C172" s="1221" t="s">
        <v>405</v>
      </c>
      <c r="D172" s="1221" t="s">
        <v>626</v>
      </c>
      <c r="E172" s="1222" t="s">
        <v>633</v>
      </c>
      <c r="F172" s="899">
        <v>1090</v>
      </c>
      <c r="G172" s="956">
        <v>1090</v>
      </c>
      <c r="H172" s="956" t="s">
        <v>97</v>
      </c>
      <c r="I172" s="901">
        <v>273.18</v>
      </c>
      <c r="J172" s="901">
        <v>1400.3099999999899</v>
      </c>
      <c r="K172" s="902">
        <v>37656</v>
      </c>
      <c r="L172" s="902">
        <v>38988</v>
      </c>
      <c r="M172" s="904" t="s">
        <v>97</v>
      </c>
      <c r="N172" s="904">
        <v>42</v>
      </c>
      <c r="O172" s="905">
        <v>5.23</v>
      </c>
      <c r="P172" s="1456"/>
      <c r="Q172" s="1450"/>
    </row>
    <row r="173" spans="1:17" x14ac:dyDescent="0.15">
      <c r="A173" s="1196"/>
      <c r="B173" s="971" t="s">
        <v>147</v>
      </c>
      <c r="C173" s="930" t="s">
        <v>406</v>
      </c>
      <c r="D173" s="930" t="s">
        <v>626</v>
      </c>
      <c r="E173" s="931" t="s">
        <v>633</v>
      </c>
      <c r="F173" s="932">
        <v>679</v>
      </c>
      <c r="G173" s="799">
        <v>679</v>
      </c>
      <c r="H173" s="799" t="s">
        <v>97</v>
      </c>
      <c r="I173" s="918">
        <v>180.96</v>
      </c>
      <c r="J173" s="918">
        <v>911.27999999999895</v>
      </c>
      <c r="K173" s="891">
        <v>37686</v>
      </c>
      <c r="L173" s="891">
        <v>38988</v>
      </c>
      <c r="M173" s="893" t="s">
        <v>97</v>
      </c>
      <c r="N173" s="893">
        <v>59</v>
      </c>
      <c r="O173" s="894">
        <v>4.92</v>
      </c>
      <c r="P173" s="1456"/>
      <c r="Q173" s="1450"/>
    </row>
    <row r="174" spans="1:17" x14ac:dyDescent="0.15">
      <c r="A174" s="1196"/>
      <c r="B174" s="971" t="s">
        <v>148</v>
      </c>
      <c r="C174" s="930" t="s">
        <v>407</v>
      </c>
      <c r="D174" s="930" t="s">
        <v>626</v>
      </c>
      <c r="E174" s="931" t="s">
        <v>633</v>
      </c>
      <c r="F174" s="932">
        <v>2040</v>
      </c>
      <c r="G174" s="799">
        <v>2040</v>
      </c>
      <c r="H174" s="799" t="s">
        <v>97</v>
      </c>
      <c r="I174" s="918">
        <v>323.62</v>
      </c>
      <c r="J174" s="918">
        <v>2317.5100000000002</v>
      </c>
      <c r="K174" s="891">
        <v>38626</v>
      </c>
      <c r="L174" s="891">
        <v>39135</v>
      </c>
      <c r="M174" s="893" t="s">
        <v>97</v>
      </c>
      <c r="N174" s="893">
        <v>179</v>
      </c>
      <c r="O174" s="894">
        <v>6.31</v>
      </c>
      <c r="P174" s="1456"/>
      <c r="Q174" s="1450"/>
    </row>
    <row r="175" spans="1:17" x14ac:dyDescent="0.15">
      <c r="A175" s="1196"/>
      <c r="B175" s="971" t="s">
        <v>149</v>
      </c>
      <c r="C175" s="930" t="s">
        <v>408</v>
      </c>
      <c r="D175" s="930" t="s">
        <v>614</v>
      </c>
      <c r="E175" s="931" t="s">
        <v>633</v>
      </c>
      <c r="F175" s="932">
        <v>1260</v>
      </c>
      <c r="G175" s="799">
        <v>1260</v>
      </c>
      <c r="H175" s="799" t="s">
        <v>97</v>
      </c>
      <c r="I175" s="918">
        <v>487.88</v>
      </c>
      <c r="J175" s="918">
        <v>1710.3499999999899</v>
      </c>
      <c r="K175" s="891">
        <v>37091</v>
      </c>
      <c r="L175" s="891">
        <v>38987</v>
      </c>
      <c r="M175" s="893" t="s">
        <v>97</v>
      </c>
      <c r="N175" s="893">
        <v>59</v>
      </c>
      <c r="O175" s="894">
        <v>10.36</v>
      </c>
      <c r="P175" s="1456"/>
      <c r="Q175" s="1450"/>
    </row>
    <row r="176" spans="1:17" x14ac:dyDescent="0.15">
      <c r="A176" s="1196"/>
      <c r="B176" s="971" t="s">
        <v>150</v>
      </c>
      <c r="C176" s="1221" t="s">
        <v>409</v>
      </c>
      <c r="D176" s="1221" t="s">
        <v>614</v>
      </c>
      <c r="E176" s="1222" t="s">
        <v>633</v>
      </c>
      <c r="F176" s="899">
        <v>1410</v>
      </c>
      <c r="G176" s="956">
        <v>1410</v>
      </c>
      <c r="H176" s="956" t="s">
        <v>97</v>
      </c>
      <c r="I176" s="901">
        <v>919.06</v>
      </c>
      <c r="J176" s="901">
        <v>1389.5699999999899</v>
      </c>
      <c r="K176" s="902">
        <v>38333</v>
      </c>
      <c r="L176" s="902">
        <v>38988</v>
      </c>
      <c r="M176" s="904" t="s">
        <v>97</v>
      </c>
      <c r="N176" s="904">
        <v>90</v>
      </c>
      <c r="O176" s="905">
        <v>9.4499999999999993</v>
      </c>
      <c r="P176" s="1456"/>
      <c r="Q176" s="1450"/>
    </row>
    <row r="177" spans="1:17" x14ac:dyDescent="0.15">
      <c r="A177" s="1196"/>
      <c r="B177" s="971" t="s">
        <v>151</v>
      </c>
      <c r="C177" s="930" t="s">
        <v>410</v>
      </c>
      <c r="D177" s="930" t="s">
        <v>614</v>
      </c>
      <c r="E177" s="931" t="s">
        <v>633</v>
      </c>
      <c r="F177" s="932">
        <v>775</v>
      </c>
      <c r="G177" s="799">
        <v>775</v>
      </c>
      <c r="H177" s="799" t="s">
        <v>97</v>
      </c>
      <c r="I177" s="918">
        <v>423.46</v>
      </c>
      <c r="J177" s="918">
        <v>1203.79</v>
      </c>
      <c r="K177" s="891">
        <v>39055</v>
      </c>
      <c r="L177" s="891">
        <v>39135</v>
      </c>
      <c r="M177" s="893" t="s">
        <v>97</v>
      </c>
      <c r="N177" s="893">
        <v>47</v>
      </c>
      <c r="O177" s="894">
        <v>6.18</v>
      </c>
      <c r="P177" s="1456"/>
      <c r="Q177" s="1450"/>
    </row>
    <row r="178" spans="1:17" x14ac:dyDescent="0.15">
      <c r="A178" s="1196"/>
      <c r="B178" s="971" t="s">
        <v>152</v>
      </c>
      <c r="C178" s="1221" t="s">
        <v>411</v>
      </c>
      <c r="D178" s="1221" t="s">
        <v>614</v>
      </c>
      <c r="E178" s="1222" t="s">
        <v>633</v>
      </c>
      <c r="F178" s="899">
        <v>474</v>
      </c>
      <c r="G178" s="956">
        <v>474</v>
      </c>
      <c r="H178" s="956" t="s">
        <v>97</v>
      </c>
      <c r="I178" s="901">
        <v>283.23</v>
      </c>
      <c r="J178" s="901">
        <v>732.23</v>
      </c>
      <c r="K178" s="902">
        <v>39030</v>
      </c>
      <c r="L178" s="902">
        <v>39171</v>
      </c>
      <c r="M178" s="904" t="s">
        <v>97</v>
      </c>
      <c r="N178" s="904">
        <v>34</v>
      </c>
      <c r="O178" s="905">
        <v>8.5299999999999994</v>
      </c>
      <c r="P178" s="1456"/>
      <c r="Q178" s="1450"/>
    </row>
    <row r="179" spans="1:17" x14ac:dyDescent="0.15">
      <c r="A179" s="1196"/>
      <c r="B179" s="971" t="s">
        <v>153</v>
      </c>
      <c r="C179" s="930" t="s">
        <v>412</v>
      </c>
      <c r="D179" s="930" t="s">
        <v>614</v>
      </c>
      <c r="E179" s="931" t="s">
        <v>633</v>
      </c>
      <c r="F179" s="932">
        <v>414</v>
      </c>
      <c r="G179" s="799">
        <v>414</v>
      </c>
      <c r="H179" s="799" t="s">
        <v>97</v>
      </c>
      <c r="I179" s="918">
        <v>261.98</v>
      </c>
      <c r="J179" s="918">
        <v>604.40999999999894</v>
      </c>
      <c r="K179" s="891">
        <v>39078</v>
      </c>
      <c r="L179" s="891">
        <v>39352</v>
      </c>
      <c r="M179" s="893" t="s">
        <v>97</v>
      </c>
      <c r="N179" s="893">
        <v>62</v>
      </c>
      <c r="O179" s="894">
        <v>7.97</v>
      </c>
      <c r="P179" s="1456"/>
      <c r="Q179" s="1450"/>
    </row>
    <row r="180" spans="1:17" x14ac:dyDescent="0.15">
      <c r="A180" s="1196"/>
      <c r="B180" s="971" t="s">
        <v>154</v>
      </c>
      <c r="C180" s="1221" t="s">
        <v>413</v>
      </c>
      <c r="D180" s="1221" t="s">
        <v>614</v>
      </c>
      <c r="E180" s="1222" t="s">
        <v>633</v>
      </c>
      <c r="F180" s="899">
        <v>2970</v>
      </c>
      <c r="G180" s="956">
        <v>2970</v>
      </c>
      <c r="H180" s="956" t="s">
        <v>97</v>
      </c>
      <c r="I180" s="901">
        <v>1056.48</v>
      </c>
      <c r="J180" s="901">
        <v>3658.54</v>
      </c>
      <c r="K180" s="902">
        <v>39504</v>
      </c>
      <c r="L180" s="902">
        <v>39528</v>
      </c>
      <c r="M180" s="904" t="s">
        <v>97</v>
      </c>
      <c r="N180" s="904">
        <v>126</v>
      </c>
      <c r="O180" s="905">
        <v>5.2</v>
      </c>
      <c r="P180" s="1456"/>
      <c r="Q180" s="1450"/>
    </row>
    <row r="181" spans="1:17" x14ac:dyDescent="0.15">
      <c r="A181" s="1196"/>
      <c r="B181" s="971" t="s">
        <v>155</v>
      </c>
      <c r="C181" s="930" t="s">
        <v>414</v>
      </c>
      <c r="D181" s="930" t="s">
        <v>614</v>
      </c>
      <c r="E181" s="931" t="s">
        <v>633</v>
      </c>
      <c r="F181" s="932">
        <v>1310</v>
      </c>
      <c r="G181" s="799">
        <v>1310</v>
      </c>
      <c r="H181" s="799" t="s">
        <v>97</v>
      </c>
      <c r="I181" s="918">
        <v>312.18</v>
      </c>
      <c r="J181" s="918">
        <v>1806.3699999999899</v>
      </c>
      <c r="K181" s="891">
        <v>38792</v>
      </c>
      <c r="L181" s="891">
        <v>41520</v>
      </c>
      <c r="M181" s="893" t="s">
        <v>97</v>
      </c>
      <c r="N181" s="893">
        <v>23</v>
      </c>
      <c r="O181" s="894">
        <v>6.04</v>
      </c>
      <c r="P181" s="1456"/>
      <c r="Q181" s="1450"/>
    </row>
    <row r="182" spans="1:17" x14ac:dyDescent="0.15">
      <c r="A182" s="1196"/>
      <c r="B182" s="971" t="s">
        <v>156</v>
      </c>
      <c r="C182" s="1221" t="s">
        <v>1488</v>
      </c>
      <c r="D182" s="1221" t="s">
        <v>614</v>
      </c>
      <c r="E182" s="1222" t="s">
        <v>633</v>
      </c>
      <c r="F182" s="899">
        <v>1080</v>
      </c>
      <c r="G182" s="956">
        <v>1080</v>
      </c>
      <c r="H182" s="956" t="s">
        <v>97</v>
      </c>
      <c r="I182" s="901">
        <v>545.98</v>
      </c>
      <c r="J182" s="901">
        <v>1432.79</v>
      </c>
      <c r="K182" s="902">
        <v>38932</v>
      </c>
      <c r="L182" s="902">
        <v>41520</v>
      </c>
      <c r="M182" s="904" t="s">
        <v>97</v>
      </c>
      <c r="N182" s="904">
        <v>17</v>
      </c>
      <c r="O182" s="905">
        <v>5.66</v>
      </c>
      <c r="P182" s="1456"/>
      <c r="Q182" s="1450"/>
    </row>
    <row r="183" spans="1:17" x14ac:dyDescent="0.15">
      <c r="A183" s="1196"/>
      <c r="B183" s="971" t="s">
        <v>157</v>
      </c>
      <c r="C183" s="930" t="s">
        <v>1489</v>
      </c>
      <c r="D183" s="930" t="s">
        <v>614</v>
      </c>
      <c r="E183" s="931" t="s">
        <v>633</v>
      </c>
      <c r="F183" s="932">
        <v>2850</v>
      </c>
      <c r="G183" s="799">
        <v>2850</v>
      </c>
      <c r="H183" s="799" t="s">
        <v>97</v>
      </c>
      <c r="I183" s="918">
        <v>499.52</v>
      </c>
      <c r="J183" s="918">
        <v>2990.65</v>
      </c>
      <c r="K183" s="891">
        <v>37271</v>
      </c>
      <c r="L183" s="891">
        <v>41992</v>
      </c>
      <c r="M183" s="893" t="s">
        <v>97</v>
      </c>
      <c r="N183" s="893">
        <v>65</v>
      </c>
      <c r="O183" s="894">
        <v>6.16</v>
      </c>
      <c r="P183" s="1456"/>
      <c r="Q183" s="1450"/>
    </row>
    <row r="184" spans="1:17" x14ac:dyDescent="0.15">
      <c r="A184" s="1196"/>
      <c r="B184" s="971" t="s">
        <v>158</v>
      </c>
      <c r="C184" s="930" t="s">
        <v>417</v>
      </c>
      <c r="D184" s="930" t="s">
        <v>627</v>
      </c>
      <c r="E184" s="931" t="s">
        <v>633</v>
      </c>
      <c r="F184" s="932">
        <v>2570</v>
      </c>
      <c r="G184" s="799">
        <v>2570</v>
      </c>
      <c r="H184" s="799" t="s">
        <v>97</v>
      </c>
      <c r="I184" s="918">
        <v>1324.96</v>
      </c>
      <c r="J184" s="918">
        <v>5451.4099999999899</v>
      </c>
      <c r="K184" s="891">
        <v>31813</v>
      </c>
      <c r="L184" s="891">
        <v>39135</v>
      </c>
      <c r="M184" s="893" t="s">
        <v>97</v>
      </c>
      <c r="N184" s="893">
        <v>600</v>
      </c>
      <c r="O184" s="894">
        <v>5.54</v>
      </c>
      <c r="P184" s="1456"/>
      <c r="Q184" s="1450"/>
    </row>
    <row r="185" spans="1:17" x14ac:dyDescent="0.15">
      <c r="A185" s="1196"/>
      <c r="B185" s="971" t="s">
        <v>159</v>
      </c>
      <c r="C185" s="930" t="s">
        <v>418</v>
      </c>
      <c r="D185" s="930" t="s">
        <v>627</v>
      </c>
      <c r="E185" s="931" t="s">
        <v>633</v>
      </c>
      <c r="F185" s="932">
        <v>2100</v>
      </c>
      <c r="G185" s="799">
        <v>2100</v>
      </c>
      <c r="H185" s="799" t="s">
        <v>97</v>
      </c>
      <c r="I185" s="918">
        <v>503.81</v>
      </c>
      <c r="J185" s="918">
        <v>4696.7700000000004</v>
      </c>
      <c r="K185" s="891">
        <v>36433</v>
      </c>
      <c r="L185" s="891">
        <v>39430</v>
      </c>
      <c r="M185" s="893" t="s">
        <v>97</v>
      </c>
      <c r="N185" s="893">
        <v>81</v>
      </c>
      <c r="O185" s="894">
        <v>4.75</v>
      </c>
      <c r="P185" s="1456"/>
      <c r="Q185" s="1450"/>
    </row>
    <row r="186" spans="1:17" x14ac:dyDescent="0.15">
      <c r="A186" s="1196"/>
      <c r="B186" s="971" t="s">
        <v>160</v>
      </c>
      <c r="C186" s="1221" t="s">
        <v>419</v>
      </c>
      <c r="D186" s="1221" t="s">
        <v>627</v>
      </c>
      <c r="E186" s="1222" t="s">
        <v>633</v>
      </c>
      <c r="F186" s="899">
        <v>4220</v>
      </c>
      <c r="G186" s="956">
        <v>4220</v>
      </c>
      <c r="H186" s="956" t="s">
        <v>97</v>
      </c>
      <c r="I186" s="901">
        <v>858.31</v>
      </c>
      <c r="J186" s="901">
        <v>6898.3299999999899</v>
      </c>
      <c r="K186" s="902">
        <v>39472</v>
      </c>
      <c r="L186" s="902">
        <v>40162</v>
      </c>
      <c r="M186" s="904" t="s">
        <v>97</v>
      </c>
      <c r="N186" s="904">
        <v>191</v>
      </c>
      <c r="O186" s="905">
        <v>6.51</v>
      </c>
      <c r="P186" s="1456"/>
      <c r="Q186" s="1450"/>
    </row>
    <row r="187" spans="1:17" x14ac:dyDescent="0.15">
      <c r="A187" s="1196"/>
      <c r="B187" s="971" t="s">
        <v>161</v>
      </c>
      <c r="C187" s="930" t="s">
        <v>1490</v>
      </c>
      <c r="D187" s="930" t="s">
        <v>627</v>
      </c>
      <c r="E187" s="931" t="s">
        <v>633</v>
      </c>
      <c r="F187" s="932">
        <v>1550</v>
      </c>
      <c r="G187" s="799">
        <v>1550</v>
      </c>
      <c r="H187" s="799" t="s">
        <v>97</v>
      </c>
      <c r="I187" s="918">
        <v>289.60000000000002</v>
      </c>
      <c r="J187" s="918">
        <v>2493.8000000000002</v>
      </c>
      <c r="K187" s="891">
        <v>38373</v>
      </c>
      <c r="L187" s="891">
        <v>41520</v>
      </c>
      <c r="M187" s="893" t="s">
        <v>97</v>
      </c>
      <c r="N187" s="893">
        <v>28</v>
      </c>
      <c r="O187" s="894">
        <v>3.27</v>
      </c>
      <c r="P187" s="1456"/>
      <c r="Q187" s="1450"/>
    </row>
    <row r="188" spans="1:17" x14ac:dyDescent="0.15">
      <c r="A188" s="1196"/>
      <c r="B188" s="971" t="s">
        <v>162</v>
      </c>
      <c r="C188" s="1221" t="s">
        <v>421</v>
      </c>
      <c r="D188" s="1221" t="s">
        <v>1632</v>
      </c>
      <c r="E188" s="1222" t="s">
        <v>633</v>
      </c>
      <c r="F188" s="899">
        <v>557</v>
      </c>
      <c r="G188" s="956">
        <v>557</v>
      </c>
      <c r="H188" s="956" t="s">
        <v>97</v>
      </c>
      <c r="I188" s="901">
        <v>144.29</v>
      </c>
      <c r="J188" s="901">
        <v>833.01999999999896</v>
      </c>
      <c r="K188" s="902">
        <v>38723</v>
      </c>
      <c r="L188" s="902">
        <v>39428</v>
      </c>
      <c r="M188" s="904" t="s">
        <v>97</v>
      </c>
      <c r="N188" s="904">
        <v>21</v>
      </c>
      <c r="O188" s="905">
        <v>8.26</v>
      </c>
      <c r="P188" s="1456"/>
      <c r="Q188" s="1450"/>
    </row>
    <row r="189" spans="1:17" x14ac:dyDescent="0.15">
      <c r="A189" s="1196"/>
      <c r="B189" s="971" t="s">
        <v>163</v>
      </c>
      <c r="C189" s="930" t="s">
        <v>422</v>
      </c>
      <c r="D189" s="930" t="s">
        <v>1632</v>
      </c>
      <c r="E189" s="931" t="s">
        <v>633</v>
      </c>
      <c r="F189" s="932">
        <v>866</v>
      </c>
      <c r="G189" s="799">
        <v>866</v>
      </c>
      <c r="H189" s="799" t="s">
        <v>97</v>
      </c>
      <c r="I189" s="918">
        <v>297.19</v>
      </c>
      <c r="J189" s="918">
        <v>1182.5799999999899</v>
      </c>
      <c r="K189" s="891">
        <v>39484</v>
      </c>
      <c r="L189" s="891">
        <v>39507</v>
      </c>
      <c r="M189" s="893" t="s">
        <v>97</v>
      </c>
      <c r="N189" s="893">
        <v>48</v>
      </c>
      <c r="O189" s="894">
        <v>3.64</v>
      </c>
      <c r="P189" s="1456"/>
      <c r="Q189" s="1450"/>
    </row>
    <row r="190" spans="1:17" x14ac:dyDescent="0.15">
      <c r="A190" s="1196"/>
      <c r="B190" s="971" t="s">
        <v>164</v>
      </c>
      <c r="C190" s="1221" t="s">
        <v>423</v>
      </c>
      <c r="D190" s="1221" t="s">
        <v>609</v>
      </c>
      <c r="E190" s="1222" t="s">
        <v>633</v>
      </c>
      <c r="F190" s="899">
        <v>1490</v>
      </c>
      <c r="G190" s="956">
        <v>1490</v>
      </c>
      <c r="H190" s="956" t="s">
        <v>97</v>
      </c>
      <c r="I190" s="901">
        <v>380.77</v>
      </c>
      <c r="J190" s="901">
        <v>1911.8699999999899</v>
      </c>
      <c r="K190" s="902">
        <v>37995</v>
      </c>
      <c r="L190" s="902">
        <v>38988</v>
      </c>
      <c r="M190" s="904" t="s">
        <v>97</v>
      </c>
      <c r="N190" s="904">
        <v>118</v>
      </c>
      <c r="O190" s="905">
        <v>2.89</v>
      </c>
      <c r="P190" s="1456"/>
      <c r="Q190" s="1450"/>
    </row>
    <row r="191" spans="1:17" x14ac:dyDescent="0.15">
      <c r="A191" s="1196"/>
      <c r="B191" s="971" t="s">
        <v>166</v>
      </c>
      <c r="C191" s="930" t="s">
        <v>424</v>
      </c>
      <c r="D191" s="930" t="s">
        <v>609</v>
      </c>
      <c r="E191" s="931" t="s">
        <v>633</v>
      </c>
      <c r="F191" s="932">
        <v>1090</v>
      </c>
      <c r="G191" s="799">
        <v>1090</v>
      </c>
      <c r="H191" s="799" t="s">
        <v>97</v>
      </c>
      <c r="I191" s="918">
        <v>330.6</v>
      </c>
      <c r="J191" s="918">
        <v>1576.23</v>
      </c>
      <c r="K191" s="891">
        <v>38930</v>
      </c>
      <c r="L191" s="891">
        <v>39135</v>
      </c>
      <c r="M191" s="893" t="s">
        <v>97</v>
      </c>
      <c r="N191" s="893">
        <v>93</v>
      </c>
      <c r="O191" s="894">
        <v>5.53</v>
      </c>
      <c r="P191" s="1456"/>
      <c r="Q191" s="1450"/>
    </row>
    <row r="192" spans="1:17" x14ac:dyDescent="0.15">
      <c r="A192" s="1196"/>
      <c r="B192" s="971" t="s">
        <v>167</v>
      </c>
      <c r="C192" s="930" t="s">
        <v>425</v>
      </c>
      <c r="D192" s="930" t="s">
        <v>609</v>
      </c>
      <c r="E192" s="931" t="s">
        <v>633</v>
      </c>
      <c r="F192" s="932">
        <v>885</v>
      </c>
      <c r="G192" s="799">
        <v>885</v>
      </c>
      <c r="H192" s="799" t="s">
        <v>97</v>
      </c>
      <c r="I192" s="918">
        <v>180.26</v>
      </c>
      <c r="J192" s="918">
        <v>1365.4</v>
      </c>
      <c r="K192" s="891">
        <v>39118</v>
      </c>
      <c r="L192" s="891">
        <v>39141</v>
      </c>
      <c r="M192" s="893" t="s">
        <v>97</v>
      </c>
      <c r="N192" s="893">
        <v>67</v>
      </c>
      <c r="O192" s="894">
        <v>4.79</v>
      </c>
      <c r="P192" s="1456"/>
      <c r="Q192" s="1450"/>
    </row>
    <row r="193" spans="1:17" x14ac:dyDescent="0.15">
      <c r="A193" s="1196"/>
      <c r="B193" s="971" t="s">
        <v>168</v>
      </c>
      <c r="C193" s="930" t="s">
        <v>426</v>
      </c>
      <c r="D193" s="930" t="s">
        <v>609</v>
      </c>
      <c r="E193" s="931" t="s">
        <v>633</v>
      </c>
      <c r="F193" s="932">
        <v>430</v>
      </c>
      <c r="G193" s="799">
        <v>430</v>
      </c>
      <c r="H193" s="799" t="s">
        <v>97</v>
      </c>
      <c r="I193" s="918">
        <v>415.5</v>
      </c>
      <c r="J193" s="918">
        <v>629.63</v>
      </c>
      <c r="K193" s="891">
        <v>39108</v>
      </c>
      <c r="L193" s="891">
        <v>39141</v>
      </c>
      <c r="M193" s="893" t="s">
        <v>97</v>
      </c>
      <c r="N193" s="893">
        <v>30</v>
      </c>
      <c r="O193" s="894">
        <v>3.76</v>
      </c>
      <c r="P193" s="1456"/>
      <c r="Q193" s="1450"/>
    </row>
    <row r="194" spans="1:17" x14ac:dyDescent="0.15">
      <c r="A194" s="1196"/>
      <c r="B194" s="971" t="s">
        <v>169</v>
      </c>
      <c r="C194" s="1221" t="s">
        <v>427</v>
      </c>
      <c r="D194" s="1221" t="s">
        <v>609</v>
      </c>
      <c r="E194" s="1222" t="s">
        <v>633</v>
      </c>
      <c r="F194" s="899">
        <v>421</v>
      </c>
      <c r="G194" s="956">
        <v>421</v>
      </c>
      <c r="H194" s="956" t="s">
        <v>97</v>
      </c>
      <c r="I194" s="901">
        <v>244.03</v>
      </c>
      <c r="J194" s="901">
        <v>656.72</v>
      </c>
      <c r="K194" s="902">
        <v>39078</v>
      </c>
      <c r="L194" s="902">
        <v>39352</v>
      </c>
      <c r="M194" s="904" t="s">
        <v>97</v>
      </c>
      <c r="N194" s="904">
        <v>38</v>
      </c>
      <c r="O194" s="905">
        <v>4.7</v>
      </c>
      <c r="P194" s="1456"/>
      <c r="Q194" s="1450"/>
    </row>
    <row r="195" spans="1:17" x14ac:dyDescent="0.15">
      <c r="A195" s="1196"/>
      <c r="B195" s="971" t="s">
        <v>170</v>
      </c>
      <c r="C195" s="930" t="s">
        <v>428</v>
      </c>
      <c r="D195" s="930" t="s">
        <v>609</v>
      </c>
      <c r="E195" s="931" t="s">
        <v>633</v>
      </c>
      <c r="F195" s="932">
        <v>594</v>
      </c>
      <c r="G195" s="799">
        <v>594</v>
      </c>
      <c r="H195" s="799" t="s">
        <v>97</v>
      </c>
      <c r="I195" s="918">
        <v>492.91</v>
      </c>
      <c r="J195" s="918">
        <v>1146.46</v>
      </c>
      <c r="K195" s="891">
        <v>34780</v>
      </c>
      <c r="L195" s="891">
        <v>39428</v>
      </c>
      <c r="M195" s="893" t="s">
        <v>97</v>
      </c>
      <c r="N195" s="893">
        <v>20</v>
      </c>
      <c r="O195" s="894">
        <v>6.9</v>
      </c>
      <c r="P195" s="1456"/>
      <c r="Q195" s="1450"/>
    </row>
    <row r="196" spans="1:17" x14ac:dyDescent="0.15">
      <c r="A196" s="1196"/>
      <c r="B196" s="971" t="s">
        <v>171</v>
      </c>
      <c r="C196" s="1221" t="s">
        <v>429</v>
      </c>
      <c r="D196" s="1221" t="s">
        <v>609</v>
      </c>
      <c r="E196" s="1222" t="s">
        <v>633</v>
      </c>
      <c r="F196" s="899">
        <v>1430</v>
      </c>
      <c r="G196" s="956">
        <v>1430</v>
      </c>
      <c r="H196" s="956" t="s">
        <v>97</v>
      </c>
      <c r="I196" s="901">
        <v>669.03</v>
      </c>
      <c r="J196" s="901">
        <v>2190.0500000000002</v>
      </c>
      <c r="K196" s="902">
        <v>38511</v>
      </c>
      <c r="L196" s="902">
        <v>41424</v>
      </c>
      <c r="M196" s="904" t="s">
        <v>97</v>
      </c>
      <c r="N196" s="904">
        <v>30</v>
      </c>
      <c r="O196" s="905">
        <v>2.85</v>
      </c>
      <c r="P196" s="1456"/>
      <c r="Q196" s="1450"/>
    </row>
    <row r="197" spans="1:17" x14ac:dyDescent="0.15">
      <c r="A197" s="1196"/>
      <c r="B197" s="971" t="s">
        <v>172</v>
      </c>
      <c r="C197" s="930" t="s">
        <v>1491</v>
      </c>
      <c r="D197" s="930" t="s">
        <v>609</v>
      </c>
      <c r="E197" s="931" t="s">
        <v>633</v>
      </c>
      <c r="F197" s="932">
        <v>2900</v>
      </c>
      <c r="G197" s="799">
        <v>2900</v>
      </c>
      <c r="H197" s="799" t="s">
        <v>97</v>
      </c>
      <c r="I197" s="918">
        <v>635.80999999999995</v>
      </c>
      <c r="J197" s="918">
        <v>4079.8299999999899</v>
      </c>
      <c r="K197" s="891">
        <v>39520</v>
      </c>
      <c r="L197" s="891">
        <v>41520</v>
      </c>
      <c r="M197" s="893" t="s">
        <v>97</v>
      </c>
      <c r="N197" s="893">
        <v>38</v>
      </c>
      <c r="O197" s="894">
        <v>5.25</v>
      </c>
      <c r="P197" s="1456"/>
      <c r="Q197" s="1450"/>
    </row>
    <row r="198" spans="1:17" x14ac:dyDescent="0.15">
      <c r="A198" s="1196"/>
      <c r="B198" s="971" t="s">
        <v>173</v>
      </c>
      <c r="C198" s="1221" t="s">
        <v>1492</v>
      </c>
      <c r="D198" s="1221" t="s">
        <v>608</v>
      </c>
      <c r="E198" s="1222" t="s">
        <v>633</v>
      </c>
      <c r="F198" s="899">
        <v>718</v>
      </c>
      <c r="G198" s="956">
        <v>718</v>
      </c>
      <c r="H198" s="956" t="s">
        <v>97</v>
      </c>
      <c r="I198" s="901">
        <v>409.68</v>
      </c>
      <c r="J198" s="901">
        <v>1105.76</v>
      </c>
      <c r="K198" s="902">
        <v>33667</v>
      </c>
      <c r="L198" s="902">
        <v>38988</v>
      </c>
      <c r="M198" s="904" t="s">
        <v>97</v>
      </c>
      <c r="N198" s="904">
        <v>113</v>
      </c>
      <c r="O198" s="905">
        <v>6.91</v>
      </c>
      <c r="P198" s="1456"/>
      <c r="Q198" s="1450"/>
    </row>
    <row r="199" spans="1:17" x14ac:dyDescent="0.15">
      <c r="A199" s="1196"/>
      <c r="B199" s="971" t="s">
        <v>174</v>
      </c>
      <c r="C199" s="930" t="s">
        <v>432</v>
      </c>
      <c r="D199" s="930" t="s">
        <v>608</v>
      </c>
      <c r="E199" s="931" t="s">
        <v>633</v>
      </c>
      <c r="F199" s="932">
        <v>717</v>
      </c>
      <c r="G199" s="799">
        <v>717</v>
      </c>
      <c r="H199" s="799" t="s">
        <v>97</v>
      </c>
      <c r="I199" s="918">
        <v>1020.88</v>
      </c>
      <c r="J199" s="918">
        <v>1873.58</v>
      </c>
      <c r="K199" s="891">
        <v>32477</v>
      </c>
      <c r="L199" s="891">
        <v>38988</v>
      </c>
      <c r="M199" s="893" t="s">
        <v>97</v>
      </c>
      <c r="N199" s="893">
        <v>150</v>
      </c>
      <c r="O199" s="894">
        <v>8.3800000000000008</v>
      </c>
      <c r="P199" s="1456"/>
      <c r="Q199" s="1450"/>
    </row>
    <row r="200" spans="1:17" x14ac:dyDescent="0.15">
      <c r="A200" s="1196"/>
      <c r="B200" s="971" t="s">
        <v>176</v>
      </c>
      <c r="C200" s="930" t="s">
        <v>433</v>
      </c>
      <c r="D200" s="930" t="s">
        <v>608</v>
      </c>
      <c r="E200" s="931" t="s">
        <v>633</v>
      </c>
      <c r="F200" s="932">
        <v>724</v>
      </c>
      <c r="G200" s="799">
        <v>724</v>
      </c>
      <c r="H200" s="799" t="s">
        <v>97</v>
      </c>
      <c r="I200" s="918">
        <v>313.98</v>
      </c>
      <c r="J200" s="918">
        <v>1115.68</v>
      </c>
      <c r="K200" s="891">
        <v>38359</v>
      </c>
      <c r="L200" s="891">
        <v>39135</v>
      </c>
      <c r="M200" s="893" t="s">
        <v>97</v>
      </c>
      <c r="N200" s="893">
        <v>62</v>
      </c>
      <c r="O200" s="894">
        <v>7.01</v>
      </c>
      <c r="P200" s="1456"/>
      <c r="Q200" s="1450"/>
    </row>
    <row r="201" spans="1:17" x14ac:dyDescent="0.15">
      <c r="A201" s="1196"/>
      <c r="B201" s="971" t="s">
        <v>177</v>
      </c>
      <c r="C201" s="930" t="s">
        <v>434</v>
      </c>
      <c r="D201" s="930" t="s">
        <v>608</v>
      </c>
      <c r="E201" s="931" t="s">
        <v>633</v>
      </c>
      <c r="F201" s="932">
        <v>667</v>
      </c>
      <c r="G201" s="799">
        <v>667</v>
      </c>
      <c r="H201" s="799" t="s">
        <v>97</v>
      </c>
      <c r="I201" s="918">
        <v>685.69</v>
      </c>
      <c r="J201" s="918">
        <v>1170.5799999999899</v>
      </c>
      <c r="K201" s="891">
        <v>39113</v>
      </c>
      <c r="L201" s="891">
        <v>39353</v>
      </c>
      <c r="M201" s="893" t="s">
        <v>97</v>
      </c>
      <c r="N201" s="893">
        <v>68</v>
      </c>
      <c r="O201" s="894">
        <v>9.15</v>
      </c>
      <c r="P201" s="1456"/>
      <c r="Q201" s="1450"/>
    </row>
    <row r="202" spans="1:17" x14ac:dyDescent="0.15">
      <c r="A202" s="1196"/>
      <c r="B202" s="971" t="s">
        <v>178</v>
      </c>
      <c r="C202" s="1221" t="s">
        <v>435</v>
      </c>
      <c r="D202" s="1221" t="s">
        <v>608</v>
      </c>
      <c r="E202" s="1222" t="s">
        <v>633</v>
      </c>
      <c r="F202" s="899">
        <v>549</v>
      </c>
      <c r="G202" s="956">
        <v>549</v>
      </c>
      <c r="H202" s="956" t="s">
        <v>97</v>
      </c>
      <c r="I202" s="901">
        <v>436.61</v>
      </c>
      <c r="J202" s="901">
        <v>994.53999999999905</v>
      </c>
      <c r="K202" s="902">
        <v>39156</v>
      </c>
      <c r="L202" s="902">
        <v>39353</v>
      </c>
      <c r="M202" s="904" t="s">
        <v>97</v>
      </c>
      <c r="N202" s="904">
        <v>51</v>
      </c>
      <c r="O202" s="905">
        <v>6.22</v>
      </c>
      <c r="P202" s="1456"/>
      <c r="Q202" s="1450"/>
    </row>
    <row r="203" spans="1:17" x14ac:dyDescent="0.15">
      <c r="A203" s="1196"/>
      <c r="B203" s="971" t="s">
        <v>179</v>
      </c>
      <c r="C203" s="930" t="s">
        <v>436</v>
      </c>
      <c r="D203" s="930" t="s">
        <v>608</v>
      </c>
      <c r="E203" s="931" t="s">
        <v>633</v>
      </c>
      <c r="F203" s="932">
        <v>338</v>
      </c>
      <c r="G203" s="799">
        <v>338</v>
      </c>
      <c r="H203" s="799" t="s">
        <v>97</v>
      </c>
      <c r="I203" s="918">
        <v>358.68</v>
      </c>
      <c r="J203" s="918">
        <v>634.19000000000005</v>
      </c>
      <c r="K203" s="891">
        <v>39167</v>
      </c>
      <c r="L203" s="891">
        <v>39353</v>
      </c>
      <c r="M203" s="893" t="s">
        <v>97</v>
      </c>
      <c r="N203" s="893">
        <v>35</v>
      </c>
      <c r="O203" s="894">
        <v>4.95</v>
      </c>
      <c r="P203" s="1456"/>
      <c r="Q203" s="1450"/>
    </row>
    <row r="204" spans="1:17" x14ac:dyDescent="0.15">
      <c r="A204" s="1196"/>
      <c r="B204" s="971" t="s">
        <v>181</v>
      </c>
      <c r="C204" s="1221" t="s">
        <v>437</v>
      </c>
      <c r="D204" s="1221" t="s">
        <v>608</v>
      </c>
      <c r="E204" s="1222" t="s">
        <v>633</v>
      </c>
      <c r="F204" s="899">
        <v>746</v>
      </c>
      <c r="G204" s="956">
        <v>746</v>
      </c>
      <c r="H204" s="956" t="s">
        <v>97</v>
      </c>
      <c r="I204" s="901">
        <v>550.97</v>
      </c>
      <c r="J204" s="901">
        <v>1266.0999999999899</v>
      </c>
      <c r="K204" s="902">
        <v>39836</v>
      </c>
      <c r="L204" s="902">
        <v>39871</v>
      </c>
      <c r="M204" s="904" t="s">
        <v>97</v>
      </c>
      <c r="N204" s="904">
        <v>51</v>
      </c>
      <c r="O204" s="905">
        <v>12.16</v>
      </c>
      <c r="P204" s="1456"/>
      <c r="Q204" s="1450"/>
    </row>
    <row r="205" spans="1:17" x14ac:dyDescent="0.15">
      <c r="A205" s="1196"/>
      <c r="B205" s="971" t="s">
        <v>182</v>
      </c>
      <c r="C205" s="930" t="s">
        <v>438</v>
      </c>
      <c r="D205" s="930" t="s">
        <v>608</v>
      </c>
      <c r="E205" s="931" t="s">
        <v>633</v>
      </c>
      <c r="F205" s="932">
        <v>1390</v>
      </c>
      <c r="G205" s="799">
        <v>1390</v>
      </c>
      <c r="H205" s="799" t="s">
        <v>97</v>
      </c>
      <c r="I205" s="918">
        <v>1102.32</v>
      </c>
      <c r="J205" s="918">
        <v>2370.21</v>
      </c>
      <c r="K205" s="891">
        <v>39283</v>
      </c>
      <c r="L205" s="891">
        <v>40410</v>
      </c>
      <c r="M205" s="893" t="s">
        <v>97</v>
      </c>
      <c r="N205" s="893">
        <v>32</v>
      </c>
      <c r="O205" s="894">
        <v>6.91</v>
      </c>
      <c r="P205" s="1456"/>
      <c r="Q205" s="1450"/>
    </row>
    <row r="206" spans="1:17" x14ac:dyDescent="0.15">
      <c r="A206" s="1196"/>
      <c r="B206" s="971" t="s">
        <v>183</v>
      </c>
      <c r="C206" s="1221" t="s">
        <v>439</v>
      </c>
      <c r="D206" s="1221" t="s">
        <v>625</v>
      </c>
      <c r="E206" s="1222" t="s">
        <v>633</v>
      </c>
      <c r="F206" s="899">
        <v>494</v>
      </c>
      <c r="G206" s="956">
        <v>494</v>
      </c>
      <c r="H206" s="956" t="s">
        <v>97</v>
      </c>
      <c r="I206" s="901">
        <v>313.32</v>
      </c>
      <c r="J206" s="901">
        <v>1106.1600000000001</v>
      </c>
      <c r="K206" s="902">
        <v>33616</v>
      </c>
      <c r="L206" s="902">
        <v>38987</v>
      </c>
      <c r="M206" s="904" t="s">
        <v>97</v>
      </c>
      <c r="N206" s="904">
        <v>158</v>
      </c>
      <c r="O206" s="905">
        <v>5.4</v>
      </c>
      <c r="P206" s="1456"/>
      <c r="Q206" s="1450"/>
    </row>
    <row r="207" spans="1:17" x14ac:dyDescent="0.15">
      <c r="A207" s="1196"/>
      <c r="B207" s="971" t="s">
        <v>184</v>
      </c>
      <c r="C207" s="930" t="s">
        <v>440</v>
      </c>
      <c r="D207" s="930" t="s">
        <v>625</v>
      </c>
      <c r="E207" s="931" t="s">
        <v>633</v>
      </c>
      <c r="F207" s="932">
        <v>1860</v>
      </c>
      <c r="G207" s="799">
        <v>1860</v>
      </c>
      <c r="H207" s="799" t="s">
        <v>97</v>
      </c>
      <c r="I207" s="918">
        <v>502.26</v>
      </c>
      <c r="J207" s="918">
        <v>2584.17</v>
      </c>
      <c r="K207" s="891">
        <v>38029</v>
      </c>
      <c r="L207" s="891">
        <v>38988</v>
      </c>
      <c r="M207" s="893" t="s">
        <v>97</v>
      </c>
      <c r="N207" s="893">
        <v>142</v>
      </c>
      <c r="O207" s="894">
        <v>8.98</v>
      </c>
      <c r="P207" s="1456"/>
      <c r="Q207" s="1450"/>
    </row>
    <row r="208" spans="1:17" x14ac:dyDescent="0.15">
      <c r="A208" s="1196"/>
      <c r="B208" s="971" t="s">
        <v>185</v>
      </c>
      <c r="C208" s="930" t="s">
        <v>441</v>
      </c>
      <c r="D208" s="930" t="s">
        <v>625</v>
      </c>
      <c r="E208" s="931" t="s">
        <v>633</v>
      </c>
      <c r="F208" s="932">
        <v>1040</v>
      </c>
      <c r="G208" s="799">
        <v>1040</v>
      </c>
      <c r="H208" s="799" t="s">
        <v>97</v>
      </c>
      <c r="I208" s="918">
        <v>411.03</v>
      </c>
      <c r="J208" s="918">
        <v>2402.27</v>
      </c>
      <c r="K208" s="891">
        <v>32583</v>
      </c>
      <c r="L208" s="891">
        <v>38988</v>
      </c>
      <c r="M208" s="893" t="s">
        <v>97</v>
      </c>
      <c r="N208" s="893">
        <v>246</v>
      </c>
      <c r="O208" s="894">
        <v>5.56</v>
      </c>
      <c r="P208" s="1456"/>
      <c r="Q208" s="1450"/>
    </row>
    <row r="209" spans="1:17" x14ac:dyDescent="0.15">
      <c r="A209" s="1196"/>
      <c r="B209" s="971" t="s">
        <v>186</v>
      </c>
      <c r="C209" s="930" t="s">
        <v>442</v>
      </c>
      <c r="D209" s="930" t="s">
        <v>1721</v>
      </c>
      <c r="E209" s="931" t="s">
        <v>633</v>
      </c>
      <c r="F209" s="932">
        <v>951</v>
      </c>
      <c r="G209" s="799">
        <v>951</v>
      </c>
      <c r="H209" s="799" t="s">
        <v>97</v>
      </c>
      <c r="I209" s="918">
        <v>885.92</v>
      </c>
      <c r="J209" s="918">
        <v>1629.9</v>
      </c>
      <c r="K209" s="891">
        <v>32081</v>
      </c>
      <c r="L209" s="891">
        <v>38988</v>
      </c>
      <c r="M209" s="893" t="s">
        <v>97</v>
      </c>
      <c r="N209" s="893">
        <v>216</v>
      </c>
      <c r="O209" s="894">
        <v>8.1</v>
      </c>
      <c r="P209" s="1456"/>
      <c r="Q209" s="1450"/>
    </row>
    <row r="210" spans="1:17" x14ac:dyDescent="0.15">
      <c r="A210" s="1196"/>
      <c r="B210" s="971" t="s">
        <v>187</v>
      </c>
      <c r="C210" s="1221" t="s">
        <v>443</v>
      </c>
      <c r="D210" s="1221" t="s">
        <v>1721</v>
      </c>
      <c r="E210" s="1222" t="s">
        <v>633</v>
      </c>
      <c r="F210" s="899">
        <v>905</v>
      </c>
      <c r="G210" s="956">
        <v>905</v>
      </c>
      <c r="H210" s="956" t="s">
        <v>97</v>
      </c>
      <c r="I210" s="901">
        <v>252.16</v>
      </c>
      <c r="J210" s="901">
        <v>1369.2</v>
      </c>
      <c r="K210" s="902">
        <v>38357</v>
      </c>
      <c r="L210" s="902">
        <v>38988</v>
      </c>
      <c r="M210" s="904" t="s">
        <v>97</v>
      </c>
      <c r="N210" s="904">
        <v>87</v>
      </c>
      <c r="O210" s="905">
        <v>4.91</v>
      </c>
      <c r="P210" s="1456"/>
      <c r="Q210" s="1450"/>
    </row>
    <row r="211" spans="1:17" x14ac:dyDescent="0.15">
      <c r="A211" s="1196"/>
      <c r="B211" s="971" t="s">
        <v>188</v>
      </c>
      <c r="C211" s="930" t="s">
        <v>444</v>
      </c>
      <c r="D211" s="930" t="s">
        <v>1721</v>
      </c>
      <c r="E211" s="931" t="s">
        <v>633</v>
      </c>
      <c r="F211" s="932">
        <v>774</v>
      </c>
      <c r="G211" s="799">
        <v>774</v>
      </c>
      <c r="H211" s="799" t="s">
        <v>97</v>
      </c>
      <c r="I211" s="918">
        <v>581.65</v>
      </c>
      <c r="J211" s="918">
        <v>1446.39</v>
      </c>
      <c r="K211" s="891">
        <v>39518</v>
      </c>
      <c r="L211" s="891">
        <v>39569</v>
      </c>
      <c r="M211" s="893" t="s">
        <v>97</v>
      </c>
      <c r="N211" s="893">
        <v>64</v>
      </c>
      <c r="O211" s="894">
        <v>5.33</v>
      </c>
      <c r="P211" s="1456"/>
      <c r="Q211" s="1450"/>
    </row>
    <row r="212" spans="1:17" x14ac:dyDescent="0.15">
      <c r="A212" s="1196"/>
      <c r="B212" s="971" t="s">
        <v>189</v>
      </c>
      <c r="C212" s="1221" t="s">
        <v>1493</v>
      </c>
      <c r="D212" s="1221" t="s">
        <v>1721</v>
      </c>
      <c r="E212" s="1222" t="s">
        <v>633</v>
      </c>
      <c r="F212" s="899">
        <v>1720</v>
      </c>
      <c r="G212" s="956">
        <v>1720</v>
      </c>
      <c r="H212" s="956" t="s">
        <v>97</v>
      </c>
      <c r="I212" s="901">
        <v>867.24</v>
      </c>
      <c r="J212" s="901">
        <v>2660.78</v>
      </c>
      <c r="K212" s="902">
        <v>39477</v>
      </c>
      <c r="L212" s="902">
        <v>41992</v>
      </c>
      <c r="M212" s="904" t="s">
        <v>97</v>
      </c>
      <c r="N212" s="904">
        <v>34</v>
      </c>
      <c r="O212" s="905">
        <v>6.17</v>
      </c>
      <c r="P212" s="1456"/>
      <c r="Q212" s="1450"/>
    </row>
    <row r="213" spans="1:17" x14ac:dyDescent="0.15">
      <c r="A213" s="1196"/>
      <c r="B213" s="971" t="s">
        <v>191</v>
      </c>
      <c r="C213" s="930" t="s">
        <v>446</v>
      </c>
      <c r="D213" s="930" t="s">
        <v>1722</v>
      </c>
      <c r="E213" s="931" t="s">
        <v>633</v>
      </c>
      <c r="F213" s="932">
        <v>498</v>
      </c>
      <c r="G213" s="799">
        <v>498</v>
      </c>
      <c r="H213" s="799" t="s">
        <v>97</v>
      </c>
      <c r="I213" s="918">
        <v>593.04</v>
      </c>
      <c r="J213" s="918">
        <v>1004.53</v>
      </c>
      <c r="K213" s="891">
        <v>39489</v>
      </c>
      <c r="L213" s="891">
        <v>39510</v>
      </c>
      <c r="M213" s="893" t="s">
        <v>97</v>
      </c>
      <c r="N213" s="893">
        <v>55</v>
      </c>
      <c r="O213" s="894">
        <v>11.76</v>
      </c>
      <c r="P213" s="1456"/>
      <c r="Q213" s="1450"/>
    </row>
    <row r="214" spans="1:17" x14ac:dyDescent="0.15">
      <c r="A214" s="1196"/>
      <c r="B214" s="971" t="s">
        <v>192</v>
      </c>
      <c r="C214" s="1221" t="s">
        <v>447</v>
      </c>
      <c r="D214" s="1221" t="s">
        <v>615</v>
      </c>
      <c r="E214" s="1222" t="s">
        <v>633</v>
      </c>
      <c r="F214" s="899">
        <v>1060</v>
      </c>
      <c r="G214" s="956">
        <v>1060</v>
      </c>
      <c r="H214" s="956" t="s">
        <v>97</v>
      </c>
      <c r="I214" s="901">
        <v>990.38</v>
      </c>
      <c r="J214" s="901">
        <v>2247.35</v>
      </c>
      <c r="K214" s="902">
        <v>31787</v>
      </c>
      <c r="L214" s="902">
        <v>38987</v>
      </c>
      <c r="M214" s="904" t="s">
        <v>97</v>
      </c>
      <c r="N214" s="904">
        <v>237</v>
      </c>
      <c r="O214" s="905">
        <v>9.6999999999999993</v>
      </c>
      <c r="P214" s="1456"/>
      <c r="Q214" s="1450"/>
    </row>
    <row r="215" spans="1:17" x14ac:dyDescent="0.15">
      <c r="A215" s="1196"/>
      <c r="B215" s="971" t="s">
        <v>193</v>
      </c>
      <c r="C215" s="930" t="s">
        <v>448</v>
      </c>
      <c r="D215" s="930" t="s">
        <v>615</v>
      </c>
      <c r="E215" s="931" t="s">
        <v>633</v>
      </c>
      <c r="F215" s="932">
        <v>414</v>
      </c>
      <c r="G215" s="799">
        <v>414</v>
      </c>
      <c r="H215" s="799" t="s">
        <v>97</v>
      </c>
      <c r="I215" s="918">
        <v>260.88</v>
      </c>
      <c r="J215" s="918">
        <v>666.90999999999894</v>
      </c>
      <c r="K215" s="891">
        <v>37663</v>
      </c>
      <c r="L215" s="891">
        <v>38988</v>
      </c>
      <c r="M215" s="893" t="s">
        <v>97</v>
      </c>
      <c r="N215" s="893">
        <v>20</v>
      </c>
      <c r="O215" s="894">
        <v>8.16</v>
      </c>
      <c r="P215" s="1456"/>
      <c r="Q215" s="1450"/>
    </row>
    <row r="216" spans="1:17" x14ac:dyDescent="0.15">
      <c r="A216" s="1196"/>
      <c r="B216" s="971" t="s">
        <v>194</v>
      </c>
      <c r="C216" s="930" t="s">
        <v>1494</v>
      </c>
      <c r="D216" s="930" t="s">
        <v>615</v>
      </c>
      <c r="E216" s="931" t="s">
        <v>633</v>
      </c>
      <c r="F216" s="932">
        <v>1790</v>
      </c>
      <c r="G216" s="799">
        <v>1790</v>
      </c>
      <c r="H216" s="799" t="s">
        <v>97</v>
      </c>
      <c r="I216" s="918">
        <v>916.74</v>
      </c>
      <c r="J216" s="918">
        <v>2638.21</v>
      </c>
      <c r="K216" s="891">
        <v>39479</v>
      </c>
      <c r="L216" s="891">
        <v>41992</v>
      </c>
      <c r="M216" s="893" t="s">
        <v>97</v>
      </c>
      <c r="N216" s="893">
        <v>28</v>
      </c>
      <c r="O216" s="894">
        <v>10.1</v>
      </c>
      <c r="P216" s="1456"/>
      <c r="Q216" s="1450"/>
    </row>
    <row r="217" spans="1:17" x14ac:dyDescent="0.15">
      <c r="A217" s="1196"/>
      <c r="B217" s="971" t="s">
        <v>195</v>
      </c>
      <c r="C217" s="930" t="s">
        <v>450</v>
      </c>
      <c r="D217" s="930" t="s">
        <v>1661</v>
      </c>
      <c r="E217" s="931" t="s">
        <v>633</v>
      </c>
      <c r="F217" s="932">
        <v>730</v>
      </c>
      <c r="G217" s="799">
        <v>730</v>
      </c>
      <c r="H217" s="799" t="s">
        <v>97</v>
      </c>
      <c r="I217" s="918">
        <v>386.23</v>
      </c>
      <c r="J217" s="918">
        <v>1094.23</v>
      </c>
      <c r="K217" s="891">
        <v>38967</v>
      </c>
      <c r="L217" s="891">
        <v>39135</v>
      </c>
      <c r="M217" s="893" t="s">
        <v>97</v>
      </c>
      <c r="N217" s="893">
        <v>75</v>
      </c>
      <c r="O217" s="894">
        <v>6.72</v>
      </c>
      <c r="P217" s="1456"/>
      <c r="Q217" s="1450"/>
    </row>
    <row r="218" spans="1:17" x14ac:dyDescent="0.15">
      <c r="A218" s="1196"/>
      <c r="B218" s="971" t="s">
        <v>196</v>
      </c>
      <c r="C218" s="1221" t="s">
        <v>451</v>
      </c>
      <c r="D218" s="1221" t="s">
        <v>1661</v>
      </c>
      <c r="E218" s="1222" t="s">
        <v>633</v>
      </c>
      <c r="F218" s="899">
        <v>437</v>
      </c>
      <c r="G218" s="956">
        <v>437</v>
      </c>
      <c r="H218" s="956" t="s">
        <v>97</v>
      </c>
      <c r="I218" s="901">
        <v>831.01</v>
      </c>
      <c r="J218" s="901">
        <v>1374.14</v>
      </c>
      <c r="K218" s="902">
        <v>32387</v>
      </c>
      <c r="L218" s="902">
        <v>39171</v>
      </c>
      <c r="M218" s="904" t="s">
        <v>97</v>
      </c>
      <c r="N218" s="904">
        <v>113</v>
      </c>
      <c r="O218" s="905">
        <v>8.0500000000000007</v>
      </c>
      <c r="P218" s="1456"/>
      <c r="Q218" s="1450"/>
    </row>
    <row r="219" spans="1:17" x14ac:dyDescent="0.15">
      <c r="A219" s="1196"/>
      <c r="B219" s="971" t="s">
        <v>197</v>
      </c>
      <c r="C219" s="930" t="s">
        <v>452</v>
      </c>
      <c r="D219" s="930" t="s">
        <v>1661</v>
      </c>
      <c r="E219" s="931" t="s">
        <v>633</v>
      </c>
      <c r="F219" s="932">
        <v>3800</v>
      </c>
      <c r="G219" s="799">
        <v>3800</v>
      </c>
      <c r="H219" s="799" t="s">
        <v>97</v>
      </c>
      <c r="I219" s="918">
        <v>771.08</v>
      </c>
      <c r="J219" s="918">
        <v>5110.9799999999896</v>
      </c>
      <c r="K219" s="891">
        <v>39072</v>
      </c>
      <c r="L219" s="891">
        <v>41520</v>
      </c>
      <c r="M219" s="893" t="s">
        <v>97</v>
      </c>
      <c r="N219" s="893">
        <v>58</v>
      </c>
      <c r="O219" s="894">
        <v>8.42</v>
      </c>
      <c r="P219" s="1456"/>
      <c r="Q219" s="1450"/>
    </row>
    <row r="220" spans="1:17" x14ac:dyDescent="0.15">
      <c r="A220" s="1196"/>
      <c r="B220" s="971" t="s">
        <v>198</v>
      </c>
      <c r="C220" s="1221" t="s">
        <v>453</v>
      </c>
      <c r="D220" s="1221" t="s">
        <v>629</v>
      </c>
      <c r="E220" s="1222" t="s">
        <v>633</v>
      </c>
      <c r="F220" s="899">
        <v>2420</v>
      </c>
      <c r="G220" s="956">
        <v>2420</v>
      </c>
      <c r="H220" s="956" t="s">
        <v>97</v>
      </c>
      <c r="I220" s="901">
        <v>574.23</v>
      </c>
      <c r="J220" s="901">
        <v>3917.5999999999899</v>
      </c>
      <c r="K220" s="902">
        <v>38049</v>
      </c>
      <c r="L220" s="902">
        <v>38988</v>
      </c>
      <c r="M220" s="904" t="s">
        <v>97</v>
      </c>
      <c r="N220" s="904">
        <v>183</v>
      </c>
      <c r="O220" s="905">
        <v>7.56</v>
      </c>
      <c r="P220" s="1456"/>
      <c r="Q220" s="1450"/>
    </row>
    <row r="221" spans="1:17" x14ac:dyDescent="0.15">
      <c r="A221" s="1196"/>
      <c r="B221" s="971" t="s">
        <v>199</v>
      </c>
      <c r="C221" s="930" t="s">
        <v>454</v>
      </c>
      <c r="D221" s="930" t="s">
        <v>629</v>
      </c>
      <c r="E221" s="931" t="s">
        <v>633</v>
      </c>
      <c r="F221" s="932">
        <v>779</v>
      </c>
      <c r="G221" s="799">
        <v>779</v>
      </c>
      <c r="H221" s="799" t="s">
        <v>97</v>
      </c>
      <c r="I221" s="918">
        <v>273.77</v>
      </c>
      <c r="J221" s="918">
        <v>1185.3399999999899</v>
      </c>
      <c r="K221" s="891">
        <v>38049</v>
      </c>
      <c r="L221" s="891">
        <v>38988</v>
      </c>
      <c r="M221" s="893" t="s">
        <v>97</v>
      </c>
      <c r="N221" s="893">
        <v>65</v>
      </c>
      <c r="O221" s="894">
        <v>3.9</v>
      </c>
      <c r="P221" s="1456"/>
      <c r="Q221" s="1450"/>
    </row>
    <row r="222" spans="1:17" x14ac:dyDescent="0.15">
      <c r="A222" s="1196"/>
      <c r="B222" s="971" t="s">
        <v>200</v>
      </c>
      <c r="C222" s="1221" t="s">
        <v>455</v>
      </c>
      <c r="D222" s="1221" t="s">
        <v>629</v>
      </c>
      <c r="E222" s="1222" t="s">
        <v>633</v>
      </c>
      <c r="F222" s="899">
        <v>632</v>
      </c>
      <c r="G222" s="956">
        <v>632</v>
      </c>
      <c r="H222" s="956" t="s">
        <v>97</v>
      </c>
      <c r="I222" s="901">
        <v>192.33</v>
      </c>
      <c r="J222" s="901">
        <v>958.47</v>
      </c>
      <c r="K222" s="902">
        <v>37697</v>
      </c>
      <c r="L222" s="902">
        <v>38988</v>
      </c>
      <c r="M222" s="904" t="s">
        <v>97</v>
      </c>
      <c r="N222" s="904">
        <v>57</v>
      </c>
      <c r="O222" s="905">
        <v>3.78</v>
      </c>
      <c r="P222" s="1456"/>
      <c r="Q222" s="1450"/>
    </row>
    <row r="223" spans="1:17" x14ac:dyDescent="0.15">
      <c r="A223" s="1196"/>
      <c r="B223" s="971" t="s">
        <v>201</v>
      </c>
      <c r="C223" s="930" t="s">
        <v>456</v>
      </c>
      <c r="D223" s="930" t="s">
        <v>630</v>
      </c>
      <c r="E223" s="931" t="s">
        <v>633</v>
      </c>
      <c r="F223" s="932">
        <v>528</v>
      </c>
      <c r="G223" s="799">
        <v>528</v>
      </c>
      <c r="H223" s="799" t="s">
        <v>97</v>
      </c>
      <c r="I223" s="918">
        <v>281.64</v>
      </c>
      <c r="J223" s="918">
        <v>1350.89</v>
      </c>
      <c r="K223" s="891">
        <v>32756</v>
      </c>
      <c r="L223" s="891">
        <v>38987</v>
      </c>
      <c r="M223" s="893" t="s">
        <v>97</v>
      </c>
      <c r="N223" s="893">
        <v>182</v>
      </c>
      <c r="O223" s="894">
        <v>5.88</v>
      </c>
      <c r="P223" s="1456"/>
      <c r="Q223" s="1450"/>
    </row>
    <row r="224" spans="1:17" x14ac:dyDescent="0.15">
      <c r="A224" s="1196"/>
      <c r="B224" s="971" t="s">
        <v>202</v>
      </c>
      <c r="C224" s="930" t="s">
        <v>457</v>
      </c>
      <c r="D224" s="930" t="s">
        <v>630</v>
      </c>
      <c r="E224" s="931" t="s">
        <v>633</v>
      </c>
      <c r="F224" s="932">
        <v>1290</v>
      </c>
      <c r="G224" s="799">
        <v>1290</v>
      </c>
      <c r="H224" s="799" t="s">
        <v>97</v>
      </c>
      <c r="I224" s="918">
        <v>408.95</v>
      </c>
      <c r="J224" s="918">
        <v>2200.7800000000002</v>
      </c>
      <c r="K224" s="891">
        <v>38359</v>
      </c>
      <c r="L224" s="891">
        <v>38988</v>
      </c>
      <c r="M224" s="893" t="s">
        <v>97</v>
      </c>
      <c r="N224" s="893">
        <v>112</v>
      </c>
      <c r="O224" s="894">
        <v>6.3</v>
      </c>
      <c r="P224" s="1456"/>
      <c r="Q224" s="1450"/>
    </row>
    <row r="225" spans="1:17" x14ac:dyDescent="0.15">
      <c r="A225" s="1196"/>
      <c r="B225" s="971" t="s">
        <v>203</v>
      </c>
      <c r="C225" s="930" t="s">
        <v>458</v>
      </c>
      <c r="D225" s="930" t="s">
        <v>630</v>
      </c>
      <c r="E225" s="931" t="s">
        <v>633</v>
      </c>
      <c r="F225" s="932">
        <v>758</v>
      </c>
      <c r="G225" s="799">
        <v>758</v>
      </c>
      <c r="H225" s="799" t="s">
        <v>97</v>
      </c>
      <c r="I225" s="918">
        <v>348.75</v>
      </c>
      <c r="J225" s="918">
        <v>1073.74</v>
      </c>
      <c r="K225" s="891">
        <v>38049</v>
      </c>
      <c r="L225" s="891">
        <v>38988</v>
      </c>
      <c r="M225" s="893" t="s">
        <v>97</v>
      </c>
      <c r="N225" s="893">
        <v>75</v>
      </c>
      <c r="O225" s="894">
        <v>3.66</v>
      </c>
      <c r="P225" s="1456"/>
      <c r="Q225" s="1450"/>
    </row>
    <row r="226" spans="1:17" x14ac:dyDescent="0.15">
      <c r="A226" s="1196"/>
      <c r="B226" s="971" t="s">
        <v>204</v>
      </c>
      <c r="C226" s="1221" t="s">
        <v>459</v>
      </c>
      <c r="D226" s="1221" t="s">
        <v>1669</v>
      </c>
      <c r="E226" s="1222" t="s">
        <v>633</v>
      </c>
      <c r="F226" s="899">
        <v>722</v>
      </c>
      <c r="G226" s="956">
        <v>722</v>
      </c>
      <c r="H226" s="956" t="s">
        <v>97</v>
      </c>
      <c r="I226" s="901">
        <v>388.24</v>
      </c>
      <c r="J226" s="901">
        <v>1159.3499999999899</v>
      </c>
      <c r="K226" s="902">
        <v>37705</v>
      </c>
      <c r="L226" s="902">
        <v>38988</v>
      </c>
      <c r="M226" s="904" t="s">
        <v>97</v>
      </c>
      <c r="N226" s="904">
        <v>69</v>
      </c>
      <c r="O226" s="905">
        <v>4.37</v>
      </c>
      <c r="P226" s="1456"/>
      <c r="Q226" s="1450"/>
    </row>
    <row r="227" spans="1:17" x14ac:dyDescent="0.15">
      <c r="A227" s="1196"/>
      <c r="B227" s="971" t="s">
        <v>205</v>
      </c>
      <c r="C227" s="930" t="s">
        <v>460</v>
      </c>
      <c r="D227" s="930" t="s">
        <v>1669</v>
      </c>
      <c r="E227" s="931" t="s">
        <v>633</v>
      </c>
      <c r="F227" s="932">
        <v>640</v>
      </c>
      <c r="G227" s="799">
        <v>640</v>
      </c>
      <c r="H227" s="799" t="s">
        <v>97</v>
      </c>
      <c r="I227" s="918">
        <v>317.85000000000002</v>
      </c>
      <c r="J227" s="918">
        <v>1076.5699999999899</v>
      </c>
      <c r="K227" s="891">
        <v>38030</v>
      </c>
      <c r="L227" s="891">
        <v>38988</v>
      </c>
      <c r="M227" s="893" t="s">
        <v>97</v>
      </c>
      <c r="N227" s="893">
        <v>71</v>
      </c>
      <c r="O227" s="894">
        <v>4.78</v>
      </c>
      <c r="P227" s="1456"/>
      <c r="Q227" s="1450"/>
    </row>
    <row r="228" spans="1:17" x14ac:dyDescent="0.15">
      <c r="A228" s="1196"/>
      <c r="B228" s="971" t="s">
        <v>206</v>
      </c>
      <c r="C228" s="1221" t="s">
        <v>461</v>
      </c>
      <c r="D228" s="1221" t="s">
        <v>1669</v>
      </c>
      <c r="E228" s="1222" t="s">
        <v>633</v>
      </c>
      <c r="F228" s="899">
        <v>981</v>
      </c>
      <c r="G228" s="956">
        <v>981</v>
      </c>
      <c r="H228" s="956" t="s">
        <v>97</v>
      </c>
      <c r="I228" s="901">
        <v>502.89</v>
      </c>
      <c r="J228" s="901">
        <v>1563.1099999999899</v>
      </c>
      <c r="K228" s="902">
        <v>38776</v>
      </c>
      <c r="L228" s="902">
        <v>39135</v>
      </c>
      <c r="M228" s="904" t="s">
        <v>97</v>
      </c>
      <c r="N228" s="904">
        <v>108</v>
      </c>
      <c r="O228" s="905">
        <v>4.5999999999999996</v>
      </c>
      <c r="P228" s="1456"/>
      <c r="Q228" s="1450"/>
    </row>
    <row r="229" spans="1:17" x14ac:dyDescent="0.15">
      <c r="A229" s="1196"/>
      <c r="B229" s="971" t="s">
        <v>207</v>
      </c>
      <c r="C229" s="930" t="s">
        <v>462</v>
      </c>
      <c r="D229" s="930" t="s">
        <v>1669</v>
      </c>
      <c r="E229" s="931" t="s">
        <v>633</v>
      </c>
      <c r="F229" s="932">
        <v>1140</v>
      </c>
      <c r="G229" s="799">
        <v>1140</v>
      </c>
      <c r="H229" s="799" t="s">
        <v>97</v>
      </c>
      <c r="I229" s="918">
        <v>703.46</v>
      </c>
      <c r="J229" s="918">
        <v>2118.4299999999898</v>
      </c>
      <c r="K229" s="891">
        <v>38784</v>
      </c>
      <c r="L229" s="891">
        <v>40555</v>
      </c>
      <c r="M229" s="893" t="s">
        <v>97</v>
      </c>
      <c r="N229" s="893">
        <v>37</v>
      </c>
      <c r="O229" s="894">
        <v>5.22</v>
      </c>
      <c r="P229" s="1456"/>
      <c r="Q229" s="1450"/>
    </row>
    <row r="230" spans="1:17" x14ac:dyDescent="0.15">
      <c r="A230" s="1196"/>
      <c r="B230" s="971" t="s">
        <v>209</v>
      </c>
      <c r="C230" s="1221" t="s">
        <v>463</v>
      </c>
      <c r="D230" s="1221" t="s">
        <v>1702</v>
      </c>
      <c r="E230" s="1222" t="s">
        <v>633</v>
      </c>
      <c r="F230" s="899">
        <v>1080</v>
      </c>
      <c r="G230" s="956">
        <v>1080</v>
      </c>
      <c r="H230" s="956" t="s">
        <v>97</v>
      </c>
      <c r="I230" s="901">
        <v>475.41</v>
      </c>
      <c r="J230" s="901">
        <v>2179.8499999999899</v>
      </c>
      <c r="K230" s="902">
        <v>39042</v>
      </c>
      <c r="L230" s="902">
        <v>40367</v>
      </c>
      <c r="M230" s="904" t="s">
        <v>97</v>
      </c>
      <c r="N230" s="904">
        <v>13</v>
      </c>
      <c r="O230" s="905">
        <v>5.29</v>
      </c>
      <c r="P230" s="1456"/>
      <c r="Q230" s="1450"/>
    </row>
    <row r="231" spans="1:17" x14ac:dyDescent="0.15">
      <c r="A231" s="1196"/>
      <c r="B231" s="971" t="s">
        <v>210</v>
      </c>
      <c r="C231" s="930" t="s">
        <v>464</v>
      </c>
      <c r="D231" s="930" t="s">
        <v>1631</v>
      </c>
      <c r="E231" s="931" t="s">
        <v>633</v>
      </c>
      <c r="F231" s="932">
        <v>384</v>
      </c>
      <c r="G231" s="799">
        <v>384</v>
      </c>
      <c r="H231" s="799" t="s">
        <v>97</v>
      </c>
      <c r="I231" s="918">
        <v>311.07</v>
      </c>
      <c r="J231" s="918">
        <v>1101.69</v>
      </c>
      <c r="K231" s="891">
        <v>31831</v>
      </c>
      <c r="L231" s="891">
        <v>38987</v>
      </c>
      <c r="M231" s="893" t="s">
        <v>97</v>
      </c>
      <c r="N231" s="893">
        <v>101</v>
      </c>
      <c r="O231" s="894">
        <v>10.63</v>
      </c>
      <c r="P231" s="1456"/>
      <c r="Q231" s="1450"/>
    </row>
    <row r="232" spans="1:17" x14ac:dyDescent="0.15">
      <c r="A232" s="1196"/>
      <c r="B232" s="971" t="s">
        <v>211</v>
      </c>
      <c r="C232" s="930" t="s">
        <v>465</v>
      </c>
      <c r="D232" s="930" t="s">
        <v>631</v>
      </c>
      <c r="E232" s="931" t="s">
        <v>633</v>
      </c>
      <c r="F232" s="932">
        <v>1910</v>
      </c>
      <c r="G232" s="799">
        <v>1910</v>
      </c>
      <c r="H232" s="799" t="s">
        <v>97</v>
      </c>
      <c r="I232" s="918">
        <v>694.61</v>
      </c>
      <c r="J232" s="918">
        <v>4417.42</v>
      </c>
      <c r="K232" s="891">
        <v>36909</v>
      </c>
      <c r="L232" s="891">
        <v>40883</v>
      </c>
      <c r="M232" s="893" t="s">
        <v>97</v>
      </c>
      <c r="N232" s="893">
        <v>147</v>
      </c>
      <c r="O232" s="894">
        <v>7.86</v>
      </c>
      <c r="P232" s="1456"/>
      <c r="Q232" s="1450"/>
    </row>
    <row r="233" spans="1:17" x14ac:dyDescent="0.15">
      <c r="A233" s="1196"/>
      <c r="B233" s="971" t="s">
        <v>212</v>
      </c>
      <c r="C233" s="930" t="s">
        <v>466</v>
      </c>
      <c r="D233" s="930" t="s">
        <v>1723</v>
      </c>
      <c r="E233" s="931" t="s">
        <v>633</v>
      </c>
      <c r="F233" s="932">
        <v>1910</v>
      </c>
      <c r="G233" s="799">
        <v>1910</v>
      </c>
      <c r="H233" s="799" t="s">
        <v>97</v>
      </c>
      <c r="I233" s="918">
        <v>6402.84</v>
      </c>
      <c r="J233" s="918">
        <v>6220.34</v>
      </c>
      <c r="K233" s="891">
        <v>33271</v>
      </c>
      <c r="L233" s="891">
        <v>39428</v>
      </c>
      <c r="M233" s="893" t="s">
        <v>97</v>
      </c>
      <c r="N233" s="893">
        <v>95</v>
      </c>
      <c r="O233" s="894">
        <v>5.53</v>
      </c>
      <c r="P233" s="1456"/>
      <c r="Q233" s="1450"/>
    </row>
    <row r="234" spans="1:17" ht="28.5" x14ac:dyDescent="0.15">
      <c r="A234" s="1196"/>
      <c r="B234" s="971" t="s">
        <v>213</v>
      </c>
      <c r="C234" s="1221" t="s">
        <v>467</v>
      </c>
      <c r="D234" s="1221" t="s">
        <v>1723</v>
      </c>
      <c r="E234" s="1222" t="s">
        <v>633</v>
      </c>
      <c r="F234" s="899">
        <v>1280</v>
      </c>
      <c r="G234" s="956">
        <v>1280</v>
      </c>
      <c r="H234" s="956" t="s">
        <v>97</v>
      </c>
      <c r="I234" s="901">
        <v>2812.25</v>
      </c>
      <c r="J234" s="901">
        <v>3224.4</v>
      </c>
      <c r="K234" s="902">
        <v>33985</v>
      </c>
      <c r="L234" s="902">
        <v>39430</v>
      </c>
      <c r="M234" s="904" t="s">
        <v>97</v>
      </c>
      <c r="N234" s="1367" t="s">
        <v>2821</v>
      </c>
      <c r="O234" s="1367" t="s">
        <v>2581</v>
      </c>
      <c r="P234" s="1456"/>
      <c r="Q234" s="1450"/>
    </row>
    <row r="235" spans="1:17" x14ac:dyDescent="0.15">
      <c r="A235" s="1196"/>
      <c r="B235" s="971" t="s">
        <v>214</v>
      </c>
      <c r="C235" s="930" t="s">
        <v>1495</v>
      </c>
      <c r="D235" s="930" t="s">
        <v>1723</v>
      </c>
      <c r="E235" s="931" t="s">
        <v>633</v>
      </c>
      <c r="F235" s="932">
        <v>791</v>
      </c>
      <c r="G235" s="799">
        <v>791</v>
      </c>
      <c r="H235" s="799" t="s">
        <v>97</v>
      </c>
      <c r="I235" s="918">
        <v>611.63</v>
      </c>
      <c r="J235" s="918">
        <v>1741.55</v>
      </c>
      <c r="K235" s="891">
        <v>38195</v>
      </c>
      <c r="L235" s="891">
        <v>41068</v>
      </c>
      <c r="M235" s="893" t="s">
        <v>97</v>
      </c>
      <c r="N235" s="893">
        <v>26</v>
      </c>
      <c r="O235" s="894">
        <v>5.01</v>
      </c>
      <c r="P235" s="1456"/>
      <c r="Q235" s="1450"/>
    </row>
    <row r="236" spans="1:17" x14ac:dyDescent="0.15">
      <c r="A236" s="1196"/>
      <c r="B236" s="971" t="s">
        <v>215</v>
      </c>
      <c r="C236" s="1221" t="s">
        <v>469</v>
      </c>
      <c r="D236" s="1221" t="s">
        <v>1725</v>
      </c>
      <c r="E236" s="1222" t="s">
        <v>633</v>
      </c>
      <c r="F236" s="899">
        <v>1520</v>
      </c>
      <c r="G236" s="956">
        <v>1520</v>
      </c>
      <c r="H236" s="956" t="s">
        <v>97</v>
      </c>
      <c r="I236" s="901">
        <v>679.78</v>
      </c>
      <c r="J236" s="901">
        <v>2839.9099999999899</v>
      </c>
      <c r="K236" s="902">
        <v>39721</v>
      </c>
      <c r="L236" s="902">
        <v>40883</v>
      </c>
      <c r="M236" s="904" t="s">
        <v>97</v>
      </c>
      <c r="N236" s="904">
        <v>144</v>
      </c>
      <c r="O236" s="905">
        <v>2.1800000000000002</v>
      </c>
      <c r="P236" s="1456"/>
      <c r="Q236" s="1450"/>
    </row>
    <row r="237" spans="1:17" x14ac:dyDescent="0.15">
      <c r="A237" s="1196"/>
      <c r="B237" s="971" t="s">
        <v>216</v>
      </c>
      <c r="C237" s="930" t="s">
        <v>470</v>
      </c>
      <c r="D237" s="930" t="s">
        <v>1635</v>
      </c>
      <c r="E237" s="931" t="s">
        <v>633</v>
      </c>
      <c r="F237" s="932">
        <v>1940</v>
      </c>
      <c r="G237" s="799">
        <v>1940</v>
      </c>
      <c r="H237" s="799" t="s">
        <v>97</v>
      </c>
      <c r="I237" s="918">
        <v>1614.32</v>
      </c>
      <c r="J237" s="918">
        <v>4233.6199999999899</v>
      </c>
      <c r="K237" s="891">
        <v>31833</v>
      </c>
      <c r="L237" s="891">
        <v>39353</v>
      </c>
      <c r="M237" s="893" t="s">
        <v>97</v>
      </c>
      <c r="N237" s="893">
        <v>172</v>
      </c>
      <c r="O237" s="894">
        <v>3.97</v>
      </c>
      <c r="P237" s="1456"/>
      <c r="Q237" s="1450"/>
    </row>
    <row r="238" spans="1:17" x14ac:dyDescent="0.15">
      <c r="A238" s="1196"/>
      <c r="B238" s="971" t="s">
        <v>217</v>
      </c>
      <c r="C238" s="1221" t="s">
        <v>471</v>
      </c>
      <c r="D238" s="1221" t="s">
        <v>1635</v>
      </c>
      <c r="E238" s="1222" t="s">
        <v>633</v>
      </c>
      <c r="F238" s="899">
        <v>962</v>
      </c>
      <c r="G238" s="956">
        <v>962</v>
      </c>
      <c r="H238" s="956" t="s">
        <v>97</v>
      </c>
      <c r="I238" s="901">
        <v>496.19</v>
      </c>
      <c r="J238" s="901">
        <v>2071.0100000000002</v>
      </c>
      <c r="K238" s="902">
        <v>35866</v>
      </c>
      <c r="L238" s="902">
        <v>39504</v>
      </c>
      <c r="M238" s="904" t="s">
        <v>97</v>
      </c>
      <c r="N238" s="904">
        <v>72</v>
      </c>
      <c r="O238" s="905">
        <v>7.18</v>
      </c>
      <c r="P238" s="1456"/>
      <c r="Q238" s="1450"/>
    </row>
    <row r="239" spans="1:17" x14ac:dyDescent="0.15">
      <c r="A239" s="1196"/>
      <c r="B239" s="971" t="s">
        <v>218</v>
      </c>
      <c r="C239" s="930" t="s">
        <v>472</v>
      </c>
      <c r="D239" s="930" t="s">
        <v>1635</v>
      </c>
      <c r="E239" s="931" t="s">
        <v>633</v>
      </c>
      <c r="F239" s="932">
        <v>1020</v>
      </c>
      <c r="G239" s="799">
        <v>1020</v>
      </c>
      <c r="H239" s="799" t="s">
        <v>97</v>
      </c>
      <c r="I239" s="918">
        <v>603.62</v>
      </c>
      <c r="J239" s="918">
        <v>1895.91</v>
      </c>
      <c r="K239" s="891">
        <v>39834</v>
      </c>
      <c r="L239" s="891">
        <v>39875</v>
      </c>
      <c r="M239" s="893" t="s">
        <v>97</v>
      </c>
      <c r="N239" s="893">
        <v>30</v>
      </c>
      <c r="O239" s="894">
        <v>5.68</v>
      </c>
      <c r="P239" s="1456"/>
      <c r="Q239" s="1450"/>
    </row>
    <row r="240" spans="1:17" x14ac:dyDescent="0.15">
      <c r="A240" s="1196"/>
      <c r="B240" s="971" t="s">
        <v>219</v>
      </c>
      <c r="C240" s="930" t="s">
        <v>473</v>
      </c>
      <c r="D240" s="930" t="s">
        <v>613</v>
      </c>
      <c r="E240" s="931" t="s">
        <v>633</v>
      </c>
      <c r="F240" s="932">
        <v>493</v>
      </c>
      <c r="G240" s="799">
        <v>493</v>
      </c>
      <c r="H240" s="799" t="s">
        <v>97</v>
      </c>
      <c r="I240" s="918">
        <v>582.08000000000004</v>
      </c>
      <c r="J240" s="918">
        <v>1218.26</v>
      </c>
      <c r="K240" s="891">
        <v>33655</v>
      </c>
      <c r="L240" s="891">
        <v>38987</v>
      </c>
      <c r="M240" s="893" t="s">
        <v>97</v>
      </c>
      <c r="N240" s="893">
        <v>107</v>
      </c>
      <c r="O240" s="894">
        <v>9.42</v>
      </c>
      <c r="P240" s="1456"/>
      <c r="Q240" s="1450"/>
    </row>
    <row r="241" spans="1:17" x14ac:dyDescent="0.15">
      <c r="A241" s="1196"/>
      <c r="B241" s="971" t="s">
        <v>221</v>
      </c>
      <c r="C241" s="930" t="s">
        <v>474</v>
      </c>
      <c r="D241" s="930" t="s">
        <v>617</v>
      </c>
      <c r="E241" s="931" t="s">
        <v>633</v>
      </c>
      <c r="F241" s="932">
        <v>804</v>
      </c>
      <c r="G241" s="799">
        <v>804</v>
      </c>
      <c r="H241" s="799" t="s">
        <v>97</v>
      </c>
      <c r="I241" s="918">
        <v>652.94000000000005</v>
      </c>
      <c r="J241" s="918">
        <v>1526.01</v>
      </c>
      <c r="K241" s="891">
        <v>38049</v>
      </c>
      <c r="L241" s="891">
        <v>38988</v>
      </c>
      <c r="M241" s="893" t="s">
        <v>97</v>
      </c>
      <c r="N241" s="893">
        <v>80</v>
      </c>
      <c r="O241" s="894">
        <v>3.03</v>
      </c>
      <c r="P241" s="1456"/>
      <c r="Q241" s="1450"/>
    </row>
    <row r="242" spans="1:17" x14ac:dyDescent="0.15">
      <c r="A242" s="1196"/>
      <c r="B242" s="971" t="s">
        <v>222</v>
      </c>
      <c r="C242" s="1221" t="s">
        <v>475</v>
      </c>
      <c r="D242" s="1221" t="s">
        <v>1726</v>
      </c>
      <c r="E242" s="1222" t="s">
        <v>633</v>
      </c>
      <c r="F242" s="899">
        <v>633</v>
      </c>
      <c r="G242" s="956">
        <v>633</v>
      </c>
      <c r="H242" s="956" t="s">
        <v>97</v>
      </c>
      <c r="I242" s="901">
        <v>598</v>
      </c>
      <c r="J242" s="901">
        <v>1283.01</v>
      </c>
      <c r="K242" s="902">
        <v>37235</v>
      </c>
      <c r="L242" s="902">
        <v>38987</v>
      </c>
      <c r="M242" s="904" t="s">
        <v>97</v>
      </c>
      <c r="N242" s="904">
        <v>89</v>
      </c>
      <c r="O242" s="905">
        <v>3.07</v>
      </c>
      <c r="P242" s="1456"/>
      <c r="Q242" s="1450"/>
    </row>
    <row r="243" spans="1:17" x14ac:dyDescent="0.15">
      <c r="A243" s="1196"/>
      <c r="B243" s="971" t="s">
        <v>223</v>
      </c>
      <c r="C243" s="930" t="s">
        <v>476</v>
      </c>
      <c r="D243" s="930" t="s">
        <v>1726</v>
      </c>
      <c r="E243" s="931" t="s">
        <v>633</v>
      </c>
      <c r="F243" s="932">
        <v>730</v>
      </c>
      <c r="G243" s="799">
        <v>730</v>
      </c>
      <c r="H243" s="799" t="s">
        <v>97</v>
      </c>
      <c r="I243" s="918">
        <v>640</v>
      </c>
      <c r="J243" s="918">
        <v>1445.5899999999899</v>
      </c>
      <c r="K243" s="891">
        <v>37400</v>
      </c>
      <c r="L243" s="891">
        <v>38988</v>
      </c>
      <c r="M243" s="893" t="s">
        <v>97</v>
      </c>
      <c r="N243" s="893">
        <v>80</v>
      </c>
      <c r="O243" s="894">
        <v>3</v>
      </c>
      <c r="P243" s="1456"/>
      <c r="Q243" s="1450"/>
    </row>
    <row r="244" spans="1:17" x14ac:dyDescent="0.15">
      <c r="A244" s="1196"/>
      <c r="B244" s="971" t="s">
        <v>224</v>
      </c>
      <c r="C244" s="1221" t="s">
        <v>477</v>
      </c>
      <c r="D244" s="1221" t="s">
        <v>1726</v>
      </c>
      <c r="E244" s="1222" t="s">
        <v>633</v>
      </c>
      <c r="F244" s="899">
        <v>488</v>
      </c>
      <c r="G244" s="956">
        <v>488</v>
      </c>
      <c r="H244" s="956" t="s">
        <v>97</v>
      </c>
      <c r="I244" s="901">
        <v>427</v>
      </c>
      <c r="J244" s="901">
        <v>821.47</v>
      </c>
      <c r="K244" s="902">
        <v>38864</v>
      </c>
      <c r="L244" s="902">
        <v>39135</v>
      </c>
      <c r="M244" s="904" t="s">
        <v>97</v>
      </c>
      <c r="N244" s="904">
        <v>50</v>
      </c>
      <c r="O244" s="905">
        <v>2.65</v>
      </c>
      <c r="P244" s="1456"/>
      <c r="Q244" s="1450"/>
    </row>
    <row r="245" spans="1:17" x14ac:dyDescent="0.15">
      <c r="A245" s="1196"/>
      <c r="B245" s="971" t="s">
        <v>225</v>
      </c>
      <c r="C245" s="930" t="s">
        <v>1496</v>
      </c>
      <c r="D245" s="930" t="s">
        <v>1726</v>
      </c>
      <c r="E245" s="931" t="s">
        <v>633</v>
      </c>
      <c r="F245" s="932">
        <v>469</v>
      </c>
      <c r="G245" s="799">
        <v>469</v>
      </c>
      <c r="H245" s="799" t="s">
        <v>97</v>
      </c>
      <c r="I245" s="918">
        <v>505</v>
      </c>
      <c r="J245" s="918">
        <v>1016.51</v>
      </c>
      <c r="K245" s="891">
        <v>36951</v>
      </c>
      <c r="L245" s="891">
        <v>39420</v>
      </c>
      <c r="M245" s="893" t="s">
        <v>97</v>
      </c>
      <c r="N245" s="893">
        <v>83</v>
      </c>
      <c r="O245" s="894">
        <v>3.05</v>
      </c>
      <c r="P245" s="1456"/>
      <c r="Q245" s="1450"/>
    </row>
    <row r="246" spans="1:17" x14ac:dyDescent="0.15">
      <c r="A246" s="1196"/>
      <c r="B246" s="971" t="s">
        <v>226</v>
      </c>
      <c r="C246" s="1221" t="s">
        <v>1497</v>
      </c>
      <c r="D246" s="1221" t="s">
        <v>1726</v>
      </c>
      <c r="E246" s="1222" t="s">
        <v>633</v>
      </c>
      <c r="F246" s="899">
        <v>747</v>
      </c>
      <c r="G246" s="956">
        <v>747</v>
      </c>
      <c r="H246" s="956" t="s">
        <v>97</v>
      </c>
      <c r="I246" s="901">
        <v>923.9</v>
      </c>
      <c r="J246" s="901">
        <v>1925.16</v>
      </c>
      <c r="K246" s="902">
        <v>37072</v>
      </c>
      <c r="L246" s="902">
        <v>39493</v>
      </c>
      <c r="M246" s="904" t="s">
        <v>97</v>
      </c>
      <c r="N246" s="904">
        <v>163</v>
      </c>
      <c r="O246" s="905">
        <v>3.5</v>
      </c>
      <c r="P246" s="1456"/>
      <c r="Q246" s="1450"/>
    </row>
    <row r="247" spans="1:17" x14ac:dyDescent="0.15">
      <c r="A247" s="1196"/>
      <c r="B247" s="971" t="s">
        <v>227</v>
      </c>
      <c r="C247" s="930" t="s">
        <v>480</v>
      </c>
      <c r="D247" s="930" t="s">
        <v>620</v>
      </c>
      <c r="E247" s="931" t="s">
        <v>633</v>
      </c>
      <c r="F247" s="932">
        <v>761</v>
      </c>
      <c r="G247" s="799">
        <v>761</v>
      </c>
      <c r="H247" s="799" t="s">
        <v>97</v>
      </c>
      <c r="I247" s="918">
        <v>323.60000000000002</v>
      </c>
      <c r="J247" s="918">
        <v>1319.3399999999899</v>
      </c>
      <c r="K247" s="891">
        <v>38776</v>
      </c>
      <c r="L247" s="891">
        <v>39135</v>
      </c>
      <c r="M247" s="893" t="s">
        <v>97</v>
      </c>
      <c r="N247" s="893">
        <v>77</v>
      </c>
      <c r="O247" s="894">
        <v>3.78</v>
      </c>
      <c r="P247" s="1456"/>
      <c r="Q247" s="1450"/>
    </row>
    <row r="248" spans="1:17" x14ac:dyDescent="0.15">
      <c r="A248" s="1196"/>
      <c r="B248" s="971" t="s">
        <v>228</v>
      </c>
      <c r="C248" s="930" t="s">
        <v>481</v>
      </c>
      <c r="D248" s="930" t="s">
        <v>622</v>
      </c>
      <c r="E248" s="931" t="s">
        <v>633</v>
      </c>
      <c r="F248" s="932">
        <v>1580</v>
      </c>
      <c r="G248" s="799">
        <v>1580</v>
      </c>
      <c r="H248" s="799" t="s">
        <v>97</v>
      </c>
      <c r="I248" s="918">
        <v>781.45</v>
      </c>
      <c r="J248" s="918">
        <v>2999.35</v>
      </c>
      <c r="K248" s="891">
        <v>39497</v>
      </c>
      <c r="L248" s="891">
        <v>39539</v>
      </c>
      <c r="M248" s="893" t="s">
        <v>97</v>
      </c>
      <c r="N248" s="893">
        <v>50</v>
      </c>
      <c r="O248" s="894">
        <v>4.1399999999999997</v>
      </c>
      <c r="P248" s="1456"/>
      <c r="Q248" s="1450"/>
    </row>
    <row r="249" spans="1:17" x14ac:dyDescent="0.15">
      <c r="A249" s="1196"/>
      <c r="B249" s="971" t="s">
        <v>229</v>
      </c>
      <c r="C249" s="930" t="s">
        <v>482</v>
      </c>
      <c r="D249" s="930" t="s">
        <v>627</v>
      </c>
      <c r="E249" s="931" t="s">
        <v>633</v>
      </c>
      <c r="F249" s="932">
        <v>920</v>
      </c>
      <c r="G249" s="799">
        <v>920</v>
      </c>
      <c r="H249" s="799" t="s">
        <v>97</v>
      </c>
      <c r="I249" s="918">
        <v>179.9</v>
      </c>
      <c r="J249" s="918">
        <v>1163.3</v>
      </c>
      <c r="K249" s="891">
        <v>41786</v>
      </c>
      <c r="L249" s="891">
        <v>42307</v>
      </c>
      <c r="M249" s="893" t="s">
        <v>97</v>
      </c>
      <c r="N249" s="893">
        <v>20</v>
      </c>
      <c r="O249" s="894">
        <v>4.37</v>
      </c>
      <c r="P249" s="1456"/>
      <c r="Q249" s="1450"/>
    </row>
    <row r="250" spans="1:17" x14ac:dyDescent="0.15">
      <c r="A250" s="1196"/>
      <c r="B250" s="971" t="s">
        <v>230</v>
      </c>
      <c r="C250" s="1221" t="s">
        <v>483</v>
      </c>
      <c r="D250" s="1221" t="s">
        <v>1702</v>
      </c>
      <c r="E250" s="1222" t="s">
        <v>633</v>
      </c>
      <c r="F250" s="899">
        <v>720</v>
      </c>
      <c r="G250" s="956">
        <v>720</v>
      </c>
      <c r="H250" s="956" t="s">
        <v>97</v>
      </c>
      <c r="I250" s="901">
        <v>326.02</v>
      </c>
      <c r="J250" s="901">
        <v>1401.3199999999899</v>
      </c>
      <c r="K250" s="902">
        <v>41828</v>
      </c>
      <c r="L250" s="902">
        <v>42307</v>
      </c>
      <c r="M250" s="904" t="s">
        <v>97</v>
      </c>
      <c r="N250" s="904">
        <v>22</v>
      </c>
      <c r="O250" s="905">
        <v>4.32</v>
      </c>
      <c r="P250" s="1456"/>
      <c r="Q250" s="1450"/>
    </row>
    <row r="251" spans="1:17" x14ac:dyDescent="0.15">
      <c r="A251" s="1196"/>
      <c r="B251" s="971" t="s">
        <v>795</v>
      </c>
      <c r="C251" s="930" t="s">
        <v>1361</v>
      </c>
      <c r="D251" s="930" t="s">
        <v>614</v>
      </c>
      <c r="E251" s="931" t="s">
        <v>633</v>
      </c>
      <c r="F251" s="932">
        <v>1058</v>
      </c>
      <c r="G251" s="799">
        <v>1058</v>
      </c>
      <c r="H251" s="799" t="s">
        <v>97</v>
      </c>
      <c r="I251" s="918">
        <v>515.34</v>
      </c>
      <c r="J251" s="918">
        <v>1101.06</v>
      </c>
      <c r="K251" s="891">
        <v>39658</v>
      </c>
      <c r="L251" s="891">
        <v>42485</v>
      </c>
      <c r="M251" s="893" t="s">
        <v>97</v>
      </c>
      <c r="N251" s="893">
        <v>17</v>
      </c>
      <c r="O251" s="894">
        <v>8.06</v>
      </c>
      <c r="P251" s="1456"/>
      <c r="Q251" s="1450"/>
    </row>
    <row r="252" spans="1:17" x14ac:dyDescent="0.15">
      <c r="A252" s="1196"/>
      <c r="B252" s="971" t="s">
        <v>1294</v>
      </c>
      <c r="C252" s="930" t="s">
        <v>1362</v>
      </c>
      <c r="D252" s="930" t="s">
        <v>608</v>
      </c>
      <c r="E252" s="931" t="s">
        <v>2582</v>
      </c>
      <c r="F252" s="932">
        <v>7140</v>
      </c>
      <c r="G252" s="799">
        <v>7140</v>
      </c>
      <c r="H252" s="956" t="s">
        <v>97</v>
      </c>
      <c r="I252" s="918">
        <v>39840.9</v>
      </c>
      <c r="J252" s="918">
        <v>12135.36</v>
      </c>
      <c r="K252" s="891">
        <v>38146</v>
      </c>
      <c r="L252" s="891">
        <v>39059</v>
      </c>
      <c r="M252" s="904" t="s">
        <v>97</v>
      </c>
      <c r="N252" s="893">
        <v>391</v>
      </c>
      <c r="O252" s="894">
        <v>1.46</v>
      </c>
      <c r="P252" s="1456"/>
      <c r="Q252" s="1450"/>
    </row>
    <row r="253" spans="1:17" x14ac:dyDescent="0.15">
      <c r="A253" s="1196"/>
      <c r="B253" s="971" t="s">
        <v>1296</v>
      </c>
      <c r="C253" s="930" t="s">
        <v>1363</v>
      </c>
      <c r="D253" s="930" t="s">
        <v>629</v>
      </c>
      <c r="E253" s="931" t="s">
        <v>633</v>
      </c>
      <c r="F253" s="932">
        <v>5290</v>
      </c>
      <c r="G253" s="799">
        <v>5290</v>
      </c>
      <c r="H253" s="799" t="s">
        <v>97</v>
      </c>
      <c r="I253" s="918">
        <v>2499.1</v>
      </c>
      <c r="J253" s="918">
        <v>9630.9599999999991</v>
      </c>
      <c r="K253" s="891">
        <v>38359</v>
      </c>
      <c r="L253" s="891">
        <v>39598</v>
      </c>
      <c r="M253" s="893" t="s">
        <v>97</v>
      </c>
      <c r="N253" s="893">
        <v>149</v>
      </c>
      <c r="O253" s="894">
        <v>4.99</v>
      </c>
      <c r="P253" s="1456"/>
      <c r="Q253" s="1450"/>
    </row>
    <row r="254" spans="1:17" x14ac:dyDescent="0.15">
      <c r="A254" s="1196"/>
      <c r="B254" s="971" t="s">
        <v>1297</v>
      </c>
      <c r="C254" s="930" t="s">
        <v>1364</v>
      </c>
      <c r="D254" s="930" t="s">
        <v>627</v>
      </c>
      <c r="E254" s="931" t="s">
        <v>633</v>
      </c>
      <c r="F254" s="932">
        <v>2850</v>
      </c>
      <c r="G254" s="799">
        <v>2850</v>
      </c>
      <c r="H254" s="799" t="s">
        <v>97</v>
      </c>
      <c r="I254" s="918">
        <v>479.93</v>
      </c>
      <c r="J254" s="918">
        <v>4540.7</v>
      </c>
      <c r="K254" s="891">
        <v>38031</v>
      </c>
      <c r="L254" s="891">
        <v>40940</v>
      </c>
      <c r="M254" s="893" t="s">
        <v>97</v>
      </c>
      <c r="N254" s="893">
        <v>130</v>
      </c>
      <c r="O254" s="894">
        <v>3.81</v>
      </c>
      <c r="P254" s="1456"/>
      <c r="Q254" s="1450"/>
    </row>
    <row r="255" spans="1:17" x14ac:dyDescent="0.15">
      <c r="A255" s="1196"/>
      <c r="B255" s="971" t="s">
        <v>1298</v>
      </c>
      <c r="C255" s="930" t="s">
        <v>1365</v>
      </c>
      <c r="D255" s="930" t="s">
        <v>608</v>
      </c>
      <c r="E255" s="931" t="s">
        <v>633</v>
      </c>
      <c r="F255" s="932">
        <v>1320</v>
      </c>
      <c r="G255" s="799">
        <v>1320</v>
      </c>
      <c r="H255" s="799" t="s">
        <v>97</v>
      </c>
      <c r="I255" s="918">
        <v>777.85</v>
      </c>
      <c r="J255" s="918">
        <v>1894.35</v>
      </c>
      <c r="K255" s="891">
        <v>39483</v>
      </c>
      <c r="L255" s="891">
        <v>40830</v>
      </c>
      <c r="M255" s="893" t="s">
        <v>97</v>
      </c>
      <c r="N255" s="893">
        <v>23</v>
      </c>
      <c r="O255" s="894">
        <v>8.1999999999999993</v>
      </c>
      <c r="P255" s="1456"/>
      <c r="Q255" s="1450"/>
    </row>
    <row r="256" spans="1:17" x14ac:dyDescent="0.15">
      <c r="A256" s="1196"/>
      <c r="B256" s="971" t="s">
        <v>1299</v>
      </c>
      <c r="C256" s="930" t="s">
        <v>1498</v>
      </c>
      <c r="D256" s="930" t="s">
        <v>1723</v>
      </c>
      <c r="E256" s="931" t="s">
        <v>633</v>
      </c>
      <c r="F256" s="932">
        <v>1310</v>
      </c>
      <c r="G256" s="799">
        <v>1310</v>
      </c>
      <c r="H256" s="956" t="s">
        <v>97</v>
      </c>
      <c r="I256" s="918">
        <v>760.85</v>
      </c>
      <c r="J256" s="918">
        <v>2471.3000000000002</v>
      </c>
      <c r="K256" s="891">
        <v>39605</v>
      </c>
      <c r="L256" s="891">
        <v>40767</v>
      </c>
      <c r="M256" s="904" t="s">
        <v>97</v>
      </c>
      <c r="N256" s="893">
        <v>31</v>
      </c>
      <c r="O256" s="894">
        <v>7.23</v>
      </c>
      <c r="P256" s="1456"/>
      <c r="Q256" s="1450"/>
    </row>
    <row r="257" spans="1:17" x14ac:dyDescent="0.15">
      <c r="A257" s="1196"/>
      <c r="B257" s="971" t="s">
        <v>1419</v>
      </c>
      <c r="C257" s="930" t="s">
        <v>1499</v>
      </c>
      <c r="D257" s="930" t="s">
        <v>614</v>
      </c>
      <c r="E257" s="931" t="s">
        <v>633</v>
      </c>
      <c r="F257" s="932">
        <v>1300</v>
      </c>
      <c r="G257" s="799">
        <v>1300</v>
      </c>
      <c r="H257" s="799" t="s">
        <v>97</v>
      </c>
      <c r="I257" s="918">
        <v>750.39</v>
      </c>
      <c r="J257" s="918">
        <v>1541.81</v>
      </c>
      <c r="K257" s="891">
        <v>39507</v>
      </c>
      <c r="L257" s="891">
        <v>42825</v>
      </c>
      <c r="M257" s="893" t="s">
        <v>97</v>
      </c>
      <c r="N257" s="893">
        <v>22</v>
      </c>
      <c r="O257" s="894">
        <v>8.51</v>
      </c>
      <c r="P257" s="1456"/>
      <c r="Q257" s="1450"/>
    </row>
    <row r="258" spans="1:17" x14ac:dyDescent="0.15">
      <c r="A258" s="1196"/>
      <c r="B258" s="971" t="s">
        <v>1420</v>
      </c>
      <c r="C258" s="930" t="s">
        <v>1500</v>
      </c>
      <c r="D258" s="930" t="s">
        <v>625</v>
      </c>
      <c r="E258" s="931" t="s">
        <v>633</v>
      </c>
      <c r="F258" s="932">
        <v>1110</v>
      </c>
      <c r="G258" s="799">
        <v>1110</v>
      </c>
      <c r="H258" s="956" t="s">
        <v>2544</v>
      </c>
      <c r="I258" s="918">
        <v>526.83000000000004</v>
      </c>
      <c r="J258" s="918">
        <v>1742.08</v>
      </c>
      <c r="K258" s="891">
        <v>41927</v>
      </c>
      <c r="L258" s="891">
        <v>42825</v>
      </c>
      <c r="M258" s="893" t="s">
        <v>97</v>
      </c>
      <c r="N258" s="893">
        <v>16</v>
      </c>
      <c r="O258" s="894">
        <v>5.84</v>
      </c>
      <c r="P258" s="1456"/>
      <c r="Q258" s="1450"/>
    </row>
    <row r="259" spans="1:17" x14ac:dyDescent="0.15">
      <c r="A259" s="1196"/>
      <c r="B259" s="971" t="s">
        <v>1421</v>
      </c>
      <c r="C259" s="930" t="s">
        <v>1501</v>
      </c>
      <c r="D259" s="930" t="s">
        <v>630</v>
      </c>
      <c r="E259" s="931" t="s">
        <v>633</v>
      </c>
      <c r="F259" s="932">
        <v>785</v>
      </c>
      <c r="G259" s="799">
        <v>785</v>
      </c>
      <c r="H259" s="799" t="s">
        <v>97</v>
      </c>
      <c r="I259" s="918">
        <v>175.86</v>
      </c>
      <c r="J259" s="918">
        <v>1259.73</v>
      </c>
      <c r="K259" s="891">
        <v>41992</v>
      </c>
      <c r="L259" s="891">
        <v>42825</v>
      </c>
      <c r="M259" s="893" t="s">
        <v>97</v>
      </c>
      <c r="N259" s="893">
        <v>15</v>
      </c>
      <c r="O259" s="894">
        <v>6.47</v>
      </c>
      <c r="P259" s="1456"/>
      <c r="Q259" s="1450"/>
    </row>
    <row r="260" spans="1:17" x14ac:dyDescent="0.15">
      <c r="A260" s="1196"/>
      <c r="B260" s="971" t="s">
        <v>1949</v>
      </c>
      <c r="C260" s="930" t="s">
        <v>1950</v>
      </c>
      <c r="D260" s="930" t="s">
        <v>608</v>
      </c>
      <c r="E260" s="931" t="s">
        <v>633</v>
      </c>
      <c r="F260" s="932">
        <v>2750</v>
      </c>
      <c r="G260" s="799">
        <v>2750</v>
      </c>
      <c r="H260" s="956" t="s">
        <v>97</v>
      </c>
      <c r="I260" s="918">
        <v>1534.91</v>
      </c>
      <c r="J260" s="918">
        <v>3522.92</v>
      </c>
      <c r="K260" s="891">
        <v>41653</v>
      </c>
      <c r="L260" s="891">
        <v>43192</v>
      </c>
      <c r="M260" s="893" t="s">
        <v>97</v>
      </c>
      <c r="N260" s="893">
        <v>32</v>
      </c>
      <c r="O260" s="894">
        <v>12.56</v>
      </c>
      <c r="P260" s="1456"/>
      <c r="Q260" s="1450"/>
    </row>
    <row r="261" spans="1:17" x14ac:dyDescent="0.15">
      <c r="A261" s="1196"/>
      <c r="B261" s="971" t="s">
        <v>1951</v>
      </c>
      <c r="C261" s="930" t="s">
        <v>1952</v>
      </c>
      <c r="D261" s="930" t="s">
        <v>626</v>
      </c>
      <c r="E261" s="931" t="s">
        <v>633</v>
      </c>
      <c r="F261" s="932">
        <v>2280</v>
      </c>
      <c r="G261" s="799">
        <v>2280</v>
      </c>
      <c r="H261" s="799" t="s">
        <v>97</v>
      </c>
      <c r="I261" s="918">
        <v>407.54</v>
      </c>
      <c r="J261" s="918">
        <v>2882.48</v>
      </c>
      <c r="K261" s="891">
        <v>42482</v>
      </c>
      <c r="L261" s="891">
        <v>43192</v>
      </c>
      <c r="M261" s="893" t="s">
        <v>97</v>
      </c>
      <c r="N261" s="893">
        <v>25</v>
      </c>
      <c r="O261" s="894">
        <v>6.07</v>
      </c>
      <c r="P261" s="1456"/>
      <c r="Q261" s="1450"/>
    </row>
    <row r="262" spans="1:17" x14ac:dyDescent="0.15">
      <c r="A262" s="1196"/>
      <c r="B262" s="971" t="s">
        <v>1953</v>
      </c>
      <c r="C262" s="930" t="s">
        <v>1954</v>
      </c>
      <c r="D262" s="930" t="s">
        <v>1635</v>
      </c>
      <c r="E262" s="931" t="s">
        <v>633</v>
      </c>
      <c r="F262" s="932">
        <v>1216</v>
      </c>
      <c r="G262" s="799">
        <v>1216</v>
      </c>
      <c r="H262" s="956" t="s">
        <v>97</v>
      </c>
      <c r="I262" s="918">
        <v>518.79999999999995</v>
      </c>
      <c r="J262" s="918">
        <v>2000.91</v>
      </c>
      <c r="K262" s="891">
        <v>42479</v>
      </c>
      <c r="L262" s="891">
        <v>43192</v>
      </c>
      <c r="M262" s="893" t="s">
        <v>97</v>
      </c>
      <c r="N262" s="893">
        <v>22</v>
      </c>
      <c r="O262" s="894">
        <v>5.51</v>
      </c>
      <c r="P262" s="1456"/>
      <c r="Q262" s="1450"/>
    </row>
    <row r="263" spans="1:17" x14ac:dyDescent="0.15">
      <c r="A263" s="1196"/>
      <c r="B263" s="971" t="s">
        <v>1955</v>
      </c>
      <c r="C263" s="930" t="s">
        <v>1956</v>
      </c>
      <c r="D263" s="930" t="s">
        <v>612</v>
      </c>
      <c r="E263" s="931" t="s">
        <v>633</v>
      </c>
      <c r="F263" s="932">
        <v>966</v>
      </c>
      <c r="G263" s="799">
        <v>966</v>
      </c>
      <c r="H263" s="799" t="s">
        <v>97</v>
      </c>
      <c r="I263" s="918">
        <v>335.87</v>
      </c>
      <c r="J263" s="918">
        <v>1081.03</v>
      </c>
      <c r="K263" s="891">
        <v>42377</v>
      </c>
      <c r="L263" s="891">
        <v>43192</v>
      </c>
      <c r="M263" s="893" t="s">
        <v>97</v>
      </c>
      <c r="N263" s="893">
        <v>13</v>
      </c>
      <c r="O263" s="894">
        <v>10.5</v>
      </c>
      <c r="P263" s="1456"/>
      <c r="Q263" s="1450"/>
    </row>
    <row r="264" spans="1:17" x14ac:dyDescent="0.15">
      <c r="A264" s="1196"/>
      <c r="B264" s="971" t="s">
        <v>1957</v>
      </c>
      <c r="C264" s="930" t="s">
        <v>1958</v>
      </c>
      <c r="D264" s="930" t="s">
        <v>609</v>
      </c>
      <c r="E264" s="931" t="s">
        <v>633</v>
      </c>
      <c r="F264" s="932">
        <v>844</v>
      </c>
      <c r="G264" s="799">
        <v>844</v>
      </c>
      <c r="H264" s="956" t="s">
        <v>97</v>
      </c>
      <c r="I264" s="918">
        <v>423.28</v>
      </c>
      <c r="J264" s="918">
        <v>1333.42</v>
      </c>
      <c r="K264" s="891">
        <v>42710</v>
      </c>
      <c r="L264" s="891">
        <v>43192</v>
      </c>
      <c r="M264" s="893" t="s">
        <v>97</v>
      </c>
      <c r="N264" s="893">
        <v>14</v>
      </c>
      <c r="O264" s="894">
        <v>8.2899999999999991</v>
      </c>
      <c r="P264" s="1456"/>
      <c r="Q264" s="1450"/>
    </row>
    <row r="265" spans="1:17" x14ac:dyDescent="0.15">
      <c r="A265" s="1196"/>
      <c r="B265" s="971" t="s">
        <v>2583</v>
      </c>
      <c r="C265" s="930" t="s">
        <v>2714</v>
      </c>
      <c r="D265" s="930" t="s">
        <v>2584</v>
      </c>
      <c r="E265" s="931" t="s">
        <v>633</v>
      </c>
      <c r="F265" s="932">
        <v>3960</v>
      </c>
      <c r="G265" s="799">
        <v>3960</v>
      </c>
      <c r="H265" s="956" t="s">
        <v>2801</v>
      </c>
      <c r="I265" s="918">
        <v>1421.31</v>
      </c>
      <c r="J265" s="918">
        <v>5079.46</v>
      </c>
      <c r="K265" s="891">
        <v>43503</v>
      </c>
      <c r="L265" s="891">
        <v>43837</v>
      </c>
      <c r="M265" s="893"/>
      <c r="N265" s="893">
        <v>34</v>
      </c>
      <c r="O265" s="894">
        <v>3.77</v>
      </c>
      <c r="P265" s="1456"/>
      <c r="Q265" s="1450"/>
    </row>
    <row r="266" spans="1:17" x14ac:dyDescent="0.15">
      <c r="A266" s="1196"/>
      <c r="B266" s="971" t="s">
        <v>2585</v>
      </c>
      <c r="C266" s="930" t="s">
        <v>2715</v>
      </c>
      <c r="D266" s="930" t="s">
        <v>1635</v>
      </c>
      <c r="E266" s="931" t="s">
        <v>633</v>
      </c>
      <c r="F266" s="932">
        <v>1390</v>
      </c>
      <c r="G266" s="799">
        <v>1390</v>
      </c>
      <c r="H266" s="956" t="s">
        <v>2801</v>
      </c>
      <c r="I266" s="918">
        <v>634</v>
      </c>
      <c r="J266" s="918">
        <v>2473.04</v>
      </c>
      <c r="K266" s="891">
        <v>43140</v>
      </c>
      <c r="L266" s="891">
        <v>43837</v>
      </c>
      <c r="M266" s="893"/>
      <c r="N266" s="893">
        <v>23</v>
      </c>
      <c r="O266" s="894">
        <v>4.45</v>
      </c>
      <c r="P266" s="1456"/>
      <c r="Q266" s="1450"/>
    </row>
    <row r="267" spans="1:17" x14ac:dyDescent="0.15">
      <c r="A267" s="1196"/>
      <c r="B267" s="971" t="s">
        <v>2586</v>
      </c>
      <c r="C267" s="930" t="s">
        <v>2812</v>
      </c>
      <c r="D267" s="930" t="s">
        <v>2587</v>
      </c>
      <c r="E267" s="931" t="s">
        <v>2815</v>
      </c>
      <c r="F267" s="932">
        <v>1230</v>
      </c>
      <c r="G267" s="799">
        <v>1230</v>
      </c>
      <c r="H267" s="956" t="s">
        <v>2801</v>
      </c>
      <c r="I267" s="918">
        <v>356.85</v>
      </c>
      <c r="J267" s="918">
        <v>1575.38</v>
      </c>
      <c r="K267" s="891">
        <v>43312</v>
      </c>
      <c r="L267" s="891">
        <v>43837</v>
      </c>
      <c r="M267" s="893"/>
      <c r="N267" s="893">
        <v>17</v>
      </c>
      <c r="O267" s="894">
        <v>7.09</v>
      </c>
      <c r="P267" s="1456"/>
      <c r="Q267" s="1450"/>
    </row>
    <row r="268" spans="1:17" s="1608" customFormat="1" x14ac:dyDescent="0.15">
      <c r="A268" s="1196"/>
      <c r="B268" s="971" t="s">
        <v>2811</v>
      </c>
      <c r="C268" s="930" t="s">
        <v>2813</v>
      </c>
      <c r="D268" s="930" t="s">
        <v>2814</v>
      </c>
      <c r="E268" s="931" t="s">
        <v>2816</v>
      </c>
      <c r="F268" s="932">
        <v>2580</v>
      </c>
      <c r="G268" s="799">
        <v>2580</v>
      </c>
      <c r="H268" s="956" t="s">
        <v>2801</v>
      </c>
      <c r="I268" s="918">
        <v>1452.8</v>
      </c>
      <c r="J268" s="918">
        <v>3354.13</v>
      </c>
      <c r="K268" s="891">
        <v>43417</v>
      </c>
      <c r="L268" s="891">
        <v>43900</v>
      </c>
      <c r="M268" s="893"/>
      <c r="N268" s="893">
        <v>24</v>
      </c>
      <c r="O268" s="894">
        <v>6.41</v>
      </c>
      <c r="P268" s="1607"/>
      <c r="Q268" s="1605"/>
    </row>
    <row r="269" spans="1:17" x14ac:dyDescent="0.15">
      <c r="A269" s="1196"/>
      <c r="B269" s="971" t="s">
        <v>231</v>
      </c>
      <c r="C269" s="1221" t="s">
        <v>484</v>
      </c>
      <c r="D269" s="1221" t="s">
        <v>1691</v>
      </c>
      <c r="E269" s="1222" t="s">
        <v>639</v>
      </c>
      <c r="F269" s="899">
        <v>652</v>
      </c>
      <c r="G269" s="956">
        <v>652</v>
      </c>
      <c r="H269" s="956" t="s">
        <v>97</v>
      </c>
      <c r="I269" s="901">
        <v>484.87</v>
      </c>
      <c r="J269" s="901">
        <v>2087.94</v>
      </c>
      <c r="K269" s="902">
        <v>39118</v>
      </c>
      <c r="L269" s="902">
        <v>39203</v>
      </c>
      <c r="M269" s="904" t="s">
        <v>97</v>
      </c>
      <c r="N269" s="904">
        <v>115</v>
      </c>
      <c r="O269" s="905">
        <v>1.61</v>
      </c>
      <c r="P269" s="1456"/>
      <c r="Q269" s="1450"/>
    </row>
    <row r="270" spans="1:17" x14ac:dyDescent="0.15">
      <c r="A270" s="1196"/>
      <c r="B270" s="971" t="s">
        <v>232</v>
      </c>
      <c r="C270" s="930" t="s">
        <v>485</v>
      </c>
      <c r="D270" s="930" t="s">
        <v>1691</v>
      </c>
      <c r="E270" s="931" t="s">
        <v>639</v>
      </c>
      <c r="F270" s="932">
        <v>735</v>
      </c>
      <c r="G270" s="799">
        <v>735</v>
      </c>
      <c r="H270" s="799" t="s">
        <v>97</v>
      </c>
      <c r="I270" s="918">
        <v>1188.54</v>
      </c>
      <c r="J270" s="918">
        <v>2181.4299999999898</v>
      </c>
      <c r="K270" s="891">
        <v>39766</v>
      </c>
      <c r="L270" s="891">
        <v>39801</v>
      </c>
      <c r="M270" s="893" t="s">
        <v>97</v>
      </c>
      <c r="N270" s="893">
        <v>95</v>
      </c>
      <c r="O270" s="894">
        <v>4.55</v>
      </c>
      <c r="P270" s="1456"/>
      <c r="Q270" s="1450"/>
    </row>
    <row r="271" spans="1:17" x14ac:dyDescent="0.15">
      <c r="A271" s="1196"/>
      <c r="B271" s="971" t="s">
        <v>233</v>
      </c>
      <c r="C271" s="1221" t="s">
        <v>486</v>
      </c>
      <c r="D271" s="1221" t="s">
        <v>607</v>
      </c>
      <c r="E271" s="1222" t="s">
        <v>2588</v>
      </c>
      <c r="F271" s="899">
        <v>1620</v>
      </c>
      <c r="G271" s="956">
        <v>1620</v>
      </c>
      <c r="H271" s="956" t="s">
        <v>97</v>
      </c>
      <c r="I271" s="901">
        <v>787.01</v>
      </c>
      <c r="J271" s="901">
        <v>3201.17</v>
      </c>
      <c r="K271" s="902">
        <v>40063</v>
      </c>
      <c r="L271" s="902">
        <v>40883</v>
      </c>
      <c r="M271" s="904" t="s">
        <v>97</v>
      </c>
      <c r="N271" s="904">
        <v>47</v>
      </c>
      <c r="O271" s="905">
        <v>10.86</v>
      </c>
      <c r="P271" s="1456"/>
      <c r="Q271" s="1450"/>
    </row>
    <row r="272" spans="1:17" x14ac:dyDescent="0.15">
      <c r="A272" s="1196"/>
      <c r="B272" s="971" t="s">
        <v>235</v>
      </c>
      <c r="C272" s="930" t="s">
        <v>487</v>
      </c>
      <c r="D272" s="930" t="s">
        <v>1647</v>
      </c>
      <c r="E272" s="931" t="s">
        <v>1959</v>
      </c>
      <c r="F272" s="932">
        <v>274</v>
      </c>
      <c r="G272" s="799">
        <v>274</v>
      </c>
      <c r="H272" s="799" t="s">
        <v>97</v>
      </c>
      <c r="I272" s="918">
        <v>408.19</v>
      </c>
      <c r="J272" s="918">
        <v>1342.44</v>
      </c>
      <c r="K272" s="891">
        <v>38648</v>
      </c>
      <c r="L272" s="891">
        <v>39135</v>
      </c>
      <c r="M272" s="893" t="s">
        <v>97</v>
      </c>
      <c r="N272" s="893">
        <v>62</v>
      </c>
      <c r="O272" s="894">
        <v>0.41</v>
      </c>
      <c r="P272" s="1456"/>
      <c r="Q272" s="1450"/>
    </row>
    <row r="273" spans="1:17" x14ac:dyDescent="0.15">
      <c r="A273" s="1196"/>
      <c r="B273" s="971" t="s">
        <v>236</v>
      </c>
      <c r="C273" s="930" t="s">
        <v>488</v>
      </c>
      <c r="D273" s="930" t="s">
        <v>1647</v>
      </c>
      <c r="E273" s="931" t="s">
        <v>1731</v>
      </c>
      <c r="F273" s="932">
        <v>502</v>
      </c>
      <c r="G273" s="799">
        <v>502</v>
      </c>
      <c r="H273" s="799" t="s">
        <v>97</v>
      </c>
      <c r="I273" s="918">
        <v>336.1</v>
      </c>
      <c r="J273" s="918">
        <v>2278.4899999999898</v>
      </c>
      <c r="K273" s="891">
        <v>38721</v>
      </c>
      <c r="L273" s="891">
        <v>39171</v>
      </c>
      <c r="M273" s="893" t="s">
        <v>97</v>
      </c>
      <c r="N273" s="893">
        <v>69</v>
      </c>
      <c r="O273" s="894">
        <v>0.39</v>
      </c>
      <c r="P273" s="1456"/>
      <c r="Q273" s="1450"/>
    </row>
    <row r="274" spans="1:17" x14ac:dyDescent="0.15">
      <c r="A274" s="1196"/>
      <c r="B274" s="971" t="s">
        <v>237</v>
      </c>
      <c r="C274" s="930" t="s">
        <v>489</v>
      </c>
      <c r="D274" s="930" t="s">
        <v>1647</v>
      </c>
      <c r="E274" s="931" t="s">
        <v>1731</v>
      </c>
      <c r="F274" s="932">
        <v>334</v>
      </c>
      <c r="G274" s="799">
        <v>334</v>
      </c>
      <c r="H274" s="799" t="s">
        <v>97</v>
      </c>
      <c r="I274" s="918">
        <v>224.07</v>
      </c>
      <c r="J274" s="918">
        <v>1462.3399999999899</v>
      </c>
      <c r="K274" s="891">
        <v>38620</v>
      </c>
      <c r="L274" s="891">
        <v>39171</v>
      </c>
      <c r="M274" s="893" t="s">
        <v>97</v>
      </c>
      <c r="N274" s="893">
        <v>56</v>
      </c>
      <c r="O274" s="894">
        <v>0.42</v>
      </c>
      <c r="P274" s="1456"/>
      <c r="Q274" s="1450"/>
    </row>
    <row r="275" spans="1:17" x14ac:dyDescent="0.15">
      <c r="A275" s="1196"/>
      <c r="B275" s="971" t="s">
        <v>238</v>
      </c>
      <c r="C275" s="1221" t="s">
        <v>490</v>
      </c>
      <c r="D275" s="1221" t="s">
        <v>1647</v>
      </c>
      <c r="E275" s="1222" t="s">
        <v>1732</v>
      </c>
      <c r="F275" s="899">
        <v>547</v>
      </c>
      <c r="G275" s="956">
        <v>547</v>
      </c>
      <c r="H275" s="956" t="s">
        <v>97</v>
      </c>
      <c r="I275" s="901">
        <v>642.64</v>
      </c>
      <c r="J275" s="901">
        <v>2297.9499999999898</v>
      </c>
      <c r="K275" s="902">
        <v>39469</v>
      </c>
      <c r="L275" s="902">
        <v>39505</v>
      </c>
      <c r="M275" s="904" t="s">
        <v>97</v>
      </c>
      <c r="N275" s="904">
        <v>77</v>
      </c>
      <c r="O275" s="905">
        <v>0.44</v>
      </c>
      <c r="P275" s="1456"/>
      <c r="Q275" s="1450"/>
    </row>
    <row r="276" spans="1:17" x14ac:dyDescent="0.15">
      <c r="A276" s="1196"/>
      <c r="B276" s="971" t="s">
        <v>239</v>
      </c>
      <c r="C276" s="930" t="s">
        <v>491</v>
      </c>
      <c r="D276" s="930" t="s">
        <v>1647</v>
      </c>
      <c r="E276" s="931" t="s">
        <v>1732</v>
      </c>
      <c r="F276" s="932">
        <v>475</v>
      </c>
      <c r="G276" s="799">
        <v>475</v>
      </c>
      <c r="H276" s="799" t="s">
        <v>97</v>
      </c>
      <c r="I276" s="918">
        <v>1441.85</v>
      </c>
      <c r="J276" s="918">
        <v>2470.6399999999899</v>
      </c>
      <c r="K276" s="891">
        <v>39476</v>
      </c>
      <c r="L276" s="891">
        <v>39505</v>
      </c>
      <c r="M276" s="893" t="s">
        <v>97</v>
      </c>
      <c r="N276" s="893">
        <v>91</v>
      </c>
      <c r="O276" s="894">
        <v>0.5</v>
      </c>
      <c r="P276" s="1456"/>
      <c r="Q276" s="1450"/>
    </row>
    <row r="277" spans="1:17" x14ac:dyDescent="0.15">
      <c r="A277" s="1196"/>
      <c r="B277" s="971" t="s">
        <v>240</v>
      </c>
      <c r="C277" s="1221" t="s">
        <v>492</v>
      </c>
      <c r="D277" s="1221" t="s">
        <v>1647</v>
      </c>
      <c r="E277" s="1222" t="s">
        <v>1732</v>
      </c>
      <c r="F277" s="899">
        <v>394</v>
      </c>
      <c r="G277" s="956">
        <v>394</v>
      </c>
      <c r="H277" s="956" t="s">
        <v>97</v>
      </c>
      <c r="I277" s="901">
        <v>529.92999999999995</v>
      </c>
      <c r="J277" s="901">
        <v>1787.96</v>
      </c>
      <c r="K277" s="902">
        <v>39469</v>
      </c>
      <c r="L277" s="902">
        <v>39505</v>
      </c>
      <c r="M277" s="904" t="s">
        <v>97</v>
      </c>
      <c r="N277" s="904">
        <v>65</v>
      </c>
      <c r="O277" s="905">
        <v>0.86</v>
      </c>
      <c r="P277" s="1456"/>
      <c r="Q277" s="1450"/>
    </row>
    <row r="278" spans="1:17" x14ac:dyDescent="0.15">
      <c r="A278" s="1196"/>
      <c r="B278" s="971" t="s">
        <v>241</v>
      </c>
      <c r="C278" s="930" t="s">
        <v>493</v>
      </c>
      <c r="D278" s="930" t="s">
        <v>1647</v>
      </c>
      <c r="E278" s="931" t="s">
        <v>1732</v>
      </c>
      <c r="F278" s="932">
        <v>249</v>
      </c>
      <c r="G278" s="799">
        <v>249</v>
      </c>
      <c r="H278" s="799" t="s">
        <v>97</v>
      </c>
      <c r="I278" s="918">
        <v>269.14</v>
      </c>
      <c r="J278" s="918">
        <v>1363.6099999999899</v>
      </c>
      <c r="K278" s="891">
        <v>39464</v>
      </c>
      <c r="L278" s="891">
        <v>39505</v>
      </c>
      <c r="M278" s="893" t="s">
        <v>97</v>
      </c>
      <c r="N278" s="893">
        <v>61</v>
      </c>
      <c r="O278" s="894">
        <v>0.67</v>
      </c>
      <c r="P278" s="1456"/>
      <c r="Q278" s="1450"/>
    </row>
    <row r="279" spans="1:17" x14ac:dyDescent="0.15">
      <c r="A279" s="1196"/>
      <c r="B279" s="971" t="s">
        <v>242</v>
      </c>
      <c r="C279" s="1221" t="s">
        <v>494</v>
      </c>
      <c r="D279" s="1221" t="s">
        <v>1647</v>
      </c>
      <c r="E279" s="1222" t="s">
        <v>1732</v>
      </c>
      <c r="F279" s="899">
        <v>229</v>
      </c>
      <c r="G279" s="956">
        <v>229</v>
      </c>
      <c r="H279" s="956" t="s">
        <v>97</v>
      </c>
      <c r="I279" s="901">
        <v>481.41</v>
      </c>
      <c r="J279" s="901">
        <v>1085.98</v>
      </c>
      <c r="K279" s="902">
        <v>39469</v>
      </c>
      <c r="L279" s="902">
        <v>39505</v>
      </c>
      <c r="M279" s="904" t="s">
        <v>97</v>
      </c>
      <c r="N279" s="904">
        <v>44</v>
      </c>
      <c r="O279" s="905">
        <v>0.82</v>
      </c>
      <c r="P279" s="1456"/>
      <c r="Q279" s="1450"/>
    </row>
    <row r="280" spans="1:17" x14ac:dyDescent="0.15">
      <c r="A280" s="1196"/>
      <c r="B280" s="971" t="s">
        <v>243</v>
      </c>
      <c r="C280" s="930" t="s">
        <v>495</v>
      </c>
      <c r="D280" s="930" t="s">
        <v>1647</v>
      </c>
      <c r="E280" s="931" t="s">
        <v>1732</v>
      </c>
      <c r="F280" s="932">
        <v>437</v>
      </c>
      <c r="G280" s="799">
        <v>437</v>
      </c>
      <c r="H280" s="799" t="s">
        <v>97</v>
      </c>
      <c r="I280" s="918">
        <v>928.54</v>
      </c>
      <c r="J280" s="918">
        <v>2228.2199999999898</v>
      </c>
      <c r="K280" s="891">
        <v>39465</v>
      </c>
      <c r="L280" s="891">
        <v>39507</v>
      </c>
      <c r="M280" s="893" t="s">
        <v>97</v>
      </c>
      <c r="N280" s="893">
        <v>69</v>
      </c>
      <c r="O280" s="894">
        <v>0.33</v>
      </c>
      <c r="P280" s="1456"/>
      <c r="Q280" s="1450"/>
    </row>
    <row r="281" spans="1:17" x14ac:dyDescent="0.15">
      <c r="A281" s="1196"/>
      <c r="B281" s="971" t="s">
        <v>244</v>
      </c>
      <c r="C281" s="930" t="s">
        <v>496</v>
      </c>
      <c r="D281" s="930" t="s">
        <v>1647</v>
      </c>
      <c r="E281" s="931" t="s">
        <v>1732</v>
      </c>
      <c r="F281" s="932">
        <v>616</v>
      </c>
      <c r="G281" s="799">
        <v>616</v>
      </c>
      <c r="H281" s="799" t="s">
        <v>97</v>
      </c>
      <c r="I281" s="918">
        <v>852.79</v>
      </c>
      <c r="J281" s="918">
        <v>2792.04</v>
      </c>
      <c r="K281" s="891">
        <v>39507</v>
      </c>
      <c r="L281" s="891">
        <v>39533</v>
      </c>
      <c r="M281" s="893" t="s">
        <v>97</v>
      </c>
      <c r="N281" s="893">
        <v>89</v>
      </c>
      <c r="O281" s="894">
        <v>1.0900000000000001</v>
      </c>
      <c r="P281" s="1456"/>
      <c r="Q281" s="1450"/>
    </row>
    <row r="282" spans="1:17" x14ac:dyDescent="0.15">
      <c r="A282" s="1196"/>
      <c r="B282" s="971" t="s">
        <v>245</v>
      </c>
      <c r="C282" s="930" t="s">
        <v>497</v>
      </c>
      <c r="D282" s="930" t="s">
        <v>1647</v>
      </c>
      <c r="E282" s="931" t="s">
        <v>1732</v>
      </c>
      <c r="F282" s="932">
        <v>4480</v>
      </c>
      <c r="G282" s="799">
        <v>4480</v>
      </c>
      <c r="H282" s="799" t="s">
        <v>97</v>
      </c>
      <c r="I282" s="918">
        <v>2718.81</v>
      </c>
      <c r="J282" s="918">
        <v>21239.84</v>
      </c>
      <c r="K282" s="891">
        <v>39475</v>
      </c>
      <c r="L282" s="891">
        <v>40883</v>
      </c>
      <c r="M282" s="893" t="s">
        <v>97</v>
      </c>
      <c r="N282" s="893">
        <v>207</v>
      </c>
      <c r="O282" s="894">
        <v>0.02</v>
      </c>
      <c r="P282" s="1456"/>
      <c r="Q282" s="1450"/>
    </row>
    <row r="283" spans="1:17" x14ac:dyDescent="0.15">
      <c r="A283" s="1196"/>
      <c r="B283" s="971" t="s">
        <v>246</v>
      </c>
      <c r="C283" s="1221" t="s">
        <v>498</v>
      </c>
      <c r="D283" s="1221" t="s">
        <v>1647</v>
      </c>
      <c r="E283" s="1222" t="s">
        <v>1732</v>
      </c>
      <c r="F283" s="899">
        <v>1730</v>
      </c>
      <c r="G283" s="956">
        <v>1730</v>
      </c>
      <c r="H283" s="956" t="s">
        <v>97</v>
      </c>
      <c r="I283" s="901">
        <v>875.71</v>
      </c>
      <c r="J283" s="901">
        <v>6350.13</v>
      </c>
      <c r="K283" s="902">
        <v>39132</v>
      </c>
      <c r="L283" s="902">
        <v>40883</v>
      </c>
      <c r="M283" s="904" t="s">
        <v>97</v>
      </c>
      <c r="N283" s="904">
        <v>82</v>
      </c>
      <c r="O283" s="905">
        <v>0.98</v>
      </c>
      <c r="P283" s="1456"/>
      <c r="Q283" s="1450"/>
    </row>
    <row r="284" spans="1:17" x14ac:dyDescent="0.15">
      <c r="A284" s="1196"/>
      <c r="B284" s="971" t="s">
        <v>247</v>
      </c>
      <c r="C284" s="930" t="s">
        <v>499</v>
      </c>
      <c r="D284" s="930" t="s">
        <v>1691</v>
      </c>
      <c r="E284" s="931" t="s">
        <v>639</v>
      </c>
      <c r="F284" s="932">
        <v>1140</v>
      </c>
      <c r="G284" s="799">
        <v>1140</v>
      </c>
      <c r="H284" s="799" t="s">
        <v>97</v>
      </c>
      <c r="I284" s="918">
        <v>1075.1400000000001</v>
      </c>
      <c r="J284" s="918">
        <v>3821.8899999999899</v>
      </c>
      <c r="K284" s="891">
        <v>39462</v>
      </c>
      <c r="L284" s="891">
        <v>39479</v>
      </c>
      <c r="M284" s="893" t="s">
        <v>97</v>
      </c>
      <c r="N284" s="893">
        <v>126</v>
      </c>
      <c r="O284" s="894">
        <v>3.65</v>
      </c>
      <c r="P284" s="1456"/>
      <c r="Q284" s="1450"/>
    </row>
    <row r="285" spans="1:17" x14ac:dyDescent="0.15">
      <c r="A285" s="1196"/>
      <c r="B285" s="971" t="s">
        <v>248</v>
      </c>
      <c r="C285" s="1221" t="s">
        <v>500</v>
      </c>
      <c r="D285" s="1221" t="s">
        <v>1691</v>
      </c>
      <c r="E285" s="1222" t="s">
        <v>639</v>
      </c>
      <c r="F285" s="899">
        <v>466</v>
      </c>
      <c r="G285" s="956">
        <v>466</v>
      </c>
      <c r="H285" s="956" t="s">
        <v>97</v>
      </c>
      <c r="I285" s="901">
        <v>894.53</v>
      </c>
      <c r="J285" s="901">
        <v>1473.76</v>
      </c>
      <c r="K285" s="902">
        <v>39462</v>
      </c>
      <c r="L285" s="902">
        <v>39479</v>
      </c>
      <c r="M285" s="904" t="s">
        <v>97</v>
      </c>
      <c r="N285" s="904">
        <v>56</v>
      </c>
      <c r="O285" s="905">
        <v>4.34</v>
      </c>
      <c r="P285" s="1456"/>
      <c r="Q285" s="1450"/>
    </row>
    <row r="286" spans="1:17" x14ac:dyDescent="0.15">
      <c r="A286" s="1196"/>
      <c r="B286" s="971" t="s">
        <v>249</v>
      </c>
      <c r="C286" s="930" t="s">
        <v>501</v>
      </c>
      <c r="D286" s="930" t="s">
        <v>1691</v>
      </c>
      <c r="E286" s="931" t="s">
        <v>639</v>
      </c>
      <c r="F286" s="932">
        <v>949</v>
      </c>
      <c r="G286" s="799">
        <v>949</v>
      </c>
      <c r="H286" s="799" t="s">
        <v>97</v>
      </c>
      <c r="I286" s="918">
        <v>1274.45</v>
      </c>
      <c r="J286" s="918">
        <v>4482.22</v>
      </c>
      <c r="K286" s="891">
        <v>34936</v>
      </c>
      <c r="L286" s="891">
        <v>39630</v>
      </c>
      <c r="M286" s="893" t="s">
        <v>97</v>
      </c>
      <c r="N286" s="893">
        <v>225</v>
      </c>
      <c r="O286" s="894">
        <v>1.48</v>
      </c>
      <c r="P286" s="1456"/>
      <c r="Q286" s="1450"/>
    </row>
    <row r="287" spans="1:17" x14ac:dyDescent="0.15">
      <c r="A287" s="1196"/>
      <c r="B287" s="971" t="s">
        <v>250</v>
      </c>
      <c r="C287" s="1221" t="s">
        <v>502</v>
      </c>
      <c r="D287" s="1221" t="s">
        <v>1651</v>
      </c>
      <c r="E287" s="1222" t="s">
        <v>2588</v>
      </c>
      <c r="F287" s="899">
        <v>712</v>
      </c>
      <c r="G287" s="956">
        <v>712</v>
      </c>
      <c r="H287" s="956" t="s">
        <v>97</v>
      </c>
      <c r="I287" s="901">
        <v>710.49</v>
      </c>
      <c r="J287" s="901">
        <v>1686.3299999999899</v>
      </c>
      <c r="K287" s="902">
        <v>38938</v>
      </c>
      <c r="L287" s="902">
        <v>39135</v>
      </c>
      <c r="M287" s="904" t="s">
        <v>97</v>
      </c>
      <c r="N287" s="904">
        <v>75</v>
      </c>
      <c r="O287" s="905">
        <v>10.66</v>
      </c>
      <c r="P287" s="1456"/>
      <c r="Q287" s="1450"/>
    </row>
    <row r="288" spans="1:17" x14ac:dyDescent="0.15">
      <c r="A288" s="1196"/>
      <c r="B288" s="971" t="s">
        <v>251</v>
      </c>
      <c r="C288" s="930" t="s">
        <v>503</v>
      </c>
      <c r="D288" s="930" t="s">
        <v>1651</v>
      </c>
      <c r="E288" s="931" t="s">
        <v>1733</v>
      </c>
      <c r="F288" s="932">
        <v>553</v>
      </c>
      <c r="G288" s="799">
        <v>553</v>
      </c>
      <c r="H288" s="799" t="s">
        <v>97</v>
      </c>
      <c r="I288" s="918">
        <v>378.28</v>
      </c>
      <c r="J288" s="918">
        <v>1678.6099999999899</v>
      </c>
      <c r="K288" s="891">
        <v>39466</v>
      </c>
      <c r="L288" s="891">
        <v>39507</v>
      </c>
      <c r="M288" s="893" t="s">
        <v>97</v>
      </c>
      <c r="N288" s="893">
        <v>86</v>
      </c>
      <c r="O288" s="894">
        <v>8.77</v>
      </c>
      <c r="P288" s="1456"/>
      <c r="Q288" s="1450"/>
    </row>
    <row r="289" spans="1:17" x14ac:dyDescent="0.15">
      <c r="A289" s="1196"/>
      <c r="B289" s="971" t="s">
        <v>252</v>
      </c>
      <c r="C289" s="930" t="s">
        <v>504</v>
      </c>
      <c r="D289" s="930" t="s">
        <v>1651</v>
      </c>
      <c r="E289" s="931" t="s">
        <v>1733</v>
      </c>
      <c r="F289" s="932">
        <v>1020</v>
      </c>
      <c r="G289" s="799">
        <v>1020</v>
      </c>
      <c r="H289" s="799" t="s">
        <v>97</v>
      </c>
      <c r="I289" s="918">
        <v>553.1</v>
      </c>
      <c r="J289" s="918">
        <v>2893.3499999999899</v>
      </c>
      <c r="K289" s="891">
        <v>39625</v>
      </c>
      <c r="L289" s="891">
        <v>39877</v>
      </c>
      <c r="M289" s="893" t="s">
        <v>97</v>
      </c>
      <c r="N289" s="893">
        <v>136</v>
      </c>
      <c r="O289" s="894">
        <v>6.77</v>
      </c>
      <c r="P289" s="1456"/>
      <c r="Q289" s="1450"/>
    </row>
    <row r="290" spans="1:17" x14ac:dyDescent="0.15">
      <c r="A290" s="1196"/>
      <c r="B290" s="971" t="s">
        <v>253</v>
      </c>
      <c r="C290" s="930" t="s">
        <v>1502</v>
      </c>
      <c r="D290" s="930" t="s">
        <v>1651</v>
      </c>
      <c r="E290" s="931" t="s">
        <v>1733</v>
      </c>
      <c r="F290" s="932">
        <v>1590</v>
      </c>
      <c r="G290" s="799">
        <v>1590</v>
      </c>
      <c r="H290" s="799" t="s">
        <v>97</v>
      </c>
      <c r="I290" s="918">
        <v>743.17</v>
      </c>
      <c r="J290" s="918">
        <v>3824.15</v>
      </c>
      <c r="K290" s="891">
        <v>39659</v>
      </c>
      <c r="L290" s="891">
        <v>40729</v>
      </c>
      <c r="M290" s="893" t="s">
        <v>97</v>
      </c>
      <c r="N290" s="893">
        <v>57</v>
      </c>
      <c r="O290" s="894">
        <v>7.73</v>
      </c>
      <c r="P290" s="1456"/>
      <c r="Q290" s="1450"/>
    </row>
    <row r="291" spans="1:17" x14ac:dyDescent="0.15">
      <c r="A291" s="1196"/>
      <c r="B291" s="971" t="s">
        <v>254</v>
      </c>
      <c r="C291" s="1221" t="s">
        <v>506</v>
      </c>
      <c r="D291" s="1221" t="s">
        <v>1651</v>
      </c>
      <c r="E291" s="1222" t="s">
        <v>1733</v>
      </c>
      <c r="F291" s="899">
        <v>3770</v>
      </c>
      <c r="G291" s="956">
        <v>3770</v>
      </c>
      <c r="H291" s="956" t="s">
        <v>97</v>
      </c>
      <c r="I291" s="901">
        <v>1145.32</v>
      </c>
      <c r="J291" s="901">
        <v>9636.5</v>
      </c>
      <c r="K291" s="902">
        <v>39475</v>
      </c>
      <c r="L291" s="902">
        <v>40883</v>
      </c>
      <c r="M291" s="904" t="s">
        <v>97</v>
      </c>
      <c r="N291" s="904">
        <v>58</v>
      </c>
      <c r="O291" s="905">
        <v>5.99</v>
      </c>
      <c r="P291" s="1456"/>
      <c r="Q291" s="1450"/>
    </row>
    <row r="292" spans="1:17" x14ac:dyDescent="0.15">
      <c r="A292" s="1196"/>
      <c r="B292" s="971" t="s">
        <v>259</v>
      </c>
      <c r="C292" s="930" t="s">
        <v>1504</v>
      </c>
      <c r="D292" s="930" t="s">
        <v>607</v>
      </c>
      <c r="E292" s="931" t="s">
        <v>1733</v>
      </c>
      <c r="F292" s="932">
        <v>1810</v>
      </c>
      <c r="G292" s="799">
        <v>1810</v>
      </c>
      <c r="H292" s="799" t="s">
        <v>97</v>
      </c>
      <c r="I292" s="918">
        <v>694.62</v>
      </c>
      <c r="J292" s="918">
        <v>4231.4099999999899</v>
      </c>
      <c r="K292" s="891">
        <v>39123</v>
      </c>
      <c r="L292" s="891">
        <v>41520</v>
      </c>
      <c r="M292" s="893" t="s">
        <v>97</v>
      </c>
      <c r="N292" s="893">
        <v>54</v>
      </c>
      <c r="O292" s="894">
        <v>9.93</v>
      </c>
      <c r="P292" s="1456"/>
      <c r="Q292" s="1450"/>
    </row>
    <row r="293" spans="1:17" x14ac:dyDescent="0.15">
      <c r="A293" s="1196"/>
      <c r="B293" s="971" t="s">
        <v>260</v>
      </c>
      <c r="C293" s="930" t="s">
        <v>512</v>
      </c>
      <c r="D293" s="930" t="s">
        <v>1657</v>
      </c>
      <c r="E293" s="931" t="s">
        <v>640</v>
      </c>
      <c r="F293" s="932">
        <v>588</v>
      </c>
      <c r="G293" s="799">
        <v>588</v>
      </c>
      <c r="H293" s="799" t="s">
        <v>97</v>
      </c>
      <c r="I293" s="918">
        <v>449.01</v>
      </c>
      <c r="J293" s="918">
        <v>2299.36</v>
      </c>
      <c r="K293" s="891">
        <v>39149</v>
      </c>
      <c r="L293" s="891">
        <v>39218</v>
      </c>
      <c r="M293" s="893" t="s">
        <v>97</v>
      </c>
      <c r="N293" s="893">
        <v>131</v>
      </c>
      <c r="O293" s="894">
        <v>1.46</v>
      </c>
      <c r="P293" s="1456"/>
      <c r="Q293" s="1450"/>
    </row>
    <row r="294" spans="1:17" x14ac:dyDescent="0.15">
      <c r="A294" s="1196"/>
      <c r="B294" s="971" t="s">
        <v>261</v>
      </c>
      <c r="C294" s="930" t="s">
        <v>513</v>
      </c>
      <c r="D294" s="930" t="s">
        <v>1657</v>
      </c>
      <c r="E294" s="931" t="s">
        <v>640</v>
      </c>
      <c r="F294" s="932">
        <v>265</v>
      </c>
      <c r="G294" s="799">
        <v>265</v>
      </c>
      <c r="H294" s="799" t="s">
        <v>97</v>
      </c>
      <c r="I294" s="918">
        <v>331.14</v>
      </c>
      <c r="J294" s="918">
        <v>994.22</v>
      </c>
      <c r="K294" s="891">
        <v>39153</v>
      </c>
      <c r="L294" s="891">
        <v>39218</v>
      </c>
      <c r="M294" s="893" t="s">
        <v>97</v>
      </c>
      <c r="N294" s="893">
        <v>57</v>
      </c>
      <c r="O294" s="894">
        <v>2.4700000000000002</v>
      </c>
      <c r="P294" s="1456"/>
      <c r="Q294" s="1450"/>
    </row>
    <row r="295" spans="1:17" x14ac:dyDescent="0.15">
      <c r="A295" s="1196"/>
      <c r="B295" s="971" t="s">
        <v>262</v>
      </c>
      <c r="C295" s="1221" t="s">
        <v>514</v>
      </c>
      <c r="D295" s="1221" t="s">
        <v>1657</v>
      </c>
      <c r="E295" s="1222" t="s">
        <v>640</v>
      </c>
      <c r="F295" s="899">
        <v>398</v>
      </c>
      <c r="G295" s="956">
        <v>398</v>
      </c>
      <c r="H295" s="956" t="s">
        <v>97</v>
      </c>
      <c r="I295" s="901">
        <v>369.88</v>
      </c>
      <c r="J295" s="901">
        <v>1345.0799999999899</v>
      </c>
      <c r="K295" s="902">
        <v>39492</v>
      </c>
      <c r="L295" s="902">
        <v>39512</v>
      </c>
      <c r="M295" s="904" t="s">
        <v>97</v>
      </c>
      <c r="N295" s="904">
        <v>62</v>
      </c>
      <c r="O295" s="905">
        <v>0.63</v>
      </c>
      <c r="P295" s="1456"/>
      <c r="Q295" s="1450"/>
    </row>
    <row r="296" spans="1:17" x14ac:dyDescent="0.15">
      <c r="A296" s="1196"/>
      <c r="B296" s="971" t="s">
        <v>263</v>
      </c>
      <c r="C296" s="930" t="s">
        <v>515</v>
      </c>
      <c r="D296" s="930" t="s">
        <v>1657</v>
      </c>
      <c r="E296" s="931" t="s">
        <v>640</v>
      </c>
      <c r="F296" s="932">
        <v>622</v>
      </c>
      <c r="G296" s="799">
        <v>622</v>
      </c>
      <c r="H296" s="799" t="s">
        <v>97</v>
      </c>
      <c r="I296" s="918">
        <v>490.51</v>
      </c>
      <c r="J296" s="918">
        <v>2080.0799999999899</v>
      </c>
      <c r="K296" s="891">
        <v>39510</v>
      </c>
      <c r="L296" s="891">
        <v>39526</v>
      </c>
      <c r="M296" s="893" t="s">
        <v>97</v>
      </c>
      <c r="N296" s="893">
        <v>94</v>
      </c>
      <c r="O296" s="894">
        <v>2.37</v>
      </c>
      <c r="P296" s="1456"/>
      <c r="Q296" s="1450"/>
    </row>
    <row r="297" spans="1:17" x14ac:dyDescent="0.15">
      <c r="A297" s="1196"/>
      <c r="B297" s="971" t="s">
        <v>264</v>
      </c>
      <c r="C297" s="930" t="s">
        <v>516</v>
      </c>
      <c r="D297" s="930" t="s">
        <v>1657</v>
      </c>
      <c r="E297" s="931" t="s">
        <v>640</v>
      </c>
      <c r="F297" s="932">
        <v>604</v>
      </c>
      <c r="G297" s="799">
        <v>604</v>
      </c>
      <c r="H297" s="799" t="s">
        <v>97</v>
      </c>
      <c r="I297" s="918">
        <v>1010.33</v>
      </c>
      <c r="J297" s="918">
        <v>2194.85</v>
      </c>
      <c r="K297" s="891">
        <v>39518</v>
      </c>
      <c r="L297" s="891">
        <v>39535</v>
      </c>
      <c r="M297" s="893" t="s">
        <v>97</v>
      </c>
      <c r="N297" s="893">
        <v>59</v>
      </c>
      <c r="O297" s="894">
        <v>0.67</v>
      </c>
      <c r="P297" s="1456"/>
      <c r="Q297" s="1450"/>
    </row>
    <row r="298" spans="1:17" ht="16.5" thickBot="1" x14ac:dyDescent="0.2">
      <c r="A298" s="1196"/>
      <c r="B298" s="979" t="s">
        <v>2589</v>
      </c>
      <c r="C298" s="1223" t="s">
        <v>2590</v>
      </c>
      <c r="D298" s="1223" t="s">
        <v>2591</v>
      </c>
      <c r="E298" s="1224" t="s">
        <v>2588</v>
      </c>
      <c r="F298" s="1225">
        <v>5567</v>
      </c>
      <c r="G298" s="483">
        <v>5567</v>
      </c>
      <c r="H298" s="483" t="s">
        <v>2544</v>
      </c>
      <c r="I298" s="333">
        <v>1349.66</v>
      </c>
      <c r="J298" s="333">
        <v>7794.23</v>
      </c>
      <c r="K298" s="945">
        <v>43374</v>
      </c>
      <c r="L298" s="945">
        <v>43453</v>
      </c>
      <c r="M298" s="334" t="s">
        <v>2544</v>
      </c>
      <c r="N298" s="334">
        <v>61</v>
      </c>
      <c r="O298" s="946">
        <v>7.11</v>
      </c>
      <c r="P298" s="1456"/>
      <c r="Q298" s="1450"/>
    </row>
    <row r="299" spans="1:17" ht="16.5" thickTop="1" x14ac:dyDescent="0.15">
      <c r="A299" s="1196"/>
      <c r="B299" s="1473" t="s">
        <v>2592</v>
      </c>
      <c r="C299" s="1472" t="s">
        <v>2593</v>
      </c>
      <c r="D299" s="1472" t="s">
        <v>1647</v>
      </c>
      <c r="E299" s="1471" t="s">
        <v>2594</v>
      </c>
      <c r="F299" s="1592">
        <v>3600</v>
      </c>
      <c r="G299" s="1593">
        <v>3600</v>
      </c>
      <c r="H299" s="1593" t="s">
        <v>97</v>
      </c>
      <c r="I299" s="1594">
        <v>553.20000000000005</v>
      </c>
      <c r="J299" s="1594">
        <v>4348.2299999999996</v>
      </c>
      <c r="K299" s="1467">
        <v>39532</v>
      </c>
      <c r="L299" s="1467">
        <v>43164</v>
      </c>
      <c r="M299" s="1466" t="s">
        <v>2538</v>
      </c>
      <c r="N299" s="1466">
        <v>140</v>
      </c>
      <c r="O299" s="1465">
        <v>0.09</v>
      </c>
      <c r="P299" s="1456"/>
      <c r="Q299" s="1450"/>
    </row>
    <row r="300" spans="1:17" ht="16.5" thickBot="1" x14ac:dyDescent="0.2">
      <c r="A300" s="1196"/>
      <c r="B300" s="1464" t="s">
        <v>2595</v>
      </c>
      <c r="C300" s="1227" t="s">
        <v>2323</v>
      </c>
      <c r="D300" s="1227" t="s">
        <v>2322</v>
      </c>
      <c r="E300" s="1228" t="s">
        <v>2596</v>
      </c>
      <c r="F300" s="1229">
        <v>2650</v>
      </c>
      <c r="G300" s="1230">
        <v>2650</v>
      </c>
      <c r="H300" s="1230" t="s">
        <v>2544</v>
      </c>
      <c r="I300" s="890">
        <v>553.55999999999995</v>
      </c>
      <c r="J300" s="890">
        <v>3350.86</v>
      </c>
      <c r="K300" s="1231">
        <v>39605</v>
      </c>
      <c r="L300" s="1231">
        <v>43642</v>
      </c>
      <c r="M300" s="1232" t="s">
        <v>97</v>
      </c>
      <c r="N300" s="1232">
        <v>74</v>
      </c>
      <c r="O300" s="1398">
        <v>6.06</v>
      </c>
      <c r="P300" s="1456"/>
      <c r="Q300" s="1450"/>
    </row>
    <row r="301" spans="1:17" ht="16.5" thickTop="1" x14ac:dyDescent="0.15">
      <c r="A301" s="1196"/>
      <c r="B301" s="980" t="s">
        <v>2597</v>
      </c>
      <c r="C301" s="981" t="s">
        <v>2598</v>
      </c>
      <c r="D301" s="981" t="s">
        <v>617</v>
      </c>
      <c r="E301" s="982" t="s">
        <v>633</v>
      </c>
      <c r="F301" s="983">
        <v>4900</v>
      </c>
      <c r="G301" s="984">
        <v>4900</v>
      </c>
      <c r="H301" s="985" t="s">
        <v>2538</v>
      </c>
      <c r="I301" s="986">
        <v>14427.02</v>
      </c>
      <c r="J301" s="986" t="s">
        <v>97</v>
      </c>
      <c r="K301" s="987" t="s">
        <v>2538</v>
      </c>
      <c r="L301" s="987">
        <v>42516</v>
      </c>
      <c r="M301" s="983" t="s">
        <v>2536</v>
      </c>
      <c r="N301" s="983" t="s">
        <v>97</v>
      </c>
      <c r="O301" s="988" t="s">
        <v>97</v>
      </c>
      <c r="P301" s="1456"/>
      <c r="Q301" s="1450"/>
    </row>
    <row r="302" spans="1:17" ht="16.149999999999999" customHeight="1" x14ac:dyDescent="0.15">
      <c r="A302" s="1196"/>
      <c r="B302" s="1451"/>
      <c r="C302" s="1455"/>
      <c r="D302" s="1451"/>
      <c r="E302" s="1451"/>
      <c r="F302" s="1451"/>
      <c r="G302" s="1454"/>
      <c r="H302" s="1454"/>
      <c r="I302" s="1453"/>
      <c r="J302" s="1453"/>
      <c r="K302" s="1452"/>
      <c r="L302" s="1452"/>
      <c r="M302" s="1452"/>
      <c r="N302" s="1451"/>
      <c r="O302" s="1451"/>
      <c r="Q302" s="1450"/>
    </row>
    <row r="303" spans="1:17" ht="16.149999999999999" customHeight="1" x14ac:dyDescent="0.15">
      <c r="A303" s="1196"/>
      <c r="B303" s="1238"/>
      <c r="C303" s="1239" t="s">
        <v>1735</v>
      </c>
      <c r="D303" s="1240" t="s">
        <v>2538</v>
      </c>
      <c r="E303" s="1240" t="s">
        <v>2538</v>
      </c>
      <c r="F303" s="1241">
        <v>1031039</v>
      </c>
      <c r="G303" s="1241">
        <v>1023874</v>
      </c>
      <c r="H303" s="1242">
        <v>7166</v>
      </c>
      <c r="I303" s="1334">
        <v>1086563.0599999994</v>
      </c>
      <c r="J303" s="1334">
        <v>2359823.5899999975</v>
      </c>
      <c r="K303" s="1240" t="s">
        <v>97</v>
      </c>
      <c r="L303" s="1240" t="s">
        <v>97</v>
      </c>
      <c r="M303" s="1240" t="s">
        <v>97</v>
      </c>
      <c r="N303" s="1382">
        <v>60395</v>
      </c>
      <c r="O303" s="1385">
        <v>2.0499999999999998</v>
      </c>
      <c r="Q303" s="1450"/>
    </row>
    <row r="304" spans="1:17" ht="16.149999999999999" customHeight="1" x14ac:dyDescent="0.15">
      <c r="A304" s="1196"/>
      <c r="B304" s="1243"/>
      <c r="C304" s="1244" t="s">
        <v>1736</v>
      </c>
      <c r="D304" s="1004" t="s">
        <v>2538</v>
      </c>
      <c r="E304" s="1004" t="s">
        <v>2538</v>
      </c>
      <c r="F304" s="1005">
        <v>469205</v>
      </c>
      <c r="G304" s="1005">
        <v>469205</v>
      </c>
      <c r="H304" s="1006" t="s">
        <v>97</v>
      </c>
      <c r="I304" s="1335">
        <v>203979.99</v>
      </c>
      <c r="J304" s="1335">
        <v>814027.47999999905</v>
      </c>
      <c r="K304" s="1004" t="s">
        <v>97</v>
      </c>
      <c r="L304" s="1004" t="s">
        <v>97</v>
      </c>
      <c r="M304" s="1004" t="s">
        <v>97</v>
      </c>
      <c r="N304" s="1008">
        <v>34637</v>
      </c>
      <c r="O304" s="1386" t="s">
        <v>97</v>
      </c>
      <c r="Q304" s="1450"/>
    </row>
    <row r="305" spans="1:17" ht="16.149999999999999" customHeight="1" x14ac:dyDescent="0.15">
      <c r="A305" s="1196"/>
      <c r="B305" s="1173"/>
      <c r="C305" s="1010" t="s">
        <v>1737</v>
      </c>
      <c r="D305" s="1011" t="s">
        <v>2538</v>
      </c>
      <c r="E305" s="1011" t="s">
        <v>2538</v>
      </c>
      <c r="F305" s="1012">
        <v>176527</v>
      </c>
      <c r="G305" s="1012">
        <v>169347</v>
      </c>
      <c r="H305" s="1012">
        <v>7180</v>
      </c>
      <c r="I305" s="1336">
        <v>210551.25999999995</v>
      </c>
      <c r="J305" s="1336">
        <v>388567.07999999961</v>
      </c>
      <c r="K305" s="1011" t="s">
        <v>97</v>
      </c>
      <c r="L305" s="1011" t="s">
        <v>97</v>
      </c>
      <c r="M305" s="1011" t="s">
        <v>97</v>
      </c>
      <c r="N305" s="1015">
        <v>7815</v>
      </c>
      <c r="O305" s="1011" t="s">
        <v>97</v>
      </c>
      <c r="Q305" s="1450"/>
    </row>
    <row r="306" spans="1:17" ht="16.149999999999999" customHeight="1" x14ac:dyDescent="0.15">
      <c r="B306" s="1177"/>
      <c r="C306" s="1017" t="s">
        <v>1738</v>
      </c>
      <c r="D306" s="1018" t="s">
        <v>2538</v>
      </c>
      <c r="E306" s="1018" t="s">
        <v>2538</v>
      </c>
      <c r="F306" s="1019">
        <v>174690</v>
      </c>
      <c r="G306" s="1019">
        <v>174690</v>
      </c>
      <c r="H306" s="1020" t="s">
        <v>97</v>
      </c>
      <c r="I306" s="1337">
        <v>513363.77</v>
      </c>
      <c r="J306" s="1337">
        <v>775570.70999999938</v>
      </c>
      <c r="K306" s="1018" t="s">
        <v>97</v>
      </c>
      <c r="L306" s="1018" t="s">
        <v>97</v>
      </c>
      <c r="M306" s="1018" t="s">
        <v>97</v>
      </c>
      <c r="N306" s="1022">
        <v>4737</v>
      </c>
      <c r="O306" s="1023" t="s">
        <v>97</v>
      </c>
    </row>
    <row r="307" spans="1:17" ht="16.149999999999999" customHeight="1" x14ac:dyDescent="0.15">
      <c r="B307" s="1245"/>
      <c r="C307" s="1025" t="s">
        <v>1739</v>
      </c>
      <c r="D307" s="1026" t="s">
        <v>2538</v>
      </c>
      <c r="E307" s="1026" t="s">
        <v>2538</v>
      </c>
      <c r="F307" s="1027">
        <v>199467</v>
      </c>
      <c r="G307" s="1027">
        <v>199482</v>
      </c>
      <c r="H307" s="1028">
        <v>-14</v>
      </c>
      <c r="I307" s="1338">
        <v>143134.26000000007</v>
      </c>
      <c r="J307" s="1338">
        <v>373959.22999999963</v>
      </c>
      <c r="K307" s="1026" t="s">
        <v>97</v>
      </c>
      <c r="L307" s="1026" t="s">
        <v>97</v>
      </c>
      <c r="M307" s="1026" t="s">
        <v>97</v>
      </c>
      <c r="N307" s="1030">
        <v>12989</v>
      </c>
      <c r="O307" s="1031" t="s">
        <v>97</v>
      </c>
    </row>
    <row r="308" spans="1:17" ht="16.149999999999999" customHeight="1" x14ac:dyDescent="0.15">
      <c r="B308" s="1246"/>
      <c r="C308" s="1247" t="s">
        <v>2599</v>
      </c>
      <c r="D308" s="1248" t="s">
        <v>2538</v>
      </c>
      <c r="E308" s="1248" t="s">
        <v>2538</v>
      </c>
      <c r="F308" s="1249">
        <v>6250</v>
      </c>
      <c r="G308" s="1249">
        <v>6250</v>
      </c>
      <c r="H308" s="1250" t="s">
        <v>97</v>
      </c>
      <c r="I308" s="1339">
        <v>1106.76</v>
      </c>
      <c r="J308" s="1339">
        <v>7699.09</v>
      </c>
      <c r="K308" s="1248" t="s">
        <v>97</v>
      </c>
      <c r="L308" s="1248" t="s">
        <v>97</v>
      </c>
      <c r="M308" s="1248" t="s">
        <v>97</v>
      </c>
      <c r="N308" s="1383">
        <v>215</v>
      </c>
      <c r="O308" s="1387" t="s">
        <v>97</v>
      </c>
    </row>
    <row r="309" spans="1:17" ht="16.149999999999999" customHeight="1" x14ac:dyDescent="0.15">
      <c r="B309" s="1251"/>
      <c r="C309" s="1252" t="s">
        <v>1740</v>
      </c>
      <c r="D309" s="1253" t="s">
        <v>2538</v>
      </c>
      <c r="E309" s="1253" t="s">
        <v>2538</v>
      </c>
      <c r="F309" s="1254">
        <v>4900</v>
      </c>
      <c r="G309" s="1254">
        <v>4900</v>
      </c>
      <c r="H309" s="1255" t="s">
        <v>97</v>
      </c>
      <c r="I309" s="1340">
        <v>14427.02</v>
      </c>
      <c r="J309" s="1340" t="s">
        <v>97</v>
      </c>
      <c r="K309" s="1253" t="s">
        <v>97</v>
      </c>
      <c r="L309" s="1253" t="s">
        <v>97</v>
      </c>
      <c r="M309" s="1253" t="s">
        <v>97</v>
      </c>
      <c r="N309" s="1384" t="s">
        <v>97</v>
      </c>
      <c r="O309" s="1388" t="s">
        <v>97</v>
      </c>
    </row>
    <row r="310" spans="1:17" ht="16.149999999999999" customHeight="1" x14ac:dyDescent="0.15">
      <c r="B310" s="415" t="s">
        <v>2600</v>
      </c>
      <c r="C310" s="647"/>
    </row>
    <row r="311" spans="1:17" ht="16.149999999999999" customHeight="1" x14ac:dyDescent="0.15">
      <c r="B311" s="415" t="s">
        <v>2851</v>
      </c>
    </row>
    <row r="312" spans="1:17" x14ac:dyDescent="0.15">
      <c r="B312" s="415" t="s">
        <v>2848</v>
      </c>
    </row>
    <row r="313" spans="1:17" x14ac:dyDescent="0.15">
      <c r="B313" s="415" t="s">
        <v>2852</v>
      </c>
      <c r="N313" s="694"/>
      <c r="O313" s="694"/>
    </row>
    <row r="314" spans="1:17" x14ac:dyDescent="0.15">
      <c r="N314" s="694"/>
      <c r="O314" s="694"/>
    </row>
  </sheetData>
  <sheetProtection algorithmName="SHA-512" hashValue="I95A0JyQQM4wnSzRQfctD06WecdD5tgYQK5lc++KI1R1k1eWRvQhQzHdRfpVsEC/LOhJkCJinPHTNTdAVC2IQw==" saltValue="2X2JQqQnOjLaxOqq++KT5g==" spinCount="100000" sheet="1" objects="1" scenarios="1"/>
  <phoneticPr fontId="2"/>
  <conditionalFormatting sqref="C4:J301">
    <cfRule type="expression" dxfId="39" priority="1">
      <formula>MOD(ROW(),2)=0</formula>
    </cfRule>
  </conditionalFormatting>
  <conditionalFormatting sqref="K114">
    <cfRule type="expression" dxfId="38" priority="31">
      <formula>MOD(ROW(),2)=0</formula>
    </cfRule>
    <cfRule type="expression" dxfId="37" priority="30">
      <formula>MOD(ROW(),2)=0</formula>
    </cfRule>
    <cfRule type="expression" dxfId="36" priority="29">
      <formula>MOD(ROW(),2)=0</formula>
    </cfRule>
    <cfRule type="expression" dxfId="35" priority="28">
      <formula>"　=MOD(ROW(),2)=1 "</formula>
    </cfRule>
    <cfRule type="expression" dxfId="34" priority="27">
      <formula>MOD(ROW(),2)=1</formula>
    </cfRule>
    <cfRule type="expression" dxfId="33" priority="26">
      <formula>MOD(ROW(),2)=1</formula>
    </cfRule>
  </conditionalFormatting>
  <conditionalFormatting sqref="K118">
    <cfRule type="expression" dxfId="32" priority="23">
      <formula>MOD(ROW(),2)=0</formula>
    </cfRule>
    <cfRule type="expression" dxfId="31" priority="24">
      <formula>MOD(ROW(),2)=0</formula>
    </cfRule>
    <cfRule type="expression" dxfId="30" priority="20">
      <formula>MOD(ROW(),2)=1</formula>
    </cfRule>
    <cfRule type="expression" dxfId="29" priority="21">
      <formula>MOD(ROW(),2)=1</formula>
    </cfRule>
    <cfRule type="expression" dxfId="28" priority="22">
      <formula>"　=MOD(ROW(),2)=1 "</formula>
    </cfRule>
  </conditionalFormatting>
  <conditionalFormatting sqref="K4:M112">
    <cfRule type="expression" dxfId="27" priority="35">
      <formula>MOD(ROW(),2)=0</formula>
    </cfRule>
  </conditionalFormatting>
  <conditionalFormatting sqref="K116:M301">
    <cfRule type="expression" dxfId="26" priority="25">
      <formula>MOD(ROW(),2)=0</formula>
    </cfRule>
  </conditionalFormatting>
  <conditionalFormatting sqref="L113:M115 C302:O302">
    <cfRule type="expression" dxfId="25" priority="38">
      <formula>MOD(ROW(),2)=0</formula>
    </cfRule>
  </conditionalFormatting>
  <conditionalFormatting sqref="N4:O301">
    <cfRule type="expression" dxfId="24"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2216</v>
      </c>
      <c r="C2" s="1629" t="s">
        <v>2217</v>
      </c>
      <c r="D2" s="1635" t="s">
        <v>2218</v>
      </c>
      <c r="E2" s="1637" t="s">
        <v>2219</v>
      </c>
      <c r="F2" s="1638"/>
      <c r="G2" s="1639" t="s">
        <v>2220</v>
      </c>
      <c r="H2" s="1640"/>
      <c r="I2" s="1641"/>
      <c r="J2" s="1629" t="s">
        <v>2221</v>
      </c>
    </row>
    <row r="3" spans="2:14" s="1263" customFormat="1" ht="27" customHeight="1" x14ac:dyDescent="0.15">
      <c r="B3" s="1633"/>
      <c r="C3" s="1630"/>
      <c r="D3" s="1636"/>
      <c r="E3" s="1264" t="s">
        <v>539</v>
      </c>
      <c r="F3" s="1265" t="s">
        <v>2222</v>
      </c>
      <c r="G3" s="1264" t="s">
        <v>2223</v>
      </c>
      <c r="H3" s="1265" t="s">
        <v>2224</v>
      </c>
      <c r="I3" s="1266" t="s">
        <v>2225</v>
      </c>
      <c r="J3" s="1630"/>
    </row>
    <row r="4" spans="2:14" s="1263" customFormat="1" ht="16.350000000000001" customHeight="1" x14ac:dyDescent="0.15">
      <c r="B4" s="1634"/>
      <c r="C4" s="1631"/>
      <c r="D4" s="1267" t="s">
        <v>2226</v>
      </c>
      <c r="E4" s="1267" t="s">
        <v>2226</v>
      </c>
      <c r="F4" s="1072" t="s">
        <v>1300</v>
      </c>
      <c r="G4" s="1267" t="s">
        <v>537</v>
      </c>
      <c r="H4" s="1072" t="s">
        <v>1975</v>
      </c>
      <c r="I4" s="1073" t="s">
        <v>1300</v>
      </c>
      <c r="J4" s="1631"/>
    </row>
    <row r="5" spans="2:14" ht="16.350000000000001" customHeight="1" x14ac:dyDescent="0.15">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69"/>
    </row>
    <row r="83" spans="2:14" ht="16.149999999999999" customHeight="1" x14ac:dyDescent="0.15">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15">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15">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15">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15">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15">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15">
      <c r="B286" s="1276"/>
      <c r="M286" s="1101"/>
      <c r="N286" s="1269"/>
    </row>
    <row r="287" spans="2:14" ht="16.350000000000001" customHeight="1" x14ac:dyDescent="0.15">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15">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15">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15">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15">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0"/>
      <c r="D294" s="743"/>
      <c r="E294" s="1290"/>
      <c r="F294" s="1290"/>
      <c r="G294" s="28"/>
      <c r="H294" s="32"/>
      <c r="I294" s="1290"/>
      <c r="J294" s="1290"/>
    </row>
    <row r="295" spans="2:14" ht="16.350000000000001" customHeight="1" x14ac:dyDescent="0.15">
      <c r="B295" s="30" t="s">
        <v>2254</v>
      </c>
      <c r="C295" s="1290"/>
      <c r="D295" s="743"/>
      <c r="E295" s="1290"/>
      <c r="F295" s="1290"/>
      <c r="G295" s="28"/>
      <c r="H295" s="32"/>
      <c r="I295" s="1290"/>
      <c r="J295" s="1290"/>
    </row>
    <row r="296" spans="2:14" ht="16.350000000000001" customHeight="1" x14ac:dyDescent="0.15">
      <c r="B296" s="30" t="s">
        <v>2255</v>
      </c>
      <c r="C296" s="1290"/>
      <c r="D296" s="743"/>
      <c r="E296" s="1290"/>
      <c r="F296" s="1290"/>
      <c r="G296" s="28"/>
      <c r="H296" s="32"/>
      <c r="I296" s="1290"/>
      <c r="J296" s="1290"/>
    </row>
    <row r="297" spans="2:14" ht="16.350000000000001" customHeight="1" x14ac:dyDescent="0.15">
      <c r="B297" s="30" t="s">
        <v>2256</v>
      </c>
      <c r="C297" s="1290"/>
      <c r="D297" s="743"/>
      <c r="E297" s="1290"/>
      <c r="F297" s="1290"/>
      <c r="G297" s="28"/>
      <c r="H297" s="32"/>
      <c r="I297" s="1290"/>
      <c r="J297" s="1290"/>
    </row>
    <row r="298" spans="2:14" s="1262" customFormat="1" ht="16.350000000000001" customHeight="1" x14ac:dyDescent="0.15">
      <c r="B298" s="30" t="s">
        <v>2257</v>
      </c>
      <c r="C298" s="1290"/>
      <c r="D298" s="743"/>
      <c r="E298" s="1290"/>
      <c r="F298" s="1290"/>
      <c r="G298" s="28"/>
      <c r="H298" s="32"/>
      <c r="I298" s="1290"/>
      <c r="J298" s="1290"/>
      <c r="K298" s="1103"/>
      <c r="L298" s="1103"/>
      <c r="M298" s="1103"/>
      <c r="N298" s="1103"/>
    </row>
    <row r="299" spans="2:14" s="1262" customFormat="1" ht="16.350000000000001" customHeight="1" x14ac:dyDescent="0.15">
      <c r="B299" s="30" t="s">
        <v>2258</v>
      </c>
      <c r="C299" s="1290"/>
      <c r="D299" s="743"/>
      <c r="E299" s="1290"/>
      <c r="F299" s="1290"/>
      <c r="G299" s="28"/>
      <c r="H299" s="32"/>
      <c r="I299" s="1290"/>
      <c r="J299" s="1290"/>
      <c r="K299" s="1103"/>
      <c r="L299" s="1103"/>
      <c r="M299" s="1103"/>
      <c r="N299" s="1103"/>
    </row>
    <row r="300" spans="2:14" s="1262" customFormat="1" ht="16.350000000000001" customHeight="1" x14ac:dyDescent="0.15">
      <c r="B300" s="30" t="s">
        <v>2259</v>
      </c>
      <c r="C300" s="1290"/>
      <c r="D300" s="743"/>
      <c r="E300" s="1290"/>
      <c r="F300" s="1290"/>
      <c r="G300" s="28"/>
      <c r="H300" s="32"/>
      <c r="I300" s="1290"/>
      <c r="J300" s="1290"/>
      <c r="K300" s="1103"/>
      <c r="L300" s="1103"/>
      <c r="M300" s="1103"/>
      <c r="N300" s="1103"/>
    </row>
    <row r="301" spans="2:14" ht="16.350000000000001" customHeight="1" x14ac:dyDescent="0.15">
      <c r="B301" s="30" t="s">
        <v>2260</v>
      </c>
      <c r="C301" s="1290"/>
      <c r="D301" s="743"/>
      <c r="E301" s="1290"/>
      <c r="F301" s="1290"/>
      <c r="G301" s="28"/>
      <c r="H301" s="32"/>
      <c r="I301" s="1290"/>
      <c r="J301" s="1290"/>
    </row>
    <row r="302" spans="2:14" ht="16.350000000000001" customHeight="1" x14ac:dyDescent="0.15">
      <c r="B302" s="30" t="s">
        <v>2261</v>
      </c>
      <c r="C302" s="1290"/>
      <c r="D302" s="743"/>
      <c r="E302" s="1290"/>
      <c r="F302" s="1290"/>
      <c r="G302" s="28"/>
      <c r="H302" s="32"/>
      <c r="I302" s="1290"/>
      <c r="J302" s="1290"/>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166" priority="1">
      <formula>MOD(ROW(),2)=0</formula>
    </cfRule>
  </conditionalFormatting>
  <conditionalFormatting sqref="H102:H105">
    <cfRule type="expression" dxfId="165"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501" customWidth="1"/>
    <col min="2" max="2" width="24.25" style="1501" bestFit="1" customWidth="1"/>
    <col min="3" max="10" width="17" style="1502" customWidth="1"/>
    <col min="11" max="299" width="17" style="1501" customWidth="1"/>
    <col min="300" max="16384" width="9" style="1501"/>
  </cols>
  <sheetData>
    <row r="1" spans="1:299" ht="23.25" customHeight="1" x14ac:dyDescent="0.25">
      <c r="B1" s="348" t="s">
        <v>2435</v>
      </c>
      <c r="I1" s="1513"/>
      <c r="K1" s="1502"/>
      <c r="EJ1" s="1510"/>
    </row>
    <row r="2" spans="1:299" ht="23.25" customHeight="1" x14ac:dyDescent="0.25">
      <c r="A2" s="1508"/>
      <c r="B2" s="350" t="s">
        <v>575</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9"/>
      <c r="DC2" s="1509"/>
      <c r="DD2" s="1509"/>
      <c r="DE2" s="1509"/>
      <c r="DF2" s="1509"/>
      <c r="DG2" s="1509"/>
      <c r="DH2" s="1509"/>
      <c r="DI2" s="1509"/>
      <c r="DJ2" s="1509"/>
      <c r="DK2" s="1508"/>
      <c r="DL2" s="1508"/>
      <c r="DM2" s="1508"/>
      <c r="DN2" s="1508"/>
      <c r="DO2" s="1508"/>
      <c r="DP2" s="1508"/>
      <c r="DQ2" s="1509"/>
      <c r="DR2" s="1509"/>
      <c r="DS2" s="1509"/>
      <c r="DT2" s="1509"/>
      <c r="DU2" s="1509"/>
      <c r="DV2" s="1508"/>
      <c r="DW2" s="1508"/>
      <c r="DX2" s="1508"/>
      <c r="DY2" s="1508"/>
      <c r="DZ2" s="1508"/>
      <c r="EA2" s="1508"/>
      <c r="EB2" s="1508"/>
      <c r="EC2" s="1508"/>
      <c r="ED2" s="1508"/>
      <c r="EE2" s="1508"/>
      <c r="EF2" s="1508"/>
      <c r="EG2" s="1508"/>
      <c r="EH2" s="1508"/>
      <c r="EI2" s="1508"/>
      <c r="EJ2" s="1509"/>
      <c r="EK2" s="1510"/>
      <c r="EL2" s="1509"/>
      <c r="EM2" s="1509"/>
      <c r="EN2" s="1509"/>
      <c r="EO2" s="1508"/>
      <c r="EP2" s="1508"/>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9"/>
      <c r="IY2" s="1509"/>
      <c r="IZ2" s="1509"/>
      <c r="JA2" s="1509"/>
      <c r="JB2" s="1509"/>
      <c r="JC2" s="1509"/>
      <c r="JD2" s="1509"/>
      <c r="JE2" s="1509"/>
      <c r="JF2" s="1509"/>
      <c r="JG2" s="1508"/>
      <c r="JH2" s="1508"/>
      <c r="JI2" s="1508"/>
      <c r="JJ2" s="1508"/>
      <c r="JK2" s="1508"/>
      <c r="JL2" s="1508"/>
      <c r="JM2" s="1508"/>
      <c r="JN2" s="1508"/>
      <c r="JO2" s="1508"/>
      <c r="JP2" s="1508"/>
      <c r="JQ2" s="1508"/>
      <c r="JR2" s="1508"/>
      <c r="JS2" s="1508"/>
      <c r="JT2" s="1508"/>
      <c r="JU2" s="1508"/>
      <c r="JV2" s="1508"/>
      <c r="JW2" s="1508"/>
      <c r="JX2" s="1508"/>
      <c r="JY2" s="1508"/>
      <c r="JZ2" s="1508"/>
    </row>
    <row r="3" spans="1:299" ht="23.25" customHeight="1" x14ac:dyDescent="0.25">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7" t="s">
        <v>2430</v>
      </c>
      <c r="DH3" s="1507" t="s">
        <v>2429</v>
      </c>
      <c r="DI3" s="1507" t="s">
        <v>2428</v>
      </c>
      <c r="DJ3" s="1507"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7" t="s">
        <v>2324</v>
      </c>
      <c r="KM3" s="1056" t="s">
        <v>808</v>
      </c>
    </row>
    <row r="4" spans="1:299" s="1506" customFormat="1" ht="42.75" x14ac:dyDescent="0.25">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25">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25">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25">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25">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25">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25">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25">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25">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25">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25">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25">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25">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7"/>
      <c r="B24" s="47" t="s">
        <v>594</v>
      </c>
      <c r="C24" s="1504">
        <v>1011279</v>
      </c>
      <c r="D24" s="1504">
        <v>456025</v>
      </c>
      <c r="E24" s="1504">
        <v>176527</v>
      </c>
      <c r="F24" s="1504">
        <v>174690</v>
      </c>
      <c r="G24" s="1504">
        <v>192887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6250</v>
      </c>
      <c r="BK24" s="1504">
        <v>4140</v>
      </c>
      <c r="BL24" s="1504">
        <v>2030</v>
      </c>
      <c r="BM24" s="1504">
        <v>2320</v>
      </c>
      <c r="BN24" s="1504">
        <v>2240</v>
      </c>
      <c r="BO24" s="1504">
        <v>2280</v>
      </c>
      <c r="BP24" s="1504">
        <v>18300</v>
      </c>
      <c r="BQ24" s="1504">
        <v>12100</v>
      </c>
      <c r="BR24" s="1504">
        <v>6100</v>
      </c>
      <c r="BS24" s="1504">
        <v>3450</v>
      </c>
      <c r="BT24" s="1504">
        <v>4000</v>
      </c>
      <c r="BU24" s="1504">
        <v>2280</v>
      </c>
      <c r="BV24" s="1504">
        <v>4210</v>
      </c>
      <c r="BW24" s="1504">
        <v>2230</v>
      </c>
      <c r="BX24" s="1504">
        <v>13640</v>
      </c>
      <c r="BY24" s="1504">
        <v>10407</v>
      </c>
      <c r="BZ24" s="1504">
        <v>6080</v>
      </c>
      <c r="CA24" s="1504">
        <v>4260</v>
      </c>
      <c r="CB24" s="1504">
        <v>3990</v>
      </c>
      <c r="CC24" s="1504">
        <v>3440</v>
      </c>
      <c r="CD24" s="1504">
        <v>3080</v>
      </c>
      <c r="CE24" s="1504">
        <v>2730</v>
      </c>
      <c r="CF24" s="1504">
        <v>2600</v>
      </c>
      <c r="CG24" s="1504">
        <v>2490</v>
      </c>
      <c r="CH24" s="1504">
        <v>1700</v>
      </c>
      <c r="CI24" s="1504">
        <v>1560</v>
      </c>
      <c r="CJ24" s="1504">
        <v>1000</v>
      </c>
      <c r="CK24" s="1504">
        <v>2740</v>
      </c>
      <c r="CL24" s="1504">
        <v>1760</v>
      </c>
      <c r="CM24" s="1504">
        <v>1240</v>
      </c>
      <c r="CN24" s="1504">
        <v>950</v>
      </c>
      <c r="CO24" s="1504">
        <v>850</v>
      </c>
      <c r="CP24" s="1504">
        <v>800</v>
      </c>
      <c r="CQ24" s="1504">
        <v>800</v>
      </c>
      <c r="CR24" s="1504">
        <v>770</v>
      </c>
      <c r="CS24" s="1504">
        <v>600</v>
      </c>
      <c r="CT24" s="1504">
        <v>450</v>
      </c>
      <c r="CU24" s="1504">
        <v>370</v>
      </c>
      <c r="CV24" s="1504">
        <v>350</v>
      </c>
      <c r="CW24" s="1504">
        <v>200</v>
      </c>
      <c r="CX24" s="1504">
        <v>160</v>
      </c>
      <c r="CY24" s="1504">
        <v>10410</v>
      </c>
      <c r="CZ24" s="1504">
        <v>2080</v>
      </c>
      <c r="DA24" s="1504">
        <v>6840</v>
      </c>
      <c r="DB24" s="1504">
        <v>2720</v>
      </c>
      <c r="DC24" s="1504">
        <v>700</v>
      </c>
      <c r="DD24" s="1504">
        <v>2060</v>
      </c>
      <c r="DE24" s="1504">
        <v>1500</v>
      </c>
      <c r="DF24" s="1504">
        <v>5100</v>
      </c>
      <c r="DG24" s="1504">
        <v>2810</v>
      </c>
      <c r="DH24" s="1504">
        <v>2594</v>
      </c>
      <c r="DI24" s="1504">
        <v>2160</v>
      </c>
      <c r="DJ24" s="1504">
        <v>1820</v>
      </c>
      <c r="DK24" s="1504">
        <v>15500</v>
      </c>
      <c r="DL24" s="1504">
        <v>8930</v>
      </c>
      <c r="DM24" s="1504">
        <v>4406</v>
      </c>
      <c r="DN24" s="1504">
        <v>3020</v>
      </c>
      <c r="DO24" s="1504">
        <v>4700</v>
      </c>
      <c r="DP24" s="1504">
        <v>1640</v>
      </c>
      <c r="DQ24" s="1504">
        <v>1060</v>
      </c>
      <c r="DR24" s="1504">
        <v>8500</v>
      </c>
      <c r="DS24" s="1504">
        <v>11600</v>
      </c>
      <c r="DT24" s="1504">
        <v>3560</v>
      </c>
      <c r="DU24" s="1504">
        <v>3800</v>
      </c>
      <c r="DV24" s="1504">
        <v>17400</v>
      </c>
      <c r="DW24" s="1504">
        <v>15710</v>
      </c>
      <c r="DX24" s="1504">
        <v>13700</v>
      </c>
      <c r="DY24" s="1504">
        <v>11410</v>
      </c>
      <c r="DZ24" s="1504">
        <v>10600</v>
      </c>
      <c r="EA24" s="1504">
        <v>8700</v>
      </c>
      <c r="EB24" s="1504">
        <v>8250</v>
      </c>
      <c r="EC24" s="1504">
        <v>7340</v>
      </c>
      <c r="ED24" s="1504">
        <v>4590</v>
      </c>
      <c r="EE24" s="1504">
        <v>3810</v>
      </c>
      <c r="EF24" s="1504">
        <v>3750</v>
      </c>
      <c r="EG24" s="1504">
        <v>2830</v>
      </c>
      <c r="EH24" s="1504">
        <v>2690</v>
      </c>
      <c r="EI24" s="1504">
        <v>10790</v>
      </c>
      <c r="EJ24" s="1504">
        <v>10800</v>
      </c>
      <c r="EK24" s="1504">
        <v>9900</v>
      </c>
      <c r="EL24" s="1504">
        <v>9230</v>
      </c>
      <c r="EM24" s="1504">
        <v>6090</v>
      </c>
      <c r="EN24" s="1504">
        <v>13640</v>
      </c>
      <c r="EO24" s="1504">
        <v>3460</v>
      </c>
      <c r="EP24" s="1504">
        <v>3400</v>
      </c>
      <c r="EQ24" s="1504">
        <v>989</v>
      </c>
      <c r="ER24" s="1504">
        <v>713</v>
      </c>
      <c r="ES24" s="1504">
        <v>750</v>
      </c>
      <c r="ET24" s="1504">
        <v>746</v>
      </c>
      <c r="EU24" s="1504">
        <v>939</v>
      </c>
      <c r="EV24" s="1504">
        <v>2280</v>
      </c>
      <c r="EW24" s="1504">
        <v>1590</v>
      </c>
      <c r="EX24" s="1504">
        <v>1110</v>
      </c>
      <c r="EY24" s="1504">
        <v>932</v>
      </c>
      <c r="EZ24" s="1504">
        <v>1190</v>
      </c>
      <c r="FA24" s="1504">
        <v>1160</v>
      </c>
      <c r="FB24" s="1504">
        <v>3320</v>
      </c>
      <c r="FC24" s="1504">
        <v>623</v>
      </c>
      <c r="FD24" s="1504">
        <v>928</v>
      </c>
      <c r="FE24" s="1504">
        <v>652</v>
      </c>
      <c r="FF24" s="1504">
        <v>1030</v>
      </c>
      <c r="FG24" s="1504">
        <v>1470</v>
      </c>
      <c r="FH24" s="1504">
        <v>1920</v>
      </c>
      <c r="FI24" s="1504">
        <v>2090</v>
      </c>
      <c r="FJ24" s="1504">
        <v>2710</v>
      </c>
      <c r="FK24" s="1504">
        <v>1650</v>
      </c>
      <c r="FL24" s="1504">
        <v>1100</v>
      </c>
      <c r="FM24" s="1504">
        <v>938</v>
      </c>
      <c r="FN24" s="1504">
        <v>972</v>
      </c>
      <c r="FO24" s="1504">
        <v>1830</v>
      </c>
      <c r="FP24" s="1504">
        <v>359</v>
      </c>
      <c r="FQ24" s="1504">
        <v>1140</v>
      </c>
      <c r="FR24" s="1504">
        <v>1090</v>
      </c>
      <c r="FS24" s="1504">
        <v>679</v>
      </c>
      <c r="FT24" s="1504">
        <v>2040</v>
      </c>
      <c r="FU24" s="1504">
        <v>1260</v>
      </c>
      <c r="FV24" s="1504">
        <v>1410</v>
      </c>
      <c r="FW24" s="1504">
        <v>775</v>
      </c>
      <c r="FX24" s="1504">
        <v>474</v>
      </c>
      <c r="FY24" s="1504">
        <v>414</v>
      </c>
      <c r="FZ24" s="1504">
        <v>2970</v>
      </c>
      <c r="GA24" s="1504">
        <v>1310</v>
      </c>
      <c r="GB24" s="1504">
        <v>1080</v>
      </c>
      <c r="GC24" s="1504">
        <v>2850</v>
      </c>
      <c r="GD24" s="1504">
        <v>2570</v>
      </c>
      <c r="GE24" s="1504">
        <v>2100</v>
      </c>
      <c r="GF24" s="1504">
        <v>4220</v>
      </c>
      <c r="GG24" s="1504">
        <v>1550</v>
      </c>
      <c r="GH24" s="1504">
        <v>557</v>
      </c>
      <c r="GI24" s="1504">
        <v>866</v>
      </c>
      <c r="GJ24" s="1504">
        <v>1490</v>
      </c>
      <c r="GK24" s="1504">
        <v>1090</v>
      </c>
      <c r="GL24" s="1504">
        <v>885</v>
      </c>
      <c r="GM24" s="1504">
        <v>430</v>
      </c>
      <c r="GN24" s="1504">
        <v>421</v>
      </c>
      <c r="GO24" s="1504">
        <v>594</v>
      </c>
      <c r="GP24" s="1504">
        <v>1430</v>
      </c>
      <c r="GQ24" s="1504">
        <v>2900</v>
      </c>
      <c r="GR24" s="1504">
        <v>718</v>
      </c>
      <c r="GS24" s="1504">
        <v>717</v>
      </c>
      <c r="GT24" s="1504">
        <v>724</v>
      </c>
      <c r="GU24" s="1504">
        <v>667</v>
      </c>
      <c r="GV24" s="1504">
        <v>549</v>
      </c>
      <c r="GW24" s="1504">
        <v>338</v>
      </c>
      <c r="GX24" s="1504">
        <v>746</v>
      </c>
      <c r="GY24" s="1504">
        <v>1390</v>
      </c>
      <c r="GZ24" s="1504">
        <v>494</v>
      </c>
      <c r="HA24" s="1504">
        <v>1860</v>
      </c>
      <c r="HB24" s="1504">
        <v>1040</v>
      </c>
      <c r="HC24" s="1504">
        <v>951</v>
      </c>
      <c r="HD24" s="1504">
        <v>905</v>
      </c>
      <c r="HE24" s="1504">
        <v>774</v>
      </c>
      <c r="HF24" s="1504">
        <v>1720</v>
      </c>
      <c r="HG24" s="1504">
        <v>498</v>
      </c>
      <c r="HH24" s="1504">
        <v>1060</v>
      </c>
      <c r="HI24" s="1504">
        <v>414</v>
      </c>
      <c r="HJ24" s="1504">
        <v>1790</v>
      </c>
      <c r="HK24" s="1504">
        <v>730</v>
      </c>
      <c r="HL24" s="1504">
        <v>437</v>
      </c>
      <c r="HM24" s="1504">
        <v>3800</v>
      </c>
      <c r="HN24" s="1504">
        <v>2420</v>
      </c>
      <c r="HO24" s="1504">
        <v>779</v>
      </c>
      <c r="HP24" s="1504">
        <v>632</v>
      </c>
      <c r="HQ24" s="1504">
        <v>528</v>
      </c>
      <c r="HR24" s="1504">
        <v>1290</v>
      </c>
      <c r="HS24" s="1504">
        <v>758</v>
      </c>
      <c r="HT24" s="1504">
        <v>722</v>
      </c>
      <c r="HU24" s="1504">
        <v>640</v>
      </c>
      <c r="HV24" s="1504">
        <v>981</v>
      </c>
      <c r="HW24" s="1504">
        <v>1140</v>
      </c>
      <c r="HX24" s="1504">
        <v>1080</v>
      </c>
      <c r="HY24" s="1504">
        <v>384</v>
      </c>
      <c r="HZ24" s="1504">
        <v>1910</v>
      </c>
      <c r="IA24" s="1504">
        <v>1910</v>
      </c>
      <c r="IB24" s="1504">
        <v>1280</v>
      </c>
      <c r="IC24" s="1504">
        <v>791</v>
      </c>
      <c r="ID24" s="1504">
        <v>1520</v>
      </c>
      <c r="IE24" s="1504">
        <v>1940</v>
      </c>
      <c r="IF24" s="1504">
        <v>962</v>
      </c>
      <c r="IG24" s="1504">
        <v>1020</v>
      </c>
      <c r="IH24" s="1504">
        <v>493</v>
      </c>
      <c r="II24" s="1504">
        <v>804</v>
      </c>
      <c r="IJ24" s="1504">
        <v>633</v>
      </c>
      <c r="IK24" s="1504">
        <v>730</v>
      </c>
      <c r="IL24" s="1504">
        <v>488</v>
      </c>
      <c r="IM24" s="1504">
        <v>469</v>
      </c>
      <c r="IN24" s="1504">
        <v>747</v>
      </c>
      <c r="IO24" s="1504">
        <v>761</v>
      </c>
      <c r="IP24" s="1504">
        <v>1580</v>
      </c>
      <c r="IQ24" s="1504">
        <v>920</v>
      </c>
      <c r="IR24" s="1504">
        <v>720</v>
      </c>
      <c r="IS24" s="1504">
        <v>1058</v>
      </c>
      <c r="IT24" s="1504">
        <v>7140</v>
      </c>
      <c r="IU24" s="1504">
        <v>5290</v>
      </c>
      <c r="IV24" s="1504">
        <v>2850</v>
      </c>
      <c r="IW24" s="1504">
        <v>1320</v>
      </c>
      <c r="IX24" s="1504">
        <v>1310</v>
      </c>
      <c r="IY24" s="1504">
        <v>1300</v>
      </c>
      <c r="IZ24" s="1504">
        <v>1110</v>
      </c>
      <c r="JA24" s="1504">
        <v>785</v>
      </c>
      <c r="JB24" s="1504">
        <v>2750</v>
      </c>
      <c r="JC24" s="1504">
        <v>2280</v>
      </c>
      <c r="JD24" s="1504">
        <v>1216</v>
      </c>
      <c r="JE24" s="1504">
        <v>966</v>
      </c>
      <c r="JF24" s="1504">
        <v>844</v>
      </c>
      <c r="JG24" s="1504">
        <v>652</v>
      </c>
      <c r="JH24" s="1504">
        <v>735</v>
      </c>
      <c r="JI24" s="1504">
        <v>1620</v>
      </c>
      <c r="JJ24" s="1504">
        <v>274</v>
      </c>
      <c r="JK24" s="1504">
        <v>502</v>
      </c>
      <c r="JL24" s="1504">
        <v>334</v>
      </c>
      <c r="JM24" s="1504">
        <v>547</v>
      </c>
      <c r="JN24" s="1504">
        <v>475</v>
      </c>
      <c r="JO24" s="1504">
        <v>394</v>
      </c>
      <c r="JP24" s="1504">
        <v>249</v>
      </c>
      <c r="JQ24" s="1504">
        <v>229</v>
      </c>
      <c r="JR24" s="1504">
        <v>437</v>
      </c>
      <c r="JS24" s="1504">
        <v>616</v>
      </c>
      <c r="JT24" s="1504">
        <v>4480</v>
      </c>
      <c r="JU24" s="1504">
        <v>1730</v>
      </c>
      <c r="JV24" s="1504">
        <v>1140</v>
      </c>
      <c r="JW24" s="1504">
        <v>466</v>
      </c>
      <c r="JX24" s="1504">
        <v>949</v>
      </c>
      <c r="JY24" s="1504">
        <v>712</v>
      </c>
      <c r="JZ24" s="1504">
        <v>553</v>
      </c>
      <c r="KA24" s="1504">
        <v>1020</v>
      </c>
      <c r="KB24" s="1504">
        <v>1590</v>
      </c>
      <c r="KC24" s="1504">
        <v>3770</v>
      </c>
      <c r="KD24" s="1504">
        <v>1810</v>
      </c>
      <c r="KE24" s="1504">
        <v>588</v>
      </c>
      <c r="KF24" s="1504">
        <v>265</v>
      </c>
      <c r="KG24" s="1504">
        <v>398</v>
      </c>
      <c r="KH24" s="1504">
        <v>622</v>
      </c>
      <c r="KI24" s="1504">
        <v>604</v>
      </c>
      <c r="KJ24" s="1504">
        <v>5567</v>
      </c>
      <c r="KK24" s="1504">
        <v>3600</v>
      </c>
      <c r="KL24" s="1504">
        <v>2650</v>
      </c>
      <c r="KM24" s="1504">
        <v>4900</v>
      </c>
    </row>
    <row r="25" spans="1:299"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25">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7" customWidth="1"/>
    <col min="2" max="2" width="24.2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25">
      <c r="B1" s="1298" t="s">
        <v>2121</v>
      </c>
      <c r="I1" s="1300"/>
      <c r="K1" s="1299"/>
      <c r="EA1" s="1301"/>
    </row>
    <row r="2" spans="1:293" ht="23.25" customHeight="1" x14ac:dyDescent="0.25">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25">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42.75" x14ac:dyDescent="0.25">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25">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25">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25">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25">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25">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25">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25">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25">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25">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25">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25">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25">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25">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25">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700</v>
      </c>
      <c r="C2" s="1629" t="s">
        <v>549</v>
      </c>
      <c r="D2" s="1642" t="s">
        <v>669</v>
      </c>
      <c r="E2" s="1637" t="s">
        <v>671</v>
      </c>
      <c r="F2" s="1638"/>
      <c r="G2" s="1639" t="s">
        <v>1768</v>
      </c>
      <c r="H2" s="1640"/>
      <c r="I2" s="1641"/>
      <c r="J2" s="1629" t="s">
        <v>1769</v>
      </c>
      <c r="K2" s="1520"/>
    </row>
    <row r="3" spans="2:14" s="1263" customFormat="1" ht="27" customHeight="1" x14ac:dyDescent="0.15">
      <c r="B3" s="1633"/>
      <c r="C3" s="1630"/>
      <c r="D3" s="1636"/>
      <c r="E3" s="1264" t="s">
        <v>670</v>
      </c>
      <c r="F3" s="1265" t="s">
        <v>826</v>
      </c>
      <c r="G3" s="1264" t="s">
        <v>670</v>
      </c>
      <c r="H3" s="1265" t="s">
        <v>2480</v>
      </c>
      <c r="I3" s="1266" t="s">
        <v>2479</v>
      </c>
      <c r="J3" s="1630"/>
      <c r="K3" s="1520"/>
    </row>
    <row r="4" spans="2:14" s="1263" customFormat="1" ht="16.350000000000001" customHeight="1" x14ac:dyDescent="0.15">
      <c r="B4" s="1634"/>
      <c r="C4" s="1631"/>
      <c r="D4" s="1267" t="s">
        <v>576</v>
      </c>
      <c r="E4" s="1267" t="s">
        <v>576</v>
      </c>
      <c r="F4" s="1072" t="s">
        <v>2478</v>
      </c>
      <c r="G4" s="1267" t="s">
        <v>576</v>
      </c>
      <c r="H4" s="1072" t="s">
        <v>1975</v>
      </c>
      <c r="I4" s="1073" t="s">
        <v>694</v>
      </c>
      <c r="J4" s="1631"/>
      <c r="K4" s="1520"/>
    </row>
    <row r="5" spans="2:14" ht="16.350000000000001" customHeight="1" x14ac:dyDescent="0.15">
      <c r="B5" s="884" t="s">
        <v>6</v>
      </c>
      <c r="C5" s="1519" t="s">
        <v>595</v>
      </c>
      <c r="D5" s="530">
        <v>49800</v>
      </c>
      <c r="E5" s="530">
        <v>49400</v>
      </c>
      <c r="F5" s="717">
        <v>3.5999999999999996</v>
      </c>
      <c r="G5" s="530">
        <v>49900</v>
      </c>
      <c r="H5" s="1518">
        <v>3.8</v>
      </c>
      <c r="I5" s="717">
        <v>3.8</v>
      </c>
      <c r="J5" s="499"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27600</v>
      </c>
      <c r="E7" s="539">
        <v>27900</v>
      </c>
      <c r="F7" s="377">
        <v>3.8</v>
      </c>
      <c r="G7" s="539">
        <v>27200</v>
      </c>
      <c r="H7" s="377">
        <v>3.5</v>
      </c>
      <c r="I7" s="377">
        <v>4</v>
      </c>
      <c r="J7" s="379" t="s">
        <v>544</v>
      </c>
      <c r="M7" s="1101"/>
      <c r="N7" s="1269"/>
    </row>
    <row r="8" spans="2:14" ht="16.350000000000001" customHeight="1" x14ac:dyDescent="0.15">
      <c r="B8" s="884" t="s">
        <v>5</v>
      </c>
      <c r="C8" s="1096" t="s">
        <v>1304</v>
      </c>
      <c r="D8" s="330">
        <v>12300</v>
      </c>
      <c r="E8" s="539">
        <v>12500</v>
      </c>
      <c r="F8" s="377">
        <v>3.5</v>
      </c>
      <c r="G8" s="539">
        <v>12100</v>
      </c>
      <c r="H8" s="377">
        <v>3.3</v>
      </c>
      <c r="I8" s="377">
        <v>3.7</v>
      </c>
      <c r="J8" s="379" t="s">
        <v>544</v>
      </c>
      <c r="M8" s="1101"/>
      <c r="N8" s="1269"/>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69"/>
    </row>
    <row r="87" spans="2:14" ht="16.149999999999999" customHeight="1" x14ac:dyDescent="0.15">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15">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15">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15">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15">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15">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15">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15">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15">
      <c r="B118" s="1517" t="s">
        <v>2100</v>
      </c>
      <c r="C118" s="1516" t="s">
        <v>2111</v>
      </c>
      <c r="D118" s="330">
        <v>3610</v>
      </c>
      <c r="E118" s="330">
        <v>3700</v>
      </c>
      <c r="F118" s="376">
        <v>4.5</v>
      </c>
      <c r="G118" s="330">
        <v>3510</v>
      </c>
      <c r="H118" s="377">
        <v>4.3</v>
      </c>
      <c r="I118" s="376">
        <v>4.7</v>
      </c>
      <c r="J118" s="378" t="s">
        <v>546</v>
      </c>
      <c r="M118" s="1101"/>
      <c r="N118" s="1269"/>
    </row>
    <row r="119" spans="2:14" ht="16.350000000000001" customHeight="1" thickBot="1" x14ac:dyDescent="0.2">
      <c r="B119" s="1515"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15">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15">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15">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15">
      <c r="B294" s="1514"/>
      <c r="M294" s="1101"/>
      <c r="N294" s="1269"/>
    </row>
    <row r="295" spans="2:14" ht="16.350000000000001" customHeight="1" x14ac:dyDescent="0.15">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15">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15">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15">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15">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0"/>
      <c r="D303" s="743"/>
      <c r="E303" s="1290"/>
      <c r="F303" s="1290"/>
      <c r="G303" s="28"/>
      <c r="H303" s="32"/>
      <c r="I303" s="1290"/>
      <c r="J303" s="1290"/>
    </row>
    <row r="304" spans="2:14" ht="16.350000000000001" customHeight="1" x14ac:dyDescent="0.15">
      <c r="B304" s="30" t="s">
        <v>2446</v>
      </c>
      <c r="C304" s="1290"/>
      <c r="D304" s="743"/>
      <c r="E304" s="1290"/>
      <c r="F304" s="1290"/>
      <c r="G304" s="28"/>
      <c r="H304" s="32"/>
      <c r="I304" s="1290"/>
      <c r="J304" s="1290"/>
    </row>
    <row r="305" spans="2:14" ht="16.350000000000001" customHeight="1" x14ac:dyDescent="0.15">
      <c r="B305" s="30" t="s">
        <v>2445</v>
      </c>
      <c r="C305" s="1290"/>
      <c r="D305" s="743"/>
      <c r="E305" s="1290"/>
      <c r="F305" s="1290"/>
      <c r="G305" s="28"/>
      <c r="H305" s="32"/>
      <c r="I305" s="1290"/>
      <c r="J305" s="1290"/>
    </row>
    <row r="306" spans="2:14" ht="16.350000000000001" customHeight="1" x14ac:dyDescent="0.15">
      <c r="B306" s="30" t="s">
        <v>2444</v>
      </c>
      <c r="C306" s="1290"/>
      <c r="D306" s="743"/>
      <c r="E306" s="1290"/>
      <c r="F306" s="1290"/>
      <c r="G306" s="28"/>
      <c r="H306" s="32"/>
      <c r="I306" s="1290"/>
      <c r="J306" s="1290"/>
    </row>
    <row r="307" spans="2:14" s="1262" customFormat="1" ht="16.350000000000001" customHeight="1" x14ac:dyDescent="0.15">
      <c r="B307" s="30" t="s">
        <v>2443</v>
      </c>
      <c r="C307" s="1290"/>
      <c r="D307" s="743"/>
      <c r="E307" s="1290"/>
      <c r="F307" s="1290"/>
      <c r="G307" s="28"/>
      <c r="H307" s="32"/>
      <c r="I307" s="1290"/>
      <c r="J307" s="1290"/>
      <c r="K307" s="1141"/>
      <c r="L307" s="1103"/>
      <c r="M307" s="1103"/>
      <c r="N307" s="1103"/>
    </row>
    <row r="308" spans="2:14" s="1262" customFormat="1" ht="16.350000000000001" customHeight="1" x14ac:dyDescent="0.15">
      <c r="B308" s="30" t="s">
        <v>2442</v>
      </c>
      <c r="C308" s="1290"/>
      <c r="D308" s="743"/>
      <c r="E308" s="1290"/>
      <c r="F308" s="1290"/>
      <c r="G308" s="28"/>
      <c r="H308" s="32"/>
      <c r="I308" s="1290"/>
      <c r="J308" s="1290"/>
      <c r="K308" s="1141"/>
      <c r="L308" s="1103"/>
      <c r="M308" s="1103"/>
      <c r="N308" s="1103"/>
    </row>
    <row r="309" spans="2:14" s="1262" customFormat="1" ht="16.350000000000001" customHeight="1" x14ac:dyDescent="0.15">
      <c r="B309" s="30" t="s">
        <v>2441</v>
      </c>
      <c r="C309" s="1290"/>
      <c r="D309" s="743"/>
      <c r="E309" s="1290"/>
      <c r="F309" s="1290"/>
      <c r="G309" s="28"/>
      <c r="H309" s="32"/>
      <c r="I309" s="1290"/>
      <c r="J309" s="1290"/>
      <c r="K309" s="1141"/>
      <c r="L309" s="1103"/>
      <c r="M309" s="1103"/>
      <c r="N309" s="1103"/>
    </row>
    <row r="310" spans="2:14" ht="16.350000000000001" customHeight="1" x14ac:dyDescent="0.15">
      <c r="B310" s="30" t="s">
        <v>2440</v>
      </c>
      <c r="C310" s="1290"/>
      <c r="D310" s="743"/>
      <c r="E310" s="1290"/>
      <c r="F310" s="1290"/>
      <c r="G310" s="28"/>
      <c r="H310" s="32"/>
      <c r="I310" s="1290"/>
      <c r="J310" s="1290"/>
    </row>
    <row r="311" spans="2:14" ht="16.350000000000001" customHeight="1" x14ac:dyDescent="0.15">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23" priority="1">
      <formula>MOD(ROW(),2)=0</formula>
    </cfRule>
  </conditionalFormatting>
  <conditionalFormatting sqref="H110:H113">
    <cfRule type="expression" dxfId="22"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1965</v>
      </c>
      <c r="C2" s="1629" t="s">
        <v>1862</v>
      </c>
      <c r="D2" s="1635" t="s">
        <v>1966</v>
      </c>
      <c r="E2" s="1637" t="s">
        <v>1967</v>
      </c>
      <c r="F2" s="1638"/>
      <c r="G2" s="1639" t="s">
        <v>536</v>
      </c>
      <c r="H2" s="1640"/>
      <c r="I2" s="1641"/>
      <c r="J2" s="1629" t="s">
        <v>1968</v>
      </c>
    </row>
    <row r="3" spans="2:14" s="1263" customFormat="1" ht="27" customHeight="1" x14ac:dyDescent="0.15">
      <c r="B3" s="1633"/>
      <c r="C3" s="1630"/>
      <c r="D3" s="1636"/>
      <c r="E3" s="1264" t="s">
        <v>1969</v>
      </c>
      <c r="F3" s="1265" t="s">
        <v>1970</v>
      </c>
      <c r="G3" s="1264" t="s">
        <v>1969</v>
      </c>
      <c r="H3" s="1265" t="s">
        <v>1971</v>
      </c>
      <c r="I3" s="1266" t="s">
        <v>1972</v>
      </c>
      <c r="J3" s="1630"/>
    </row>
    <row r="4" spans="2:14" s="1263" customFormat="1" ht="16.350000000000001" customHeight="1" x14ac:dyDescent="0.15">
      <c r="B4" s="1634"/>
      <c r="C4" s="1631"/>
      <c r="D4" s="1267" t="s">
        <v>1973</v>
      </c>
      <c r="E4" s="1267" t="s">
        <v>1973</v>
      </c>
      <c r="F4" s="1072" t="s">
        <v>1974</v>
      </c>
      <c r="G4" s="1267" t="s">
        <v>1973</v>
      </c>
      <c r="H4" s="1072" t="s">
        <v>1975</v>
      </c>
      <c r="I4" s="1073" t="s">
        <v>1974</v>
      </c>
      <c r="J4" s="1631"/>
    </row>
    <row r="5" spans="2:14" ht="16.350000000000001" customHeight="1" x14ac:dyDescent="0.15">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69"/>
    </row>
    <row r="83" spans="2:14" ht="16.149999999999999" customHeight="1" x14ac:dyDescent="0.15">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15">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15">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15">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15">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15">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15">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15">
      <c r="B283" s="1276"/>
      <c r="M283" s="1101"/>
      <c r="N283" s="1269"/>
    </row>
    <row r="284" spans="2:14" ht="16.350000000000001" customHeight="1" x14ac:dyDescent="0.15">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15">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15">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15">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15">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0"/>
      <c r="D291" s="743"/>
      <c r="E291" s="1290"/>
      <c r="F291" s="1290"/>
      <c r="G291" s="28"/>
      <c r="H291" s="32"/>
      <c r="I291" s="1290"/>
      <c r="J291" s="1290"/>
    </row>
    <row r="292" spans="2:14" ht="16.350000000000001" customHeight="1" x14ac:dyDescent="0.15">
      <c r="B292" s="30" t="s">
        <v>2180</v>
      </c>
      <c r="C292" s="1290"/>
      <c r="D292" s="743"/>
      <c r="E292" s="1290"/>
      <c r="F292" s="1290"/>
      <c r="G292" s="28"/>
      <c r="H292" s="32"/>
      <c r="I292" s="1290"/>
      <c r="J292" s="1290"/>
    </row>
    <row r="293" spans="2:14" ht="16.350000000000001" customHeight="1" x14ac:dyDescent="0.15">
      <c r="B293" s="30" t="s">
        <v>2177</v>
      </c>
      <c r="C293" s="1290"/>
      <c r="D293" s="743"/>
      <c r="E293" s="1290"/>
      <c r="F293" s="1290"/>
      <c r="G293" s="28"/>
      <c r="H293" s="32"/>
      <c r="I293" s="1290"/>
      <c r="J293" s="1290"/>
    </row>
    <row r="294" spans="2:14" ht="16.350000000000001" customHeight="1" x14ac:dyDescent="0.15">
      <c r="B294" s="30" t="s">
        <v>1987</v>
      </c>
      <c r="C294" s="1290"/>
      <c r="D294" s="743"/>
      <c r="E294" s="1290"/>
      <c r="F294" s="1290"/>
      <c r="G294" s="28"/>
      <c r="H294" s="32"/>
      <c r="I294" s="1290"/>
      <c r="J294" s="1290"/>
    </row>
    <row r="295" spans="2:14" s="1262" customFormat="1" ht="16.350000000000001" customHeight="1" x14ac:dyDescent="0.15">
      <c r="B295" s="30" t="s">
        <v>2178</v>
      </c>
      <c r="C295" s="1290"/>
      <c r="D295" s="743"/>
      <c r="E295" s="1290"/>
      <c r="F295" s="1290"/>
      <c r="G295" s="28"/>
      <c r="H295" s="32"/>
      <c r="I295" s="1290"/>
      <c r="J295" s="1290"/>
      <c r="K295" s="1103"/>
      <c r="L295" s="1103"/>
      <c r="M295" s="1103"/>
      <c r="N295" s="1103"/>
    </row>
    <row r="296" spans="2:14" s="1262" customFormat="1" ht="16.350000000000001" customHeight="1" x14ac:dyDescent="0.15">
      <c r="B296" s="30" t="s">
        <v>2045</v>
      </c>
      <c r="C296" s="1290"/>
      <c r="D296" s="743"/>
      <c r="E296" s="1290"/>
      <c r="F296" s="1290"/>
      <c r="G296" s="28"/>
      <c r="H296" s="32"/>
      <c r="I296" s="1290"/>
      <c r="J296" s="1290"/>
      <c r="K296" s="1103"/>
      <c r="L296" s="1103"/>
      <c r="M296" s="1103"/>
      <c r="N296" s="1103"/>
    </row>
    <row r="297" spans="2:14" s="1262" customFormat="1" ht="16.350000000000001" customHeight="1" x14ac:dyDescent="0.15">
      <c r="B297" s="30" t="s">
        <v>2179</v>
      </c>
      <c r="C297" s="1290"/>
      <c r="D297" s="743"/>
      <c r="E297" s="1290"/>
      <c r="F297" s="1290"/>
      <c r="G297" s="28"/>
      <c r="H297" s="32"/>
      <c r="I297" s="1290"/>
      <c r="J297" s="1290"/>
      <c r="K297" s="1103"/>
      <c r="L297" s="1103"/>
      <c r="M297" s="1103"/>
      <c r="N297" s="1103"/>
    </row>
    <row r="298" spans="2:14" ht="16.350000000000001" customHeight="1" x14ac:dyDescent="0.15">
      <c r="B298" s="30" t="s">
        <v>2182</v>
      </c>
      <c r="C298" s="1290"/>
      <c r="D298" s="743"/>
      <c r="E298" s="1290"/>
      <c r="F298" s="1290"/>
      <c r="G298" s="28"/>
      <c r="H298" s="32"/>
      <c r="I298" s="1290"/>
      <c r="J298" s="1290"/>
    </row>
    <row r="299" spans="2:14" ht="16.350000000000001" customHeight="1" x14ac:dyDescent="0.15">
      <c r="B299" s="30" t="s">
        <v>2181</v>
      </c>
      <c r="C299" s="1290"/>
      <c r="D299" s="743"/>
      <c r="E299" s="1290"/>
      <c r="F299" s="1290"/>
      <c r="G299" s="28"/>
      <c r="H299" s="32"/>
      <c r="I299" s="1290"/>
      <c r="J299" s="1290"/>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21" priority="1">
      <formula>MOD(ROW(),2)=0</formula>
    </cfRule>
  </conditionalFormatting>
  <conditionalFormatting sqref="H102:H105">
    <cfRule type="expression" dxfId="2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65" customHeight="1" x14ac:dyDescent="0.15">
      <c r="B1" s="30"/>
      <c r="D1" s="1064"/>
      <c r="E1" s="1064"/>
      <c r="F1" s="1065"/>
      <c r="G1" s="1066"/>
      <c r="H1" s="1067"/>
      <c r="I1" s="1067"/>
      <c r="J1" s="1066"/>
    </row>
    <row r="2" spans="2:14" s="24" customFormat="1" ht="20.65" customHeight="1" x14ac:dyDescent="0.15">
      <c r="B2" s="1632" t="s">
        <v>1764</v>
      </c>
      <c r="C2" s="1629" t="s">
        <v>1765</v>
      </c>
      <c r="D2" s="1677" t="s">
        <v>1766</v>
      </c>
      <c r="E2" s="1679" t="s">
        <v>1767</v>
      </c>
      <c r="F2" s="1680"/>
      <c r="G2" s="1681" t="s">
        <v>1768</v>
      </c>
      <c r="H2" s="1682"/>
      <c r="I2" s="1683"/>
      <c r="J2" s="1629" t="s">
        <v>1769</v>
      </c>
    </row>
    <row r="3" spans="2:14" s="24" customFormat="1" ht="27" customHeight="1" x14ac:dyDescent="0.15">
      <c r="B3" s="1633"/>
      <c r="C3" s="1630"/>
      <c r="D3" s="1678"/>
      <c r="E3" s="1068" t="s">
        <v>1770</v>
      </c>
      <c r="F3" s="1069" t="s">
        <v>1771</v>
      </c>
      <c r="G3" s="1068" t="s">
        <v>1770</v>
      </c>
      <c r="H3" s="1069" t="s">
        <v>1772</v>
      </c>
      <c r="I3" s="1070" t="s">
        <v>1773</v>
      </c>
      <c r="J3" s="1630"/>
    </row>
    <row r="4" spans="2:14" s="24" customFormat="1" ht="16.350000000000001" customHeight="1" x14ac:dyDescent="0.15">
      <c r="B4" s="1634"/>
      <c r="C4" s="1631"/>
      <c r="D4" s="1071" t="s">
        <v>1774</v>
      </c>
      <c r="E4" s="1071" t="s">
        <v>1774</v>
      </c>
      <c r="F4" s="1072" t="s">
        <v>1775</v>
      </c>
      <c r="G4" s="1071" t="s">
        <v>1774</v>
      </c>
      <c r="H4" s="1072" t="s">
        <v>538</v>
      </c>
      <c r="I4" s="1073" t="s">
        <v>1775</v>
      </c>
      <c r="J4" s="1631"/>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6.149999999999999"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9" priority="2">
      <formula>MOD(ROW(),2)=0</formula>
    </cfRule>
  </conditionalFormatting>
  <conditionalFormatting sqref="H100:H103">
    <cfRule type="expression" dxfId="18"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65" customHeight="1" x14ac:dyDescent="0.15">
      <c r="B1" s="30"/>
    </row>
    <row r="2" spans="2:13" s="24" customFormat="1" ht="20.65" customHeight="1" x14ac:dyDescent="0.15">
      <c r="B2" s="1664" t="s">
        <v>700</v>
      </c>
      <c r="C2" s="1667" t="s">
        <v>549</v>
      </c>
      <c r="D2" s="1670" t="s">
        <v>669</v>
      </c>
      <c r="E2" s="1672" t="s">
        <v>671</v>
      </c>
      <c r="F2" s="1673"/>
      <c r="G2" s="1674" t="s">
        <v>536</v>
      </c>
      <c r="H2" s="1675"/>
      <c r="I2" s="1676"/>
      <c r="J2" s="1661" t="s">
        <v>679</v>
      </c>
    </row>
    <row r="3" spans="2:13" s="24" customFormat="1" ht="27" customHeight="1" x14ac:dyDescent="0.15">
      <c r="B3" s="1665"/>
      <c r="C3" s="1668"/>
      <c r="D3" s="1671"/>
      <c r="E3" s="264" t="s">
        <v>539</v>
      </c>
      <c r="F3" s="260" t="s">
        <v>534</v>
      </c>
      <c r="G3" s="265" t="s">
        <v>539</v>
      </c>
      <c r="H3" s="261" t="s">
        <v>675</v>
      </c>
      <c r="I3" s="261" t="s">
        <v>678</v>
      </c>
      <c r="J3" s="1662"/>
    </row>
    <row r="4" spans="2:13" s="24" customFormat="1" ht="16.149999999999999" customHeight="1" x14ac:dyDescent="0.15">
      <c r="B4" s="1666"/>
      <c r="C4" s="1669"/>
      <c r="D4" s="262" t="s">
        <v>537</v>
      </c>
      <c r="E4" s="262" t="s">
        <v>537</v>
      </c>
      <c r="F4" s="25" t="s">
        <v>1300</v>
      </c>
      <c r="G4" s="263" t="s">
        <v>537</v>
      </c>
      <c r="H4" s="26" t="s">
        <v>538</v>
      </c>
      <c r="I4" s="26" t="s">
        <v>1300</v>
      </c>
      <c r="J4" s="1663"/>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2">
    <cfRule type="expression" dxfId="17" priority="1">
      <formula>MOD(ROW(),2)=0</formula>
    </cfRule>
  </conditionalFormatting>
  <conditionalFormatting sqref="C5:J273">
    <cfRule type="expression" dxfId="16" priority="3">
      <formula>MOD(ROW(),2)=0</formula>
    </cfRule>
  </conditionalFormatting>
  <conditionalFormatting sqref="D107:J107">
    <cfRule type="expression" dxfId="15"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14"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C4:H274">
    <cfRule type="expression" dxfId="13" priority="1">
      <formula>MOD(ROW(),2)=0</formula>
    </cfRule>
    <cfRule type="expression" priority="2">
      <formula>MOD(ROW(),2)=0</formula>
    </cfRule>
    <cfRule type="expression" dxfId="12"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V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1" customWidth="1"/>
    <col min="2" max="2" width="24.25" style="1501" bestFit="1" customWidth="1"/>
    <col min="3" max="10" width="17" style="1502" customWidth="1"/>
    <col min="11" max="63" width="17" style="1501" customWidth="1"/>
    <col min="64" max="64" width="17" style="1407" customWidth="1"/>
    <col min="65" max="117" width="17" style="1501" customWidth="1"/>
    <col min="118" max="118" width="17" style="1407" customWidth="1"/>
    <col min="119" max="148" width="17" style="1501" customWidth="1"/>
    <col min="149" max="149" width="17" style="1407" customWidth="1"/>
    <col min="150" max="274" width="17" style="1501" customWidth="1"/>
    <col min="275" max="275" width="17" style="1407" customWidth="1"/>
    <col min="276" max="308" width="17" style="1501" customWidth="1"/>
    <col min="309" max="16384" width="9" style="1501"/>
  </cols>
  <sheetData>
    <row r="1" spans="1:308" ht="23.25" customHeight="1" x14ac:dyDescent="0.25">
      <c r="B1" s="348" t="s">
        <v>2853</v>
      </c>
      <c r="I1" s="1513"/>
      <c r="K1" s="1502"/>
      <c r="EN1" s="1510"/>
    </row>
    <row r="2" spans="1:308" ht="23.25" customHeight="1" x14ac:dyDescent="0.25">
      <c r="A2" s="1508"/>
      <c r="B2" s="350" t="s">
        <v>2716</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412"/>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8"/>
      <c r="DE2" s="1509"/>
      <c r="DF2" s="1509"/>
      <c r="DG2" s="1509"/>
      <c r="DH2" s="1509"/>
      <c r="DI2" s="1509"/>
      <c r="DJ2" s="1509"/>
      <c r="DK2" s="1509"/>
      <c r="DL2" s="1509"/>
      <c r="DM2" s="1509"/>
      <c r="DN2" s="1416"/>
      <c r="DO2" s="1508"/>
      <c r="DP2" s="1508"/>
      <c r="DQ2" s="1508"/>
      <c r="DR2" s="1508"/>
      <c r="DS2" s="1508"/>
      <c r="DT2" s="1508"/>
      <c r="DU2" s="1509"/>
      <c r="DV2" s="1509"/>
      <c r="DW2" s="1509"/>
      <c r="DX2" s="1509"/>
      <c r="DY2" s="1509"/>
      <c r="DZ2" s="1508"/>
      <c r="EA2" s="1508"/>
      <c r="EB2" s="1508"/>
      <c r="EC2" s="1508"/>
      <c r="ED2" s="1508"/>
      <c r="EE2" s="1508"/>
      <c r="EF2" s="1508"/>
      <c r="EG2" s="1508"/>
      <c r="EH2" s="1508"/>
      <c r="EI2" s="1508"/>
      <c r="EJ2" s="1508"/>
      <c r="EK2" s="1508"/>
      <c r="EL2" s="1508"/>
      <c r="EM2" s="1508"/>
      <c r="EN2" s="1509"/>
      <c r="EO2" s="1510"/>
      <c r="EP2" s="1509"/>
      <c r="EQ2" s="1509"/>
      <c r="ER2" s="1509"/>
      <c r="ES2" s="1416"/>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8"/>
      <c r="JA2" s="1508"/>
      <c r="JB2" s="1508"/>
      <c r="JC2" s="1509"/>
      <c r="JD2" s="1509"/>
      <c r="JE2" s="1509"/>
      <c r="JF2" s="1509"/>
      <c r="JG2" s="1509"/>
      <c r="JH2" s="1509"/>
      <c r="JI2" s="1509"/>
      <c r="JJ2" s="1509"/>
      <c r="JK2" s="1509"/>
      <c r="JL2" s="1509"/>
      <c r="JM2" s="1509"/>
      <c r="JN2" s="1509"/>
      <c r="JO2" s="1416"/>
      <c r="JP2" s="1508"/>
      <c r="JQ2" s="1508"/>
      <c r="JR2" s="1508"/>
      <c r="JS2" s="1508"/>
      <c r="JT2" s="1508"/>
      <c r="JU2" s="1508"/>
      <c r="JV2" s="1508"/>
      <c r="JW2" s="1508"/>
      <c r="JX2" s="1508"/>
      <c r="JY2" s="1508"/>
      <c r="JZ2" s="1508"/>
      <c r="KA2" s="1508"/>
      <c r="KB2" s="1508"/>
      <c r="KC2" s="1508"/>
      <c r="KD2" s="1508"/>
      <c r="KE2" s="1508"/>
      <c r="KF2" s="1508"/>
      <c r="KG2" s="1508"/>
      <c r="KH2" s="1508"/>
      <c r="KI2" s="1508"/>
    </row>
    <row r="3" spans="1:308" ht="23.25" customHeight="1" x14ac:dyDescent="0.25">
      <c r="A3" s="1307"/>
      <c r="B3" s="352" t="s">
        <v>3060</v>
      </c>
      <c r="C3" s="1056" t="s">
        <v>97</v>
      </c>
      <c r="D3" s="1056" t="s">
        <v>97</v>
      </c>
      <c r="E3" s="1056" t="s">
        <v>97</v>
      </c>
      <c r="F3" s="1056" t="s">
        <v>97</v>
      </c>
      <c r="G3" s="1056" t="s">
        <v>97</v>
      </c>
      <c r="H3" s="1056" t="s">
        <v>2717</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2718</v>
      </c>
      <c r="BE3" s="1056" t="s">
        <v>2719</v>
      </c>
      <c r="BF3" s="1056" t="s">
        <v>2720</v>
      </c>
      <c r="BG3" s="1056" t="s">
        <v>2721</v>
      </c>
      <c r="BH3" s="1056" t="s">
        <v>2722</v>
      </c>
      <c r="BI3" s="1056" t="s">
        <v>2723</v>
      </c>
      <c r="BJ3" s="1056" t="s">
        <v>2549</v>
      </c>
      <c r="BK3" s="1056" t="s">
        <v>2550</v>
      </c>
      <c r="BL3" s="1056" t="s">
        <v>2797</v>
      </c>
      <c r="BM3" s="1056" t="s">
        <v>43</v>
      </c>
      <c r="BN3" s="1056" t="s">
        <v>44</v>
      </c>
      <c r="BO3" s="1056" t="s">
        <v>46</v>
      </c>
      <c r="BP3" s="1056" t="s">
        <v>47</v>
      </c>
      <c r="BQ3" s="1056" t="s">
        <v>48</v>
      </c>
      <c r="BR3" s="1056" t="s">
        <v>49</v>
      </c>
      <c r="BS3" s="1056" t="s">
        <v>50</v>
      </c>
      <c r="BT3" s="1056" t="s">
        <v>51</v>
      </c>
      <c r="BU3" s="1056" t="s">
        <v>52</v>
      </c>
      <c r="BV3" s="1056" t="s">
        <v>53</v>
      </c>
      <c r="BW3" s="1056" t="s">
        <v>54</v>
      </c>
      <c r="BX3" s="1056" t="s">
        <v>55</v>
      </c>
      <c r="BY3" s="1056" t="s">
        <v>56</v>
      </c>
      <c r="BZ3" s="1056" t="s">
        <v>57</v>
      </c>
      <c r="CA3" s="1056" t="s">
        <v>59</v>
      </c>
      <c r="CB3" s="1056" t="s">
        <v>60</v>
      </c>
      <c r="CC3" s="1056" t="s">
        <v>61</v>
      </c>
      <c r="CD3" s="1056" t="s">
        <v>62</v>
      </c>
      <c r="CE3" s="1056" t="s">
        <v>63</v>
      </c>
      <c r="CF3" s="1056" t="s">
        <v>64</v>
      </c>
      <c r="CG3" s="1056" t="s">
        <v>65</v>
      </c>
      <c r="CH3" s="1056" t="s">
        <v>66</v>
      </c>
      <c r="CI3" s="1056" t="s">
        <v>67</v>
      </c>
      <c r="CJ3" s="1056" t="s">
        <v>68</v>
      </c>
      <c r="CK3" s="1056" t="s">
        <v>69</v>
      </c>
      <c r="CL3" s="1056" t="s">
        <v>70</v>
      </c>
      <c r="CM3" s="1056" t="s">
        <v>71</v>
      </c>
      <c r="CN3" s="1056" t="s">
        <v>72</v>
      </c>
      <c r="CO3" s="1056" t="s">
        <v>73</v>
      </c>
      <c r="CP3" s="1056" t="s">
        <v>75</v>
      </c>
      <c r="CQ3" s="1056" t="s">
        <v>76</v>
      </c>
      <c r="CR3" s="1056" t="s">
        <v>77</v>
      </c>
      <c r="CS3" s="1056" t="s">
        <v>78</v>
      </c>
      <c r="CT3" s="1056" t="s">
        <v>79</v>
      </c>
      <c r="CU3" s="1056" t="s">
        <v>80</v>
      </c>
      <c r="CV3" s="1056" t="s">
        <v>82</v>
      </c>
      <c r="CW3" s="1056" t="s">
        <v>83</v>
      </c>
      <c r="CX3" s="1056" t="s">
        <v>84</v>
      </c>
      <c r="CY3" s="1056" t="s">
        <v>85</v>
      </c>
      <c r="CZ3" s="1056" t="s">
        <v>86</v>
      </c>
      <c r="DA3" s="1056" t="s">
        <v>87</v>
      </c>
      <c r="DB3" s="1056" t="s">
        <v>88</v>
      </c>
      <c r="DC3" s="1056" t="s">
        <v>89</v>
      </c>
      <c r="DD3" s="1056" t="s">
        <v>1262</v>
      </c>
      <c r="DE3" s="1056" t="s">
        <v>1263</v>
      </c>
      <c r="DF3" s="1056" t="s">
        <v>2724</v>
      </c>
      <c r="DG3" s="1056" t="s">
        <v>1677</v>
      </c>
      <c r="DH3" s="1056" t="s">
        <v>1679</v>
      </c>
      <c r="DI3" s="1056" t="s">
        <v>1681</v>
      </c>
      <c r="DJ3" s="1507" t="s">
        <v>2725</v>
      </c>
      <c r="DK3" s="1507" t="s">
        <v>2726</v>
      </c>
      <c r="DL3" s="1507" t="s">
        <v>2727</v>
      </c>
      <c r="DM3" s="1507" t="s">
        <v>2728</v>
      </c>
      <c r="DN3" s="1507" t="s">
        <v>2803</v>
      </c>
      <c r="DO3" s="1056" t="s">
        <v>90</v>
      </c>
      <c r="DP3" s="1056" t="s">
        <v>91</v>
      </c>
      <c r="DQ3" s="1056" t="s">
        <v>93</v>
      </c>
      <c r="DR3" s="1056" t="s">
        <v>94</v>
      </c>
      <c r="DS3" s="1056" t="s">
        <v>95</v>
      </c>
      <c r="DT3" s="1056" t="s">
        <v>96</v>
      </c>
      <c r="DU3" s="1056" t="s">
        <v>1270</v>
      </c>
      <c r="DV3" s="1056" t="s">
        <v>2729</v>
      </c>
      <c r="DW3" s="1056" t="s">
        <v>2730</v>
      </c>
      <c r="DX3" s="1056" t="s">
        <v>2731</v>
      </c>
      <c r="DY3" s="1056" t="s">
        <v>2732</v>
      </c>
      <c r="DZ3" s="1056" t="s">
        <v>98</v>
      </c>
      <c r="EA3" s="1056" t="s">
        <v>99</v>
      </c>
      <c r="EB3" s="1056" t="s">
        <v>100</v>
      </c>
      <c r="EC3" s="1056" t="s">
        <v>101</v>
      </c>
      <c r="ED3" s="1056" t="s">
        <v>102</v>
      </c>
      <c r="EE3" s="1056" t="s">
        <v>103</v>
      </c>
      <c r="EF3" s="1056" t="s">
        <v>104</v>
      </c>
      <c r="EG3" s="1056" t="s">
        <v>105</v>
      </c>
      <c r="EH3" s="1056" t="s">
        <v>107</v>
      </c>
      <c r="EI3" s="1056" t="s">
        <v>108</v>
      </c>
      <c r="EJ3" s="1056" t="s">
        <v>109</v>
      </c>
      <c r="EK3" s="1056" t="s">
        <v>110</v>
      </c>
      <c r="EL3" s="1056" t="s">
        <v>111</v>
      </c>
      <c r="EM3" s="1056" t="s">
        <v>112</v>
      </c>
      <c r="EN3" s="1056" t="s">
        <v>1280</v>
      </c>
      <c r="EO3" s="1056" t="s">
        <v>2733</v>
      </c>
      <c r="EP3" s="1056" t="s">
        <v>2734</v>
      </c>
      <c r="EQ3" s="1056" t="s">
        <v>2735</v>
      </c>
      <c r="ER3" s="1056" t="s">
        <v>2736</v>
      </c>
      <c r="ES3" s="1056" t="s">
        <v>2807</v>
      </c>
      <c r="ET3" s="1056" t="s">
        <v>807</v>
      </c>
      <c r="EU3" s="1056" t="s">
        <v>117</v>
      </c>
      <c r="EV3" s="1056" t="s">
        <v>118</v>
      </c>
      <c r="EW3" s="1056" t="s">
        <v>119</v>
      </c>
      <c r="EX3" s="1056" t="s">
        <v>120</v>
      </c>
      <c r="EY3" s="1056" t="s">
        <v>121</v>
      </c>
      <c r="EZ3" s="1056" t="s">
        <v>122</v>
      </c>
      <c r="FA3" s="1056" t="s">
        <v>123</v>
      </c>
      <c r="FB3" s="1056" t="s">
        <v>124</v>
      </c>
      <c r="FC3" s="1056" t="s">
        <v>125</v>
      </c>
      <c r="FD3" s="1056" t="s">
        <v>126</v>
      </c>
      <c r="FE3" s="1056" t="s">
        <v>127</v>
      </c>
      <c r="FF3" s="1056" t="s">
        <v>128</v>
      </c>
      <c r="FG3" s="1056" t="s">
        <v>129</v>
      </c>
      <c r="FH3" s="1056" t="s">
        <v>130</v>
      </c>
      <c r="FI3" s="1056" t="s">
        <v>131</v>
      </c>
      <c r="FJ3" s="1056" t="s">
        <v>132</v>
      </c>
      <c r="FK3" s="1056" t="s">
        <v>133</v>
      </c>
      <c r="FL3" s="1056" t="s">
        <v>134</v>
      </c>
      <c r="FM3" s="1056" t="s">
        <v>135</v>
      </c>
      <c r="FN3" s="1056" t="s">
        <v>136</v>
      </c>
      <c r="FO3" s="1056" t="s">
        <v>137</v>
      </c>
      <c r="FP3" s="1056" t="s">
        <v>138</v>
      </c>
      <c r="FQ3" s="1056" t="s">
        <v>139</v>
      </c>
      <c r="FR3" s="1056" t="s">
        <v>140</v>
      </c>
      <c r="FS3" s="1056" t="s">
        <v>141</v>
      </c>
      <c r="FT3" s="1056" t="s">
        <v>142</v>
      </c>
      <c r="FU3" s="1056" t="s">
        <v>144</v>
      </c>
      <c r="FV3" s="1056" t="s">
        <v>145</v>
      </c>
      <c r="FW3" s="1056" t="s">
        <v>146</v>
      </c>
      <c r="FX3" s="1056" t="s">
        <v>147</v>
      </c>
      <c r="FY3" s="1056" t="s">
        <v>148</v>
      </c>
      <c r="FZ3" s="1056" t="s">
        <v>149</v>
      </c>
      <c r="GA3" s="1056" t="s">
        <v>150</v>
      </c>
      <c r="GB3" s="1056" t="s">
        <v>151</v>
      </c>
      <c r="GC3" s="1056" t="s">
        <v>152</v>
      </c>
      <c r="GD3" s="1056" t="s">
        <v>153</v>
      </c>
      <c r="GE3" s="1056" t="s">
        <v>154</v>
      </c>
      <c r="GF3" s="1056" t="s">
        <v>155</v>
      </c>
      <c r="GG3" s="1056" t="s">
        <v>156</v>
      </c>
      <c r="GH3" s="1056" t="s">
        <v>157</v>
      </c>
      <c r="GI3" s="1056" t="s">
        <v>158</v>
      </c>
      <c r="GJ3" s="1056" t="s">
        <v>159</v>
      </c>
      <c r="GK3" s="1056" t="s">
        <v>160</v>
      </c>
      <c r="GL3" s="1056" t="s">
        <v>161</v>
      </c>
      <c r="GM3" s="1056" t="s">
        <v>162</v>
      </c>
      <c r="GN3" s="1056" t="s">
        <v>163</v>
      </c>
      <c r="GO3" s="1056" t="s">
        <v>164</v>
      </c>
      <c r="GP3" s="1056" t="s">
        <v>166</v>
      </c>
      <c r="GQ3" s="1056" t="s">
        <v>167</v>
      </c>
      <c r="GR3" s="1056" t="s">
        <v>168</v>
      </c>
      <c r="GS3" s="1056" t="s">
        <v>169</v>
      </c>
      <c r="GT3" s="1056" t="s">
        <v>170</v>
      </c>
      <c r="GU3" s="1056" t="s">
        <v>171</v>
      </c>
      <c r="GV3" s="1056" t="s">
        <v>172</v>
      </c>
      <c r="GW3" s="1056" t="s">
        <v>173</v>
      </c>
      <c r="GX3" s="1056" t="s">
        <v>174</v>
      </c>
      <c r="GY3" s="1056" t="s">
        <v>176</v>
      </c>
      <c r="GZ3" s="1056" t="s">
        <v>177</v>
      </c>
      <c r="HA3" s="1056" t="s">
        <v>178</v>
      </c>
      <c r="HB3" s="1056" t="s">
        <v>179</v>
      </c>
      <c r="HC3" s="1056" t="s">
        <v>181</v>
      </c>
      <c r="HD3" s="1056" t="s">
        <v>182</v>
      </c>
      <c r="HE3" s="1056" t="s">
        <v>183</v>
      </c>
      <c r="HF3" s="1056" t="s">
        <v>184</v>
      </c>
      <c r="HG3" s="1056" t="s">
        <v>185</v>
      </c>
      <c r="HH3" s="1056" t="s">
        <v>186</v>
      </c>
      <c r="HI3" s="1056" t="s">
        <v>187</v>
      </c>
      <c r="HJ3" s="1056" t="s">
        <v>188</v>
      </c>
      <c r="HK3" s="1056" t="s">
        <v>189</v>
      </c>
      <c r="HL3" s="1056" t="s">
        <v>191</v>
      </c>
      <c r="HM3" s="1056" t="s">
        <v>192</v>
      </c>
      <c r="HN3" s="1056" t="s">
        <v>193</v>
      </c>
      <c r="HO3" s="1056" t="s">
        <v>194</v>
      </c>
      <c r="HP3" s="1056" t="s">
        <v>195</v>
      </c>
      <c r="HQ3" s="1056" t="s">
        <v>196</v>
      </c>
      <c r="HR3" s="1056" t="s">
        <v>197</v>
      </c>
      <c r="HS3" s="1056" t="s">
        <v>198</v>
      </c>
      <c r="HT3" s="1056" t="s">
        <v>199</v>
      </c>
      <c r="HU3" s="1056" t="s">
        <v>200</v>
      </c>
      <c r="HV3" s="1056" t="s">
        <v>201</v>
      </c>
      <c r="HW3" s="1056" t="s">
        <v>202</v>
      </c>
      <c r="HX3" s="1056" t="s">
        <v>203</v>
      </c>
      <c r="HY3" s="1056" t="s">
        <v>204</v>
      </c>
      <c r="HZ3" s="1056" t="s">
        <v>205</v>
      </c>
      <c r="IA3" s="1056" t="s">
        <v>206</v>
      </c>
      <c r="IB3" s="1056" t="s">
        <v>207</v>
      </c>
      <c r="IC3" s="1056" t="s">
        <v>209</v>
      </c>
      <c r="ID3" s="1056" t="s">
        <v>210</v>
      </c>
      <c r="IE3" s="1056" t="s">
        <v>211</v>
      </c>
      <c r="IF3" s="1056" t="s">
        <v>212</v>
      </c>
      <c r="IG3" s="1056" t="s">
        <v>213</v>
      </c>
      <c r="IH3" s="1056" t="s">
        <v>214</v>
      </c>
      <c r="II3" s="1056" t="s">
        <v>215</v>
      </c>
      <c r="IJ3" s="1056" t="s">
        <v>216</v>
      </c>
      <c r="IK3" s="1056" t="s">
        <v>217</v>
      </c>
      <c r="IL3" s="1056" t="s">
        <v>218</v>
      </c>
      <c r="IM3" s="1056" t="s">
        <v>219</v>
      </c>
      <c r="IN3" s="1056" t="s">
        <v>221</v>
      </c>
      <c r="IO3" s="1056" t="s">
        <v>222</v>
      </c>
      <c r="IP3" s="1056" t="s">
        <v>223</v>
      </c>
      <c r="IQ3" s="1056" t="s">
        <v>224</v>
      </c>
      <c r="IR3" s="1056" t="s">
        <v>225</v>
      </c>
      <c r="IS3" s="1056" t="s">
        <v>226</v>
      </c>
      <c r="IT3" s="1056" t="s">
        <v>227</v>
      </c>
      <c r="IU3" s="1056" t="s">
        <v>228</v>
      </c>
      <c r="IV3" s="1056" t="s">
        <v>229</v>
      </c>
      <c r="IW3" s="1056" t="s">
        <v>230</v>
      </c>
      <c r="IX3" s="1056" t="s">
        <v>795</v>
      </c>
      <c r="IY3" s="1056" t="s">
        <v>1294</v>
      </c>
      <c r="IZ3" s="1056" t="s">
        <v>1296</v>
      </c>
      <c r="JA3" s="1056" t="s">
        <v>1297</v>
      </c>
      <c r="JB3" s="1056" t="s">
        <v>1298</v>
      </c>
      <c r="JC3" s="1056" t="s">
        <v>1299</v>
      </c>
      <c r="JD3" s="1056" t="s">
        <v>2737</v>
      </c>
      <c r="JE3" s="1056" t="s">
        <v>2738</v>
      </c>
      <c r="JF3" s="1056" t="s">
        <v>2739</v>
      </c>
      <c r="JG3" s="1056" t="s">
        <v>1949</v>
      </c>
      <c r="JH3" s="1056" t="s">
        <v>1951</v>
      </c>
      <c r="JI3" s="1056" t="s">
        <v>1953</v>
      </c>
      <c r="JJ3" s="1056" t="s">
        <v>1955</v>
      </c>
      <c r="JK3" s="1056" t="s">
        <v>1957</v>
      </c>
      <c r="JL3" s="1056" t="s">
        <v>2583</v>
      </c>
      <c r="JM3" s="1056" t="s">
        <v>2585</v>
      </c>
      <c r="JN3" s="1056" t="s">
        <v>2586</v>
      </c>
      <c r="JO3" s="1056" t="s">
        <v>2811</v>
      </c>
      <c r="JP3" s="1056" t="s">
        <v>231</v>
      </c>
      <c r="JQ3" s="1056" t="s">
        <v>232</v>
      </c>
      <c r="JR3" s="1056" t="s">
        <v>233</v>
      </c>
      <c r="JS3" s="1056" t="s">
        <v>235</v>
      </c>
      <c r="JT3" s="1056" t="s">
        <v>236</v>
      </c>
      <c r="JU3" s="1056" t="s">
        <v>237</v>
      </c>
      <c r="JV3" s="1056" t="s">
        <v>238</v>
      </c>
      <c r="JW3" s="1056" t="s">
        <v>239</v>
      </c>
      <c r="JX3" s="1056" t="s">
        <v>240</v>
      </c>
      <c r="JY3" s="1056" t="s">
        <v>241</v>
      </c>
      <c r="JZ3" s="1056" t="s">
        <v>242</v>
      </c>
      <c r="KA3" s="1056" t="s">
        <v>243</v>
      </c>
      <c r="KB3" s="1056" t="s">
        <v>244</v>
      </c>
      <c r="KC3" s="1056" t="s">
        <v>245</v>
      </c>
      <c r="KD3" s="1056" t="s">
        <v>246</v>
      </c>
      <c r="KE3" s="1056" t="s">
        <v>247</v>
      </c>
      <c r="KF3" s="1056" t="s">
        <v>248</v>
      </c>
      <c r="KG3" s="1056" t="s">
        <v>249</v>
      </c>
      <c r="KH3" s="1056" t="s">
        <v>250</v>
      </c>
      <c r="KI3" s="1056" t="s">
        <v>251</v>
      </c>
      <c r="KJ3" s="1056" t="s">
        <v>252</v>
      </c>
      <c r="KK3" s="1056" t="s">
        <v>253</v>
      </c>
      <c r="KL3" s="1056" t="s">
        <v>254</v>
      </c>
      <c r="KM3" s="1056" t="s">
        <v>259</v>
      </c>
      <c r="KN3" s="1056" t="s">
        <v>260</v>
      </c>
      <c r="KO3" s="1056" t="s">
        <v>261</v>
      </c>
      <c r="KP3" s="1056" t="s">
        <v>262</v>
      </c>
      <c r="KQ3" s="1056" t="s">
        <v>263</v>
      </c>
      <c r="KR3" s="1056" t="s">
        <v>264</v>
      </c>
      <c r="KS3" s="1056" t="s">
        <v>2740</v>
      </c>
      <c r="KT3" s="1056" t="s">
        <v>1981</v>
      </c>
      <c r="KU3" s="1507" t="s">
        <v>2741</v>
      </c>
      <c r="KV3" s="1056" t="s">
        <v>808</v>
      </c>
    </row>
    <row r="4" spans="1:308" s="1506" customFormat="1" ht="42.75" x14ac:dyDescent="0.25">
      <c r="A4" s="1309"/>
      <c r="B4" s="43" t="s">
        <v>2742</v>
      </c>
      <c r="C4" s="16" t="s">
        <v>2743</v>
      </c>
      <c r="D4" s="16" t="s">
        <v>2744</v>
      </c>
      <c r="E4" s="16" t="s">
        <v>2745</v>
      </c>
      <c r="F4" s="16" t="s">
        <v>2746</v>
      </c>
      <c r="G4" s="16" t="s">
        <v>2747</v>
      </c>
      <c r="H4" s="16" t="s">
        <v>2748</v>
      </c>
      <c r="I4" s="16" t="s">
        <v>2749</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2750</v>
      </c>
      <c r="BD4" s="711" t="s">
        <v>2751</v>
      </c>
      <c r="BE4" s="711" t="s">
        <v>2752</v>
      </c>
      <c r="BF4" s="711" t="s">
        <v>2753</v>
      </c>
      <c r="BG4" s="711" t="s">
        <v>2754</v>
      </c>
      <c r="BH4" s="711" t="s">
        <v>2755</v>
      </c>
      <c r="BI4" s="711" t="s">
        <v>2756</v>
      </c>
      <c r="BJ4" s="711" t="s">
        <v>2757</v>
      </c>
      <c r="BK4" s="711" t="s">
        <v>2713</v>
      </c>
      <c r="BL4" s="711" t="s">
        <v>2854</v>
      </c>
      <c r="BM4" s="711" t="s">
        <v>309</v>
      </c>
      <c r="BN4" s="711" t="s">
        <v>310</v>
      </c>
      <c r="BO4" s="711" t="s">
        <v>1327</v>
      </c>
      <c r="BP4" s="711" t="s">
        <v>2758</v>
      </c>
      <c r="BQ4" s="711" t="s">
        <v>1463</v>
      </c>
      <c r="BR4" s="711" t="s">
        <v>1464</v>
      </c>
      <c r="BS4" s="711" t="s">
        <v>315</v>
      </c>
      <c r="BT4" s="711" t="s">
        <v>316</v>
      </c>
      <c r="BU4" s="711" t="s">
        <v>317</v>
      </c>
      <c r="BV4" s="711" t="s">
        <v>318</v>
      </c>
      <c r="BW4" s="711" t="s">
        <v>319</v>
      </c>
      <c r="BX4" s="711" t="s">
        <v>320</v>
      </c>
      <c r="BY4" s="711" t="s">
        <v>1331</v>
      </c>
      <c r="BZ4" s="711" t="s">
        <v>1332</v>
      </c>
      <c r="CA4" s="711" t="s">
        <v>324</v>
      </c>
      <c r="CB4" s="711" t="s">
        <v>271</v>
      </c>
      <c r="CC4" s="711" t="s">
        <v>325</v>
      </c>
      <c r="CD4" s="711" t="s">
        <v>326</v>
      </c>
      <c r="CE4" s="711" t="s">
        <v>327</v>
      </c>
      <c r="CF4" s="711" t="s">
        <v>2</v>
      </c>
      <c r="CG4" s="711" t="s">
        <v>328</v>
      </c>
      <c r="CH4" s="711" t="s">
        <v>329</v>
      </c>
      <c r="CI4" s="711" t="s">
        <v>272</v>
      </c>
      <c r="CJ4" s="711" t="s">
        <v>330</v>
      </c>
      <c r="CK4" s="711" t="s">
        <v>331</v>
      </c>
      <c r="CL4" s="711" t="s">
        <v>332</v>
      </c>
      <c r="CM4" s="711" t="s">
        <v>333</v>
      </c>
      <c r="CN4" s="711" t="s">
        <v>334</v>
      </c>
      <c r="CO4" s="711" t="s">
        <v>335</v>
      </c>
      <c r="CP4" s="711" t="s">
        <v>337</v>
      </c>
      <c r="CQ4" s="711" t="s">
        <v>338</v>
      </c>
      <c r="CR4" s="711" t="s">
        <v>339</v>
      </c>
      <c r="CS4" s="711" t="s">
        <v>340</v>
      </c>
      <c r="CT4" s="711" t="s">
        <v>341</v>
      </c>
      <c r="CU4" s="711" t="s">
        <v>342</v>
      </c>
      <c r="CV4" s="711" t="s">
        <v>344</v>
      </c>
      <c r="CW4" s="711" t="s">
        <v>345</v>
      </c>
      <c r="CX4" s="711" t="s">
        <v>346</v>
      </c>
      <c r="CY4" s="711" t="s">
        <v>347</v>
      </c>
      <c r="CZ4" s="711" t="s">
        <v>348</v>
      </c>
      <c r="DA4" s="711" t="s">
        <v>349</v>
      </c>
      <c r="DB4" s="711" t="s">
        <v>596</v>
      </c>
      <c r="DC4" s="711" t="s">
        <v>350</v>
      </c>
      <c r="DD4" s="711" t="s">
        <v>1339</v>
      </c>
      <c r="DE4" s="711" t="s">
        <v>1340</v>
      </c>
      <c r="DF4" s="711" t="s">
        <v>1467</v>
      </c>
      <c r="DG4" s="711" t="s">
        <v>1678</v>
      </c>
      <c r="DH4" s="711" t="s">
        <v>1680</v>
      </c>
      <c r="DI4" s="711" t="s">
        <v>1682</v>
      </c>
      <c r="DJ4" s="711" t="s">
        <v>2759</v>
      </c>
      <c r="DK4" s="711" t="s">
        <v>2760</v>
      </c>
      <c r="DL4" s="711" t="s">
        <v>2761</v>
      </c>
      <c r="DM4" s="711" t="s">
        <v>2762</v>
      </c>
      <c r="DN4" s="711" t="s">
        <v>2857</v>
      </c>
      <c r="DO4" s="711" t="s">
        <v>351</v>
      </c>
      <c r="DP4" s="711" t="s">
        <v>352</v>
      </c>
      <c r="DQ4" s="711" t="s">
        <v>354</v>
      </c>
      <c r="DR4" s="711" t="s">
        <v>355</v>
      </c>
      <c r="DS4" s="711" t="s">
        <v>356</v>
      </c>
      <c r="DT4" s="711" t="s">
        <v>357</v>
      </c>
      <c r="DU4" s="711" t="s">
        <v>1346</v>
      </c>
      <c r="DV4" s="711" t="s">
        <v>1473</v>
      </c>
      <c r="DW4" s="711" t="s">
        <v>1475</v>
      </c>
      <c r="DX4" s="711" t="s">
        <v>2763</v>
      </c>
      <c r="DY4" s="711" t="s">
        <v>2764</v>
      </c>
      <c r="DZ4" s="711" t="s">
        <v>358</v>
      </c>
      <c r="EA4" s="711" t="s">
        <v>359</v>
      </c>
      <c r="EB4" s="711" t="s">
        <v>360</v>
      </c>
      <c r="EC4" s="711" t="s">
        <v>361</v>
      </c>
      <c r="ED4" s="711" t="s">
        <v>362</v>
      </c>
      <c r="EE4" s="711" t="s">
        <v>363</v>
      </c>
      <c r="EF4" s="711" t="s">
        <v>364</v>
      </c>
      <c r="EG4" s="711" t="s">
        <v>365</v>
      </c>
      <c r="EH4" s="711" t="s">
        <v>367</v>
      </c>
      <c r="EI4" s="711" t="s">
        <v>368</v>
      </c>
      <c r="EJ4" s="711" t="s">
        <v>369</v>
      </c>
      <c r="EK4" s="711" t="s">
        <v>370</v>
      </c>
      <c r="EL4" s="711" t="s">
        <v>371</v>
      </c>
      <c r="EM4" s="711" t="s">
        <v>372</v>
      </c>
      <c r="EN4" s="711" t="s">
        <v>2765</v>
      </c>
      <c r="EO4" s="711" t="s">
        <v>2766</v>
      </c>
      <c r="EP4" s="711" t="s">
        <v>2767</v>
      </c>
      <c r="EQ4" s="711" t="s">
        <v>2768</v>
      </c>
      <c r="ER4" s="711" t="s">
        <v>2769</v>
      </c>
      <c r="ES4" s="711" t="s">
        <v>2856</v>
      </c>
      <c r="ET4" s="711" t="s">
        <v>1357</v>
      </c>
      <c r="EU4" s="711" t="s">
        <v>377</v>
      </c>
      <c r="EV4" s="711" t="s">
        <v>378</v>
      </c>
      <c r="EW4" s="711" t="s">
        <v>379</v>
      </c>
      <c r="EX4" s="711" t="s">
        <v>380</v>
      </c>
      <c r="EY4" s="711" t="s">
        <v>381</v>
      </c>
      <c r="EZ4" s="711" t="s">
        <v>382</v>
      </c>
      <c r="FA4" s="711" t="s">
        <v>383</v>
      </c>
      <c r="FB4" s="711" t="s">
        <v>384</v>
      </c>
      <c r="FC4" s="711" t="s">
        <v>385</v>
      </c>
      <c r="FD4" s="711" t="s">
        <v>386</v>
      </c>
      <c r="FE4" s="711" t="s">
        <v>387</v>
      </c>
      <c r="FF4" s="711" t="s">
        <v>388</v>
      </c>
      <c r="FG4" s="711" t="s">
        <v>389</v>
      </c>
      <c r="FH4" s="711" t="s">
        <v>390</v>
      </c>
      <c r="FI4" s="711" t="s">
        <v>391</v>
      </c>
      <c r="FJ4" s="711" t="s">
        <v>392</v>
      </c>
      <c r="FK4" s="711" t="s">
        <v>393</v>
      </c>
      <c r="FL4" s="711" t="s">
        <v>394</v>
      </c>
      <c r="FM4" s="711" t="s">
        <v>1485</v>
      </c>
      <c r="FN4" s="711" t="s">
        <v>396</v>
      </c>
      <c r="FO4" s="711" t="s">
        <v>397</v>
      </c>
      <c r="FP4" s="711" t="s">
        <v>398</v>
      </c>
      <c r="FQ4" s="711" t="s">
        <v>399</v>
      </c>
      <c r="FR4" s="711" t="s">
        <v>400</v>
      </c>
      <c r="FS4" s="711" t="s">
        <v>401</v>
      </c>
      <c r="FT4" s="711" t="s">
        <v>1486</v>
      </c>
      <c r="FU4" s="711" t="s">
        <v>403</v>
      </c>
      <c r="FV4" s="711" t="s">
        <v>404</v>
      </c>
      <c r="FW4" s="711" t="s">
        <v>405</v>
      </c>
      <c r="FX4" s="711" t="s">
        <v>406</v>
      </c>
      <c r="FY4" s="711" t="s">
        <v>407</v>
      </c>
      <c r="FZ4" s="711" t="s">
        <v>408</v>
      </c>
      <c r="GA4" s="711" t="s">
        <v>409</v>
      </c>
      <c r="GB4" s="711" t="s">
        <v>410</v>
      </c>
      <c r="GC4" s="711" t="s">
        <v>411</v>
      </c>
      <c r="GD4" s="711" t="s">
        <v>412</v>
      </c>
      <c r="GE4" s="711" t="s">
        <v>413</v>
      </c>
      <c r="GF4" s="711" t="s">
        <v>414</v>
      </c>
      <c r="GG4" s="711" t="s">
        <v>415</v>
      </c>
      <c r="GH4" s="711" t="s">
        <v>416</v>
      </c>
      <c r="GI4" s="711" t="s">
        <v>417</v>
      </c>
      <c r="GJ4" s="711" t="s">
        <v>418</v>
      </c>
      <c r="GK4" s="711" t="s">
        <v>419</v>
      </c>
      <c r="GL4" s="711" t="s">
        <v>420</v>
      </c>
      <c r="GM4" s="711" t="s">
        <v>421</v>
      </c>
      <c r="GN4" s="711" t="s">
        <v>422</v>
      </c>
      <c r="GO4" s="711" t="s">
        <v>423</v>
      </c>
      <c r="GP4" s="711" t="s">
        <v>424</v>
      </c>
      <c r="GQ4" s="711" t="s">
        <v>425</v>
      </c>
      <c r="GR4" s="711" t="s">
        <v>426</v>
      </c>
      <c r="GS4" s="711" t="s">
        <v>427</v>
      </c>
      <c r="GT4" s="711" t="s">
        <v>428</v>
      </c>
      <c r="GU4" s="711" t="s">
        <v>429</v>
      </c>
      <c r="GV4" s="711" t="s">
        <v>430</v>
      </c>
      <c r="GW4" s="711" t="s">
        <v>431</v>
      </c>
      <c r="GX4" s="711" t="s">
        <v>432</v>
      </c>
      <c r="GY4" s="711" t="s">
        <v>433</v>
      </c>
      <c r="GZ4" s="711" t="s">
        <v>434</v>
      </c>
      <c r="HA4" s="711" t="s">
        <v>435</v>
      </c>
      <c r="HB4" s="711" t="s">
        <v>436</v>
      </c>
      <c r="HC4" s="711" t="s">
        <v>437</v>
      </c>
      <c r="HD4" s="711" t="s">
        <v>438</v>
      </c>
      <c r="HE4" s="711" t="s">
        <v>439</v>
      </c>
      <c r="HF4" s="711" t="s">
        <v>440</v>
      </c>
      <c r="HG4" s="711" t="s">
        <v>441</v>
      </c>
      <c r="HH4" s="711" t="s">
        <v>442</v>
      </c>
      <c r="HI4" s="711" t="s">
        <v>443</v>
      </c>
      <c r="HJ4" s="711" t="s">
        <v>444</v>
      </c>
      <c r="HK4" s="711" t="s">
        <v>445</v>
      </c>
      <c r="HL4" s="711" t="s">
        <v>446</v>
      </c>
      <c r="HM4" s="711" t="s">
        <v>447</v>
      </c>
      <c r="HN4" s="711" t="s">
        <v>448</v>
      </c>
      <c r="HO4" s="711" t="s">
        <v>449</v>
      </c>
      <c r="HP4" s="711" t="s">
        <v>450</v>
      </c>
      <c r="HQ4" s="711" t="s">
        <v>451</v>
      </c>
      <c r="HR4" s="711" t="s">
        <v>452</v>
      </c>
      <c r="HS4" s="711" t="s">
        <v>453</v>
      </c>
      <c r="HT4" s="711" t="s">
        <v>454</v>
      </c>
      <c r="HU4" s="711" t="s">
        <v>455</v>
      </c>
      <c r="HV4" s="711" t="s">
        <v>456</v>
      </c>
      <c r="HW4" s="711" t="s">
        <v>457</v>
      </c>
      <c r="HX4" s="711" t="s">
        <v>458</v>
      </c>
      <c r="HY4" s="711" t="s">
        <v>459</v>
      </c>
      <c r="HZ4" s="711" t="s">
        <v>460</v>
      </c>
      <c r="IA4" s="711" t="s">
        <v>461</v>
      </c>
      <c r="IB4" s="711" t="s">
        <v>462</v>
      </c>
      <c r="IC4" s="711" t="s">
        <v>463</v>
      </c>
      <c r="ID4" s="711" t="s">
        <v>464</v>
      </c>
      <c r="IE4" s="711" t="s">
        <v>465</v>
      </c>
      <c r="IF4" s="711" t="s">
        <v>466</v>
      </c>
      <c r="IG4" s="711" t="s">
        <v>467</v>
      </c>
      <c r="IH4" s="711" t="s">
        <v>468</v>
      </c>
      <c r="II4" s="711" t="s">
        <v>469</v>
      </c>
      <c r="IJ4" s="711" t="s">
        <v>470</v>
      </c>
      <c r="IK4" s="711" t="s">
        <v>471</v>
      </c>
      <c r="IL4" s="711" t="s">
        <v>472</v>
      </c>
      <c r="IM4" s="711" t="s">
        <v>473</v>
      </c>
      <c r="IN4" s="711" t="s">
        <v>474</v>
      </c>
      <c r="IO4" s="711" t="s">
        <v>475</v>
      </c>
      <c r="IP4" s="711" t="s">
        <v>476</v>
      </c>
      <c r="IQ4" s="711" t="s">
        <v>477</v>
      </c>
      <c r="IR4" s="711" t="s">
        <v>478</v>
      </c>
      <c r="IS4" s="711" t="s">
        <v>479</v>
      </c>
      <c r="IT4" s="711" t="s">
        <v>480</v>
      </c>
      <c r="IU4" s="711" t="s">
        <v>481</v>
      </c>
      <c r="IV4" s="711" t="s">
        <v>482</v>
      </c>
      <c r="IW4" s="711" t="s">
        <v>483</v>
      </c>
      <c r="IX4" s="711" t="s">
        <v>1361</v>
      </c>
      <c r="IY4" s="711" t="s">
        <v>1362</v>
      </c>
      <c r="IZ4" s="711" t="s">
        <v>1363</v>
      </c>
      <c r="JA4" s="711" t="s">
        <v>1364</v>
      </c>
      <c r="JB4" s="711" t="s">
        <v>1365</v>
      </c>
      <c r="JC4" s="711" t="s">
        <v>1761</v>
      </c>
      <c r="JD4" s="711" t="s">
        <v>1762</v>
      </c>
      <c r="JE4" s="711" t="s">
        <v>1500</v>
      </c>
      <c r="JF4" s="711" t="s">
        <v>1501</v>
      </c>
      <c r="JG4" s="711" t="s">
        <v>1950</v>
      </c>
      <c r="JH4" s="711" t="s">
        <v>1952</v>
      </c>
      <c r="JI4" s="711" t="s">
        <v>1954</v>
      </c>
      <c r="JJ4" s="711" t="s">
        <v>1956</v>
      </c>
      <c r="JK4" s="711" t="s">
        <v>1958</v>
      </c>
      <c r="JL4" s="711" t="s">
        <v>2714</v>
      </c>
      <c r="JM4" s="711" t="s">
        <v>2770</v>
      </c>
      <c r="JN4" s="711" t="s">
        <v>2771</v>
      </c>
      <c r="JO4" s="711" t="s">
        <v>2855</v>
      </c>
      <c r="JP4" s="711" t="s">
        <v>484</v>
      </c>
      <c r="JQ4" s="711" t="s">
        <v>485</v>
      </c>
      <c r="JR4" s="711" t="s">
        <v>486</v>
      </c>
      <c r="JS4" s="711" t="s">
        <v>487</v>
      </c>
      <c r="JT4" s="711" t="s">
        <v>488</v>
      </c>
      <c r="JU4" s="711" t="s">
        <v>489</v>
      </c>
      <c r="JV4" s="711" t="s">
        <v>490</v>
      </c>
      <c r="JW4" s="711" t="s">
        <v>491</v>
      </c>
      <c r="JX4" s="711" t="s">
        <v>492</v>
      </c>
      <c r="JY4" s="711" t="s">
        <v>493</v>
      </c>
      <c r="JZ4" s="711" t="s">
        <v>494</v>
      </c>
      <c r="KA4" s="711" t="s">
        <v>495</v>
      </c>
      <c r="KB4" s="711" t="s">
        <v>496</v>
      </c>
      <c r="KC4" s="711" t="s">
        <v>497</v>
      </c>
      <c r="KD4" s="711" t="s">
        <v>498</v>
      </c>
      <c r="KE4" s="711" t="s">
        <v>499</v>
      </c>
      <c r="KF4" s="711" t="s">
        <v>500</v>
      </c>
      <c r="KG4" s="711" t="s">
        <v>501</v>
      </c>
      <c r="KH4" s="711" t="s">
        <v>502</v>
      </c>
      <c r="KI4" s="711" t="s">
        <v>503</v>
      </c>
      <c r="KJ4" s="711" t="s">
        <v>504</v>
      </c>
      <c r="KK4" s="711" t="s">
        <v>505</v>
      </c>
      <c r="KL4" s="711" t="s">
        <v>506</v>
      </c>
      <c r="KM4" s="711" t="s">
        <v>511</v>
      </c>
      <c r="KN4" s="711" t="s">
        <v>512</v>
      </c>
      <c r="KO4" s="711" t="s">
        <v>513</v>
      </c>
      <c r="KP4" s="711" t="s">
        <v>514</v>
      </c>
      <c r="KQ4" s="711" t="s">
        <v>515</v>
      </c>
      <c r="KR4" s="711" t="s">
        <v>516</v>
      </c>
      <c r="KS4" s="711" t="s">
        <v>2772</v>
      </c>
      <c r="KT4" s="711" t="s">
        <v>1982</v>
      </c>
      <c r="KU4" s="711" t="s">
        <v>2773</v>
      </c>
      <c r="KV4" s="711" t="s">
        <v>817</v>
      </c>
    </row>
    <row r="5" spans="1:308" ht="32.25" customHeight="1" thickBot="1" x14ac:dyDescent="0.3">
      <c r="A5" s="1307"/>
      <c r="B5" s="277" t="s">
        <v>3061</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160</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160</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183</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175</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184</v>
      </c>
      <c r="KM5" s="469">
        <v>184</v>
      </c>
      <c r="KN5" s="469">
        <v>184</v>
      </c>
      <c r="KO5" s="469">
        <v>184</v>
      </c>
      <c r="KP5" s="469">
        <v>184</v>
      </c>
      <c r="KQ5" s="469">
        <v>184</v>
      </c>
      <c r="KR5" s="469">
        <v>184</v>
      </c>
      <c r="KS5" s="469">
        <v>184</v>
      </c>
      <c r="KT5" s="469">
        <v>184</v>
      </c>
      <c r="KU5" s="469">
        <v>184</v>
      </c>
      <c r="KV5" s="469">
        <v>184</v>
      </c>
    </row>
    <row r="6" spans="1:308" ht="23.25" customHeight="1" thickTop="1" x14ac:dyDescent="0.25">
      <c r="A6" s="1307"/>
      <c r="B6" s="44" t="s">
        <v>2774</v>
      </c>
      <c r="C6" s="470">
        <v>34884</v>
      </c>
      <c r="D6" s="470">
        <v>16410</v>
      </c>
      <c r="E6" s="470">
        <v>5817</v>
      </c>
      <c r="F6" s="470">
        <v>6032</v>
      </c>
      <c r="G6" s="470">
        <v>6397</v>
      </c>
      <c r="H6" s="1596" t="s">
        <v>273</v>
      </c>
      <c r="I6" s="1596" t="s">
        <v>273</v>
      </c>
      <c r="J6" s="1313"/>
      <c r="K6" s="470">
        <v>1613</v>
      </c>
      <c r="L6" s="1596" t="s">
        <v>273</v>
      </c>
      <c r="M6" s="1596" t="s">
        <v>273</v>
      </c>
      <c r="N6" s="470">
        <v>295</v>
      </c>
      <c r="O6" s="470">
        <v>266</v>
      </c>
      <c r="P6" s="1596" t="s">
        <v>273</v>
      </c>
      <c r="Q6" s="470">
        <v>231</v>
      </c>
      <c r="R6" s="470">
        <v>258</v>
      </c>
      <c r="S6" s="470">
        <v>151</v>
      </c>
      <c r="T6" s="470">
        <v>126</v>
      </c>
      <c r="U6" s="470">
        <v>158</v>
      </c>
      <c r="V6" s="470">
        <v>113</v>
      </c>
      <c r="W6" s="470">
        <v>143</v>
      </c>
      <c r="X6" s="470">
        <v>248</v>
      </c>
      <c r="Y6" s="470">
        <v>132</v>
      </c>
      <c r="Z6" s="470">
        <v>130</v>
      </c>
      <c r="AA6" s="470">
        <v>82</v>
      </c>
      <c r="AB6" s="470">
        <v>119</v>
      </c>
      <c r="AC6" s="470">
        <v>94</v>
      </c>
      <c r="AD6" s="470">
        <v>85</v>
      </c>
      <c r="AE6" s="470">
        <v>74</v>
      </c>
      <c r="AF6" s="470">
        <v>56</v>
      </c>
      <c r="AG6" s="470">
        <v>191</v>
      </c>
      <c r="AH6" s="1596" t="s">
        <v>273</v>
      </c>
      <c r="AI6" s="470">
        <v>120</v>
      </c>
      <c r="AJ6" s="470">
        <v>65</v>
      </c>
      <c r="AK6" s="470">
        <v>198</v>
      </c>
      <c r="AL6" s="470">
        <v>285</v>
      </c>
      <c r="AM6" s="470">
        <v>206</v>
      </c>
      <c r="AN6" s="470">
        <v>141</v>
      </c>
      <c r="AO6" s="470">
        <v>177</v>
      </c>
      <c r="AP6" s="470">
        <v>105</v>
      </c>
      <c r="AQ6" s="1596" t="s">
        <v>273</v>
      </c>
      <c r="AR6" s="1596" t="s">
        <v>273</v>
      </c>
      <c r="AS6" s="470">
        <v>796</v>
      </c>
      <c r="AT6" s="470">
        <v>333</v>
      </c>
      <c r="AU6" s="470">
        <v>259</v>
      </c>
      <c r="AV6" s="470">
        <v>360</v>
      </c>
      <c r="AW6" s="470">
        <v>198</v>
      </c>
      <c r="AX6" s="470">
        <v>220</v>
      </c>
      <c r="AY6" s="470">
        <v>111</v>
      </c>
      <c r="AZ6" s="470">
        <v>87</v>
      </c>
      <c r="BA6" s="470">
        <v>140</v>
      </c>
      <c r="BB6" s="470">
        <v>129</v>
      </c>
      <c r="BC6" s="470">
        <v>94</v>
      </c>
      <c r="BD6" s="470">
        <v>113</v>
      </c>
      <c r="BE6" s="470">
        <v>63</v>
      </c>
      <c r="BF6" s="470">
        <v>264</v>
      </c>
      <c r="BG6" s="470">
        <v>103</v>
      </c>
      <c r="BH6" s="470">
        <v>77</v>
      </c>
      <c r="BI6" s="470">
        <v>97</v>
      </c>
      <c r="BJ6" s="470">
        <v>209</v>
      </c>
      <c r="BK6" s="470">
        <v>115</v>
      </c>
      <c r="BL6" s="470">
        <v>99</v>
      </c>
      <c r="BM6" s="470">
        <v>325</v>
      </c>
      <c r="BN6" s="470">
        <v>171</v>
      </c>
      <c r="BO6" s="470">
        <v>130</v>
      </c>
      <c r="BP6" s="470">
        <v>117</v>
      </c>
      <c r="BQ6" s="470">
        <v>79</v>
      </c>
      <c r="BR6" s="470">
        <v>106</v>
      </c>
      <c r="BS6" s="1596" t="s">
        <v>273</v>
      </c>
      <c r="BT6" s="470">
        <v>470</v>
      </c>
      <c r="BU6" s="470">
        <v>365</v>
      </c>
      <c r="BV6" s="470">
        <v>174</v>
      </c>
      <c r="BW6" s="470">
        <v>238</v>
      </c>
      <c r="BX6" s="470">
        <v>163</v>
      </c>
      <c r="BY6" s="470">
        <v>187</v>
      </c>
      <c r="BZ6" s="470">
        <v>84</v>
      </c>
      <c r="CA6" s="1596" t="s">
        <v>273</v>
      </c>
      <c r="CB6" s="470">
        <v>275</v>
      </c>
      <c r="CC6" s="1596" t="s">
        <v>273</v>
      </c>
      <c r="CD6" s="470">
        <v>164</v>
      </c>
      <c r="CE6" s="470">
        <v>138</v>
      </c>
      <c r="CF6" s="470">
        <v>135</v>
      </c>
      <c r="CG6" s="1596" t="s">
        <v>273</v>
      </c>
      <c r="CH6" s="1596" t="s">
        <v>273</v>
      </c>
      <c r="CI6" s="1596" t="s">
        <v>273</v>
      </c>
      <c r="CJ6" s="470">
        <v>75</v>
      </c>
      <c r="CK6" s="1596" t="s">
        <v>273</v>
      </c>
      <c r="CL6" s="470">
        <v>85</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1596" t="s">
        <v>273</v>
      </c>
      <c r="DC6" s="470">
        <v>47</v>
      </c>
      <c r="DD6" s="1596" t="s">
        <v>273</v>
      </c>
      <c r="DE6" s="470">
        <v>126</v>
      </c>
      <c r="DF6" s="1596" t="s">
        <v>273</v>
      </c>
      <c r="DG6" s="470">
        <v>46</v>
      </c>
      <c r="DH6" s="470">
        <v>32</v>
      </c>
      <c r="DI6" s="1596" t="s">
        <v>273</v>
      </c>
      <c r="DJ6" s="470">
        <v>56</v>
      </c>
      <c r="DK6" s="470">
        <v>55</v>
      </c>
      <c r="DL6" s="1596" t="s">
        <v>273</v>
      </c>
      <c r="DM6" s="470">
        <v>52</v>
      </c>
      <c r="DN6" s="470">
        <v>31</v>
      </c>
      <c r="DO6" s="470">
        <v>484</v>
      </c>
      <c r="DP6" s="1596" t="s">
        <v>273</v>
      </c>
      <c r="DQ6" s="1596" t="s">
        <v>273</v>
      </c>
      <c r="DR6" s="1596" t="s">
        <v>273</v>
      </c>
      <c r="DS6" s="470">
        <v>190</v>
      </c>
      <c r="DT6" s="470">
        <v>131</v>
      </c>
      <c r="DU6" s="470">
        <v>52</v>
      </c>
      <c r="DV6" s="470">
        <v>258</v>
      </c>
      <c r="DW6" s="470">
        <v>181</v>
      </c>
      <c r="DX6" s="1596" t="s">
        <v>273</v>
      </c>
      <c r="DY6" s="470">
        <v>98</v>
      </c>
      <c r="DZ6" s="1596" t="s">
        <v>273</v>
      </c>
      <c r="EA6" s="1596" t="s">
        <v>273</v>
      </c>
      <c r="EB6" s="1596" t="s">
        <v>273</v>
      </c>
      <c r="EC6" s="470">
        <v>349</v>
      </c>
      <c r="ED6" s="1596" t="s">
        <v>273</v>
      </c>
      <c r="EE6" s="1596" t="s">
        <v>273</v>
      </c>
      <c r="EF6" s="470">
        <v>279</v>
      </c>
      <c r="EG6" s="1596" t="s">
        <v>273</v>
      </c>
      <c r="EH6" s="1596" t="s">
        <v>273</v>
      </c>
      <c r="EI6" s="1596" t="s">
        <v>273</v>
      </c>
      <c r="EJ6" s="1596" t="s">
        <v>273</v>
      </c>
      <c r="EK6" s="1596" t="s">
        <v>273</v>
      </c>
      <c r="EL6" s="1596" t="s">
        <v>273</v>
      </c>
      <c r="EM6" s="1596" t="s">
        <v>273</v>
      </c>
      <c r="EN6" s="1596" t="s">
        <v>273</v>
      </c>
      <c r="EO6" s="1596" t="s">
        <v>273</v>
      </c>
      <c r="EP6" s="1596" t="s">
        <v>273</v>
      </c>
      <c r="EQ6" s="1596" t="s">
        <v>273</v>
      </c>
      <c r="ER6" s="1596" t="s">
        <v>273</v>
      </c>
      <c r="ES6" s="1596" t="s">
        <v>273</v>
      </c>
      <c r="ET6" s="1596" t="s">
        <v>273</v>
      </c>
      <c r="EU6" s="470">
        <v>83</v>
      </c>
      <c r="EV6" s="470">
        <v>28</v>
      </c>
      <c r="EW6" s="470">
        <v>22</v>
      </c>
      <c r="EX6" s="470">
        <v>19</v>
      </c>
      <c r="EY6" s="470">
        <v>23</v>
      </c>
      <c r="EZ6" s="470">
        <v>26</v>
      </c>
      <c r="FA6" s="470">
        <v>73</v>
      </c>
      <c r="FB6" s="470">
        <v>47</v>
      </c>
      <c r="FC6" s="470">
        <v>33</v>
      </c>
      <c r="FD6" s="470">
        <v>27</v>
      </c>
      <c r="FE6" s="470">
        <v>33</v>
      </c>
      <c r="FF6" s="470">
        <v>36</v>
      </c>
      <c r="FG6" s="470">
        <v>102</v>
      </c>
      <c r="FH6" s="470">
        <v>19</v>
      </c>
      <c r="FI6" s="470">
        <v>29</v>
      </c>
      <c r="FJ6" s="470">
        <v>19</v>
      </c>
      <c r="FK6" s="470">
        <v>32</v>
      </c>
      <c r="FL6" s="470">
        <v>54</v>
      </c>
      <c r="FM6" s="470">
        <v>61</v>
      </c>
      <c r="FN6" s="470">
        <v>69</v>
      </c>
      <c r="FO6" s="470">
        <v>91</v>
      </c>
      <c r="FP6" s="470">
        <v>55</v>
      </c>
      <c r="FQ6" s="470">
        <v>33</v>
      </c>
      <c r="FR6" s="470">
        <v>27</v>
      </c>
      <c r="FS6" s="470">
        <v>30</v>
      </c>
      <c r="FT6" s="470">
        <v>55</v>
      </c>
      <c r="FU6" s="470">
        <v>11</v>
      </c>
      <c r="FV6" s="470">
        <v>35</v>
      </c>
      <c r="FW6" s="470">
        <v>32</v>
      </c>
      <c r="FX6" s="470">
        <v>20</v>
      </c>
      <c r="FY6" s="470">
        <v>59</v>
      </c>
      <c r="FZ6" s="470">
        <v>33</v>
      </c>
      <c r="GA6" s="470">
        <v>39</v>
      </c>
      <c r="GB6" s="470">
        <v>22</v>
      </c>
      <c r="GC6" s="470">
        <v>14</v>
      </c>
      <c r="GD6" s="470">
        <v>13</v>
      </c>
      <c r="GE6" s="470">
        <v>80</v>
      </c>
      <c r="GF6" s="470">
        <v>37</v>
      </c>
      <c r="GG6" s="470">
        <v>29</v>
      </c>
      <c r="GH6" s="470">
        <v>75</v>
      </c>
      <c r="GI6" s="470">
        <v>88</v>
      </c>
      <c r="GJ6" s="470">
        <v>72</v>
      </c>
      <c r="GK6" s="470">
        <v>126</v>
      </c>
      <c r="GL6" s="470">
        <v>46</v>
      </c>
      <c r="GM6" s="470">
        <v>16</v>
      </c>
      <c r="GN6" s="470">
        <v>26</v>
      </c>
      <c r="GO6" s="470">
        <v>42</v>
      </c>
      <c r="GP6" s="470">
        <v>35</v>
      </c>
      <c r="GQ6" s="470">
        <v>27</v>
      </c>
      <c r="GR6" s="470">
        <v>12</v>
      </c>
      <c r="GS6" s="470">
        <v>14</v>
      </c>
      <c r="GT6" s="470">
        <v>19</v>
      </c>
      <c r="GU6" s="470">
        <v>41</v>
      </c>
      <c r="GV6" s="470">
        <v>81</v>
      </c>
      <c r="GW6" s="470">
        <v>24</v>
      </c>
      <c r="GX6" s="470">
        <v>24</v>
      </c>
      <c r="GY6" s="470">
        <v>22</v>
      </c>
      <c r="GZ6" s="470">
        <v>23</v>
      </c>
      <c r="HA6" s="470">
        <v>18</v>
      </c>
      <c r="HB6" s="470">
        <v>12</v>
      </c>
      <c r="HC6" s="470">
        <v>23</v>
      </c>
      <c r="HD6" s="470">
        <v>40</v>
      </c>
      <c r="HE6" s="470">
        <v>21</v>
      </c>
      <c r="HF6" s="470">
        <v>55</v>
      </c>
      <c r="HG6" s="470">
        <v>44</v>
      </c>
      <c r="HH6" s="470">
        <v>35</v>
      </c>
      <c r="HI6" s="470">
        <v>28</v>
      </c>
      <c r="HJ6" s="470">
        <v>24</v>
      </c>
      <c r="HK6" s="470">
        <v>47</v>
      </c>
      <c r="HL6" s="470">
        <v>18</v>
      </c>
      <c r="HM6" s="470">
        <v>39</v>
      </c>
      <c r="HN6" s="470">
        <v>12</v>
      </c>
      <c r="HO6" s="470">
        <v>49</v>
      </c>
      <c r="HP6" s="470">
        <v>23</v>
      </c>
      <c r="HQ6" s="470">
        <v>17</v>
      </c>
      <c r="HR6" s="470">
        <v>107</v>
      </c>
      <c r="HS6" s="470">
        <v>74</v>
      </c>
      <c r="HT6" s="470">
        <v>25</v>
      </c>
      <c r="HU6" s="470">
        <v>18</v>
      </c>
      <c r="HV6" s="470">
        <v>21</v>
      </c>
      <c r="HW6" s="470">
        <v>41</v>
      </c>
      <c r="HX6" s="470">
        <v>23</v>
      </c>
      <c r="HY6" s="470">
        <v>24</v>
      </c>
      <c r="HZ6" s="470">
        <v>20</v>
      </c>
      <c r="IA6" s="470">
        <v>30</v>
      </c>
      <c r="IB6" s="470">
        <v>37</v>
      </c>
      <c r="IC6" s="470">
        <v>36</v>
      </c>
      <c r="ID6" s="470">
        <v>15</v>
      </c>
      <c r="IE6" s="470">
        <v>65</v>
      </c>
      <c r="IF6" s="470">
        <v>66</v>
      </c>
      <c r="IG6" s="470">
        <v>44</v>
      </c>
      <c r="IH6" s="470">
        <v>28</v>
      </c>
      <c r="II6" s="470">
        <v>55</v>
      </c>
      <c r="IJ6" s="470">
        <v>69</v>
      </c>
      <c r="IK6" s="470">
        <v>34</v>
      </c>
      <c r="IL6" s="470">
        <v>34</v>
      </c>
      <c r="IM6" s="470">
        <v>18</v>
      </c>
      <c r="IN6" s="470">
        <v>27</v>
      </c>
      <c r="IO6" s="470">
        <v>22</v>
      </c>
      <c r="IP6" s="470">
        <v>23</v>
      </c>
      <c r="IQ6" s="470">
        <v>16</v>
      </c>
      <c r="IR6" s="470">
        <v>20</v>
      </c>
      <c r="IS6" s="470">
        <v>33</v>
      </c>
      <c r="IT6" s="470">
        <v>27</v>
      </c>
      <c r="IU6" s="470">
        <v>53</v>
      </c>
      <c r="IV6" s="470">
        <v>27</v>
      </c>
      <c r="IW6" s="470">
        <v>24</v>
      </c>
      <c r="IX6" s="470">
        <v>26</v>
      </c>
      <c r="IY6" s="470">
        <v>244</v>
      </c>
      <c r="IZ6" s="470">
        <v>162</v>
      </c>
      <c r="JA6" s="470">
        <v>85</v>
      </c>
      <c r="JB6" s="470">
        <v>35</v>
      </c>
      <c r="JC6" s="470">
        <v>41</v>
      </c>
      <c r="JD6" s="470">
        <v>34</v>
      </c>
      <c r="JE6" s="470">
        <v>33</v>
      </c>
      <c r="JF6" s="470">
        <v>26</v>
      </c>
      <c r="JG6" s="470">
        <v>64</v>
      </c>
      <c r="JH6" s="470">
        <v>65</v>
      </c>
      <c r="JI6" s="470">
        <v>40</v>
      </c>
      <c r="JJ6" s="470">
        <v>26</v>
      </c>
      <c r="JK6" s="470">
        <v>24</v>
      </c>
      <c r="JL6" s="470">
        <v>119</v>
      </c>
      <c r="JM6" s="470">
        <v>44</v>
      </c>
      <c r="JN6" s="470">
        <v>32</v>
      </c>
      <c r="JO6" s="470">
        <v>70</v>
      </c>
      <c r="JP6" s="470">
        <v>28</v>
      </c>
      <c r="JQ6" s="470">
        <v>25</v>
      </c>
      <c r="JR6" s="470">
        <v>51</v>
      </c>
      <c r="JS6" s="470">
        <v>12</v>
      </c>
      <c r="JT6" s="470">
        <v>17</v>
      </c>
      <c r="JU6" s="470">
        <v>11</v>
      </c>
      <c r="JV6" s="470">
        <v>22</v>
      </c>
      <c r="JW6" s="470">
        <v>19</v>
      </c>
      <c r="JX6" s="470">
        <v>16</v>
      </c>
      <c r="JY6" s="470">
        <v>11</v>
      </c>
      <c r="JZ6" s="470">
        <v>9</v>
      </c>
      <c r="KA6" s="470">
        <v>17</v>
      </c>
      <c r="KB6" s="470">
        <v>23</v>
      </c>
      <c r="KC6" s="470">
        <v>162</v>
      </c>
      <c r="KD6" s="470">
        <v>61</v>
      </c>
      <c r="KE6" s="470">
        <v>39</v>
      </c>
      <c r="KF6" s="470">
        <v>14</v>
      </c>
      <c r="KG6" s="470">
        <v>37</v>
      </c>
      <c r="KH6" s="470">
        <v>21</v>
      </c>
      <c r="KI6" s="470">
        <v>22</v>
      </c>
      <c r="KJ6" s="470">
        <v>39</v>
      </c>
      <c r="KK6" s="470">
        <v>51</v>
      </c>
      <c r="KL6" s="470">
        <v>118</v>
      </c>
      <c r="KM6" s="470">
        <v>56</v>
      </c>
      <c r="KN6" s="470">
        <v>28</v>
      </c>
      <c r="KO6" s="470">
        <v>12</v>
      </c>
      <c r="KP6" s="470">
        <v>14</v>
      </c>
      <c r="KQ6" s="470">
        <v>23</v>
      </c>
      <c r="KR6" s="470">
        <v>19</v>
      </c>
      <c r="KS6" s="470">
        <v>144</v>
      </c>
      <c r="KT6" s="1596" t="s">
        <v>273</v>
      </c>
      <c r="KU6" s="1596" t="s">
        <v>273</v>
      </c>
      <c r="KV6" s="1596" t="s">
        <v>273</v>
      </c>
    </row>
    <row r="7" spans="1:308" ht="23.25" customHeight="1" x14ac:dyDescent="0.25">
      <c r="A7" s="1307"/>
      <c r="B7" s="45" t="s">
        <v>2775</v>
      </c>
      <c r="C7" s="472">
        <v>2693</v>
      </c>
      <c r="D7" s="472">
        <v>1313</v>
      </c>
      <c r="E7" s="472">
        <v>602</v>
      </c>
      <c r="F7" s="472">
        <v>280</v>
      </c>
      <c r="G7" s="472">
        <v>495</v>
      </c>
      <c r="H7" s="1597" t="s">
        <v>273</v>
      </c>
      <c r="I7" s="1597" t="s">
        <v>273</v>
      </c>
      <c r="J7" s="1313"/>
      <c r="K7" s="472">
        <v>128</v>
      </c>
      <c r="L7" s="1597" t="s">
        <v>273</v>
      </c>
      <c r="M7" s="1597" t="s">
        <v>273</v>
      </c>
      <c r="N7" s="472">
        <v>17</v>
      </c>
      <c r="O7" s="472">
        <v>32</v>
      </c>
      <c r="P7" s="1597" t="s">
        <v>273</v>
      </c>
      <c r="Q7" s="472">
        <v>24</v>
      </c>
      <c r="R7" s="472">
        <v>23</v>
      </c>
      <c r="S7" s="472">
        <v>10</v>
      </c>
      <c r="T7" s="472">
        <v>10</v>
      </c>
      <c r="U7" s="472">
        <v>10</v>
      </c>
      <c r="V7" s="472">
        <v>6</v>
      </c>
      <c r="W7" s="472">
        <v>11</v>
      </c>
      <c r="X7" s="472">
        <v>15</v>
      </c>
      <c r="Y7" s="472">
        <v>10</v>
      </c>
      <c r="Z7" s="472">
        <v>7</v>
      </c>
      <c r="AA7" s="472">
        <v>9</v>
      </c>
      <c r="AB7" s="472">
        <v>13</v>
      </c>
      <c r="AC7" s="472">
        <v>11</v>
      </c>
      <c r="AD7" s="472">
        <v>6</v>
      </c>
      <c r="AE7" s="472">
        <v>3</v>
      </c>
      <c r="AF7" s="472">
        <v>4</v>
      </c>
      <c r="AG7" s="472">
        <v>15</v>
      </c>
      <c r="AH7" s="1597" t="s">
        <v>273</v>
      </c>
      <c r="AI7" s="472">
        <v>8</v>
      </c>
      <c r="AJ7" s="472">
        <v>4</v>
      </c>
      <c r="AK7" s="472">
        <v>18</v>
      </c>
      <c r="AL7" s="472">
        <v>43</v>
      </c>
      <c r="AM7" s="472">
        <v>26</v>
      </c>
      <c r="AN7" s="472">
        <v>11</v>
      </c>
      <c r="AO7" s="472">
        <v>10</v>
      </c>
      <c r="AP7" s="472">
        <v>3</v>
      </c>
      <c r="AQ7" s="1597" t="s">
        <v>273</v>
      </c>
      <c r="AR7" s="1597" t="s">
        <v>273</v>
      </c>
      <c r="AS7" s="472">
        <v>64</v>
      </c>
      <c r="AT7" s="472">
        <v>18</v>
      </c>
      <c r="AU7" s="472">
        <v>19</v>
      </c>
      <c r="AV7" s="472">
        <v>30</v>
      </c>
      <c r="AW7" s="472">
        <v>22</v>
      </c>
      <c r="AX7" s="472">
        <v>15</v>
      </c>
      <c r="AY7" s="472">
        <v>11</v>
      </c>
      <c r="AZ7" s="472">
        <v>5</v>
      </c>
      <c r="BA7" s="472">
        <v>18</v>
      </c>
      <c r="BB7" s="472">
        <v>4</v>
      </c>
      <c r="BC7" s="472">
        <v>3</v>
      </c>
      <c r="BD7" s="472">
        <v>3</v>
      </c>
      <c r="BE7" s="472">
        <v>3</v>
      </c>
      <c r="BF7" s="472">
        <v>26</v>
      </c>
      <c r="BG7" s="472">
        <v>5</v>
      </c>
      <c r="BH7" s="472">
        <v>2</v>
      </c>
      <c r="BI7" s="472">
        <v>2</v>
      </c>
      <c r="BJ7" s="472">
        <v>9</v>
      </c>
      <c r="BK7" s="472">
        <v>15</v>
      </c>
      <c r="BL7" s="472">
        <v>3</v>
      </c>
      <c r="BM7" s="472">
        <v>43</v>
      </c>
      <c r="BN7" s="472">
        <v>20</v>
      </c>
      <c r="BO7" s="472">
        <v>21</v>
      </c>
      <c r="BP7" s="472">
        <v>17</v>
      </c>
      <c r="BQ7" s="472">
        <v>10</v>
      </c>
      <c r="BR7" s="472">
        <v>11</v>
      </c>
      <c r="BS7" s="1597" t="s">
        <v>273</v>
      </c>
      <c r="BT7" s="472">
        <v>75</v>
      </c>
      <c r="BU7" s="472">
        <v>32</v>
      </c>
      <c r="BV7" s="472">
        <v>14</v>
      </c>
      <c r="BW7" s="472">
        <v>22</v>
      </c>
      <c r="BX7" s="472">
        <v>14</v>
      </c>
      <c r="BY7" s="472">
        <v>27</v>
      </c>
      <c r="BZ7" s="472">
        <v>11</v>
      </c>
      <c r="CA7" s="1597" t="s">
        <v>273</v>
      </c>
      <c r="CB7" s="472">
        <v>41</v>
      </c>
      <c r="CC7" s="1597" t="s">
        <v>273</v>
      </c>
      <c r="CD7" s="472">
        <v>19</v>
      </c>
      <c r="CE7" s="472">
        <v>13</v>
      </c>
      <c r="CF7" s="472">
        <v>16</v>
      </c>
      <c r="CG7" s="1597" t="s">
        <v>273</v>
      </c>
      <c r="CH7" s="1597" t="s">
        <v>273</v>
      </c>
      <c r="CI7" s="1597" t="s">
        <v>273</v>
      </c>
      <c r="CJ7" s="472">
        <v>12</v>
      </c>
      <c r="CK7" s="1597" t="s">
        <v>273</v>
      </c>
      <c r="CL7" s="472">
        <v>4</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1597" t="s">
        <v>273</v>
      </c>
      <c r="DC7" s="472">
        <v>9</v>
      </c>
      <c r="DD7" s="1597" t="s">
        <v>273</v>
      </c>
      <c r="DE7" s="472">
        <v>0</v>
      </c>
      <c r="DF7" s="1597" t="s">
        <v>273</v>
      </c>
      <c r="DG7" s="472">
        <v>8</v>
      </c>
      <c r="DH7" s="472">
        <v>23</v>
      </c>
      <c r="DI7" s="1597" t="s">
        <v>273</v>
      </c>
      <c r="DJ7" s="472">
        <v>7</v>
      </c>
      <c r="DK7" s="472">
        <v>8</v>
      </c>
      <c r="DL7" s="1597" t="s">
        <v>273</v>
      </c>
      <c r="DM7" s="472">
        <v>10</v>
      </c>
      <c r="DN7" s="472">
        <v>6</v>
      </c>
      <c r="DO7" s="472">
        <v>190</v>
      </c>
      <c r="DP7" s="1597" t="s">
        <v>273</v>
      </c>
      <c r="DQ7" s="1597" t="s">
        <v>273</v>
      </c>
      <c r="DR7" s="1597" t="s">
        <v>273</v>
      </c>
      <c r="DS7" s="472">
        <v>34</v>
      </c>
      <c r="DT7" s="472">
        <v>22</v>
      </c>
      <c r="DU7" s="472">
        <v>4</v>
      </c>
      <c r="DV7" s="472">
        <v>71</v>
      </c>
      <c r="DW7" s="472">
        <v>40</v>
      </c>
      <c r="DX7" s="1597" t="s">
        <v>273</v>
      </c>
      <c r="DY7" s="472">
        <v>12</v>
      </c>
      <c r="DZ7" s="1597" t="s">
        <v>273</v>
      </c>
      <c r="EA7" s="1597" t="s">
        <v>273</v>
      </c>
      <c r="EB7" s="1597" t="s">
        <v>273</v>
      </c>
      <c r="EC7" s="472">
        <v>22</v>
      </c>
      <c r="ED7" s="1597" t="s">
        <v>273</v>
      </c>
      <c r="EE7" s="1597" t="s">
        <v>273</v>
      </c>
      <c r="EF7" s="472">
        <v>23</v>
      </c>
      <c r="EG7" s="1597" t="s">
        <v>273</v>
      </c>
      <c r="EH7" s="1597" t="s">
        <v>273</v>
      </c>
      <c r="EI7" s="1597" t="s">
        <v>273</v>
      </c>
      <c r="EJ7" s="1597" t="s">
        <v>273</v>
      </c>
      <c r="EK7" s="1597" t="s">
        <v>273</v>
      </c>
      <c r="EL7" s="1597" t="s">
        <v>273</v>
      </c>
      <c r="EM7" s="1597" t="s">
        <v>273</v>
      </c>
      <c r="EN7" s="1597" t="s">
        <v>273</v>
      </c>
      <c r="EO7" s="1597" t="s">
        <v>273</v>
      </c>
      <c r="EP7" s="1597" t="s">
        <v>273</v>
      </c>
      <c r="EQ7" s="1597" t="s">
        <v>273</v>
      </c>
      <c r="ER7" s="1597" t="s">
        <v>273</v>
      </c>
      <c r="ES7" s="1597" t="s">
        <v>273</v>
      </c>
      <c r="ET7" s="1597" t="s">
        <v>273</v>
      </c>
      <c r="EU7" s="472">
        <v>8</v>
      </c>
      <c r="EV7" s="472">
        <v>2</v>
      </c>
      <c r="EW7" s="472">
        <v>1</v>
      </c>
      <c r="EX7" s="472">
        <v>3</v>
      </c>
      <c r="EY7" s="472">
        <v>2</v>
      </c>
      <c r="EZ7" s="472">
        <v>3</v>
      </c>
      <c r="FA7" s="472">
        <v>4</v>
      </c>
      <c r="FB7" s="472">
        <v>2</v>
      </c>
      <c r="FC7" s="472">
        <v>1</v>
      </c>
      <c r="FD7" s="472">
        <v>3</v>
      </c>
      <c r="FE7" s="472">
        <v>1</v>
      </c>
      <c r="FF7" s="472">
        <v>2</v>
      </c>
      <c r="FG7" s="472">
        <v>9</v>
      </c>
      <c r="FH7" s="472">
        <v>1</v>
      </c>
      <c r="FI7" s="472">
        <v>0</v>
      </c>
      <c r="FJ7" s="472">
        <v>3</v>
      </c>
      <c r="FK7" s="472">
        <v>3</v>
      </c>
      <c r="FL7" s="472">
        <v>8</v>
      </c>
      <c r="FM7" s="472">
        <v>4</v>
      </c>
      <c r="FN7" s="472">
        <v>6</v>
      </c>
      <c r="FO7" s="472">
        <v>4</v>
      </c>
      <c r="FP7" s="472">
        <v>9</v>
      </c>
      <c r="FQ7" s="472">
        <v>1</v>
      </c>
      <c r="FR7" s="472">
        <v>0</v>
      </c>
      <c r="FS7" s="472">
        <v>2</v>
      </c>
      <c r="FT7" s="472">
        <v>4</v>
      </c>
      <c r="FU7" s="472">
        <v>0</v>
      </c>
      <c r="FV7" s="472">
        <v>1</v>
      </c>
      <c r="FW7" s="472">
        <v>1</v>
      </c>
      <c r="FX7" s="472">
        <v>1</v>
      </c>
      <c r="FY7" s="472">
        <v>5</v>
      </c>
      <c r="FZ7" s="472">
        <v>4</v>
      </c>
      <c r="GA7" s="472">
        <v>2</v>
      </c>
      <c r="GB7" s="472">
        <v>1</v>
      </c>
      <c r="GC7" s="472">
        <v>0</v>
      </c>
      <c r="GD7" s="472">
        <v>0</v>
      </c>
      <c r="GE7" s="472">
        <v>6</v>
      </c>
      <c r="GF7" s="472">
        <v>1</v>
      </c>
      <c r="GG7" s="472">
        <v>2</v>
      </c>
      <c r="GH7" s="472">
        <v>5</v>
      </c>
      <c r="GI7" s="472">
        <v>7</v>
      </c>
      <c r="GJ7" s="472">
        <v>5</v>
      </c>
      <c r="GK7" s="472">
        <v>10</v>
      </c>
      <c r="GL7" s="472">
        <v>4</v>
      </c>
      <c r="GM7" s="472">
        <v>1</v>
      </c>
      <c r="GN7" s="472">
        <v>1</v>
      </c>
      <c r="GO7" s="472">
        <v>3</v>
      </c>
      <c r="GP7" s="472">
        <v>3</v>
      </c>
      <c r="GQ7" s="472">
        <v>0</v>
      </c>
      <c r="GR7" s="472">
        <v>0</v>
      </c>
      <c r="GS7" s="472">
        <v>0</v>
      </c>
      <c r="GT7" s="472">
        <v>0</v>
      </c>
      <c r="GU7" s="472">
        <v>2</v>
      </c>
      <c r="GV7" s="472">
        <v>3</v>
      </c>
      <c r="GW7" s="472">
        <v>2</v>
      </c>
      <c r="GX7" s="472">
        <v>2</v>
      </c>
      <c r="GY7" s="472">
        <v>1</v>
      </c>
      <c r="GZ7" s="472">
        <v>2</v>
      </c>
      <c r="HA7" s="472">
        <v>0</v>
      </c>
      <c r="HB7" s="472">
        <v>0</v>
      </c>
      <c r="HC7" s="472">
        <v>0</v>
      </c>
      <c r="HD7" s="472">
        <v>3</v>
      </c>
      <c r="HE7" s="472">
        <v>0</v>
      </c>
      <c r="HF7" s="472">
        <v>5</v>
      </c>
      <c r="HG7" s="472">
        <v>3</v>
      </c>
      <c r="HH7" s="472">
        <v>1</v>
      </c>
      <c r="HI7" s="472">
        <v>1</v>
      </c>
      <c r="HJ7" s="472">
        <v>1</v>
      </c>
      <c r="HK7" s="472">
        <v>4</v>
      </c>
      <c r="HL7" s="472">
        <v>0</v>
      </c>
      <c r="HM7" s="472">
        <v>1</v>
      </c>
      <c r="HN7" s="472">
        <v>0</v>
      </c>
      <c r="HO7" s="472">
        <v>2</v>
      </c>
      <c r="HP7" s="472">
        <v>1</v>
      </c>
      <c r="HQ7" s="472">
        <v>0</v>
      </c>
      <c r="HR7" s="472">
        <v>6</v>
      </c>
      <c r="HS7" s="472">
        <v>5</v>
      </c>
      <c r="HT7" s="472">
        <v>0</v>
      </c>
      <c r="HU7" s="472">
        <v>1</v>
      </c>
      <c r="HV7" s="472">
        <v>1</v>
      </c>
      <c r="HW7" s="472">
        <v>2</v>
      </c>
      <c r="HX7" s="472">
        <v>0</v>
      </c>
      <c r="HY7" s="472">
        <v>1</v>
      </c>
      <c r="HZ7" s="472">
        <v>2</v>
      </c>
      <c r="IA7" s="472">
        <v>2</v>
      </c>
      <c r="IB7" s="472">
        <v>2</v>
      </c>
      <c r="IC7" s="472">
        <v>3</v>
      </c>
      <c r="ID7" s="472">
        <v>0</v>
      </c>
      <c r="IE7" s="472">
        <v>3</v>
      </c>
      <c r="IF7" s="472">
        <v>9</v>
      </c>
      <c r="IG7" s="472">
        <v>7</v>
      </c>
      <c r="IH7" s="472">
        <v>1</v>
      </c>
      <c r="II7" s="472">
        <v>3</v>
      </c>
      <c r="IJ7" s="472">
        <v>6</v>
      </c>
      <c r="IK7" s="472">
        <v>4</v>
      </c>
      <c r="IL7" s="472">
        <v>5</v>
      </c>
      <c r="IM7" s="472">
        <v>2</v>
      </c>
      <c r="IN7" s="472">
        <v>0</v>
      </c>
      <c r="IO7" s="472">
        <v>3</v>
      </c>
      <c r="IP7" s="472">
        <v>6</v>
      </c>
      <c r="IQ7" s="472">
        <v>1</v>
      </c>
      <c r="IR7" s="472">
        <v>1</v>
      </c>
      <c r="IS7" s="472">
        <v>2</v>
      </c>
      <c r="IT7" s="472">
        <v>1</v>
      </c>
      <c r="IU7" s="472">
        <v>6</v>
      </c>
      <c r="IV7" s="472">
        <v>1</v>
      </c>
      <c r="IW7" s="472">
        <v>1</v>
      </c>
      <c r="IX7" s="472">
        <v>1</v>
      </c>
      <c r="IY7" s="472">
        <v>8</v>
      </c>
      <c r="IZ7" s="472">
        <v>9</v>
      </c>
      <c r="JA7" s="472">
        <v>6</v>
      </c>
      <c r="JB7" s="472">
        <v>1</v>
      </c>
      <c r="JC7" s="472">
        <v>3</v>
      </c>
      <c r="JD7" s="472">
        <v>2</v>
      </c>
      <c r="JE7" s="472">
        <v>2</v>
      </c>
      <c r="JF7" s="472">
        <v>1</v>
      </c>
      <c r="JG7" s="472">
        <v>2</v>
      </c>
      <c r="JH7" s="472">
        <v>5</v>
      </c>
      <c r="JI7" s="472">
        <v>3</v>
      </c>
      <c r="JJ7" s="472">
        <v>3</v>
      </c>
      <c r="JK7" s="472">
        <v>0</v>
      </c>
      <c r="JL7" s="472">
        <v>3</v>
      </c>
      <c r="JM7" s="472">
        <v>1</v>
      </c>
      <c r="JN7" s="472">
        <v>0</v>
      </c>
      <c r="JO7" s="472">
        <v>1</v>
      </c>
      <c r="JP7" s="472">
        <v>2</v>
      </c>
      <c r="JQ7" s="472">
        <v>2</v>
      </c>
      <c r="JR7" s="472">
        <v>5</v>
      </c>
      <c r="JS7" s="472">
        <v>1</v>
      </c>
      <c r="JT7" s="472">
        <v>0</v>
      </c>
      <c r="JU7" s="472" t="s">
        <v>97</v>
      </c>
      <c r="JV7" s="472">
        <v>3</v>
      </c>
      <c r="JW7" s="472">
        <v>3</v>
      </c>
      <c r="JX7" s="472">
        <v>2</v>
      </c>
      <c r="JY7" s="472">
        <v>1</v>
      </c>
      <c r="JZ7" s="472">
        <v>1</v>
      </c>
      <c r="KA7" s="472">
        <v>2</v>
      </c>
      <c r="KB7" s="472">
        <v>3</v>
      </c>
      <c r="KC7" s="472">
        <v>20</v>
      </c>
      <c r="KD7" s="472">
        <v>7</v>
      </c>
      <c r="KE7" s="472">
        <v>4</v>
      </c>
      <c r="KF7" s="472">
        <v>2</v>
      </c>
      <c r="KG7" s="472">
        <v>6</v>
      </c>
      <c r="KH7" s="472">
        <v>2</v>
      </c>
      <c r="KI7" s="472">
        <v>2</v>
      </c>
      <c r="KJ7" s="472">
        <v>2</v>
      </c>
      <c r="KK7" s="472">
        <v>3</v>
      </c>
      <c r="KL7" s="472">
        <v>4</v>
      </c>
      <c r="KM7" s="472">
        <v>4</v>
      </c>
      <c r="KN7" s="472">
        <v>1</v>
      </c>
      <c r="KO7" s="472">
        <v>1</v>
      </c>
      <c r="KP7" s="472">
        <v>1</v>
      </c>
      <c r="KQ7" s="472">
        <v>1</v>
      </c>
      <c r="KR7" s="472">
        <v>2</v>
      </c>
      <c r="KS7" s="472">
        <v>6</v>
      </c>
      <c r="KT7" s="1597" t="s">
        <v>273</v>
      </c>
      <c r="KU7" s="1597" t="s">
        <v>273</v>
      </c>
      <c r="KV7" s="1597" t="s">
        <v>273</v>
      </c>
    </row>
    <row r="8" spans="1:308" ht="23.25" customHeight="1" x14ac:dyDescent="0.25">
      <c r="A8" s="1307"/>
      <c r="B8" s="278" t="s">
        <v>2776</v>
      </c>
      <c r="C8" s="1058">
        <v>37577</v>
      </c>
      <c r="D8" s="1058">
        <v>17724</v>
      </c>
      <c r="E8" s="1058">
        <v>6420</v>
      </c>
      <c r="F8" s="1058">
        <v>6313</v>
      </c>
      <c r="G8" s="1058">
        <v>6893</v>
      </c>
      <c r="H8" s="1598" t="s">
        <v>1813</v>
      </c>
      <c r="I8" s="1598" t="s">
        <v>1813</v>
      </c>
      <c r="J8" s="1313"/>
      <c r="K8" s="1058">
        <v>1742</v>
      </c>
      <c r="L8" s="1598" t="s">
        <v>1813</v>
      </c>
      <c r="M8" s="1598" t="s">
        <v>1813</v>
      </c>
      <c r="N8" s="1058">
        <v>313</v>
      </c>
      <c r="O8" s="1058">
        <v>299</v>
      </c>
      <c r="P8" s="1598" t="s">
        <v>1813</v>
      </c>
      <c r="Q8" s="1058">
        <v>255</v>
      </c>
      <c r="R8" s="1058">
        <v>282</v>
      </c>
      <c r="S8" s="1058">
        <v>161</v>
      </c>
      <c r="T8" s="1058">
        <v>137</v>
      </c>
      <c r="U8" s="1058">
        <v>169</v>
      </c>
      <c r="V8" s="1058">
        <v>120</v>
      </c>
      <c r="W8" s="1058">
        <v>154</v>
      </c>
      <c r="X8" s="1058">
        <v>263</v>
      </c>
      <c r="Y8" s="1058">
        <v>142</v>
      </c>
      <c r="Z8" s="1058">
        <v>137</v>
      </c>
      <c r="AA8" s="1058">
        <v>91</v>
      </c>
      <c r="AB8" s="1058">
        <v>133</v>
      </c>
      <c r="AC8" s="1058">
        <v>106</v>
      </c>
      <c r="AD8" s="1058">
        <v>91</v>
      </c>
      <c r="AE8" s="1058">
        <v>78</v>
      </c>
      <c r="AF8" s="1058">
        <v>60</v>
      </c>
      <c r="AG8" s="1058">
        <v>207</v>
      </c>
      <c r="AH8" s="1598" t="s">
        <v>1813</v>
      </c>
      <c r="AI8" s="1058">
        <v>129</v>
      </c>
      <c r="AJ8" s="1058">
        <v>70</v>
      </c>
      <c r="AK8" s="1058">
        <v>216</v>
      </c>
      <c r="AL8" s="1058">
        <v>329</v>
      </c>
      <c r="AM8" s="1058">
        <v>233</v>
      </c>
      <c r="AN8" s="1058">
        <v>152</v>
      </c>
      <c r="AO8" s="1058">
        <v>188</v>
      </c>
      <c r="AP8" s="1058">
        <v>109</v>
      </c>
      <c r="AQ8" s="1598" t="s">
        <v>1813</v>
      </c>
      <c r="AR8" s="1598" t="s">
        <v>1813</v>
      </c>
      <c r="AS8" s="1058">
        <v>860</v>
      </c>
      <c r="AT8" s="1058">
        <v>352</v>
      </c>
      <c r="AU8" s="1058">
        <v>278</v>
      </c>
      <c r="AV8" s="1059">
        <v>391</v>
      </c>
      <c r="AW8" s="1058">
        <v>221</v>
      </c>
      <c r="AX8" s="1058">
        <v>236</v>
      </c>
      <c r="AY8" s="1058">
        <v>123</v>
      </c>
      <c r="AZ8" s="1058">
        <v>93</v>
      </c>
      <c r="BA8" s="1058">
        <v>159</v>
      </c>
      <c r="BB8" s="1058">
        <v>134</v>
      </c>
      <c r="BC8" s="1058">
        <v>97</v>
      </c>
      <c r="BD8" s="1058">
        <v>116</v>
      </c>
      <c r="BE8" s="1058">
        <v>66</v>
      </c>
      <c r="BF8" s="1058">
        <v>290</v>
      </c>
      <c r="BG8" s="1058">
        <v>109</v>
      </c>
      <c r="BH8" s="1058">
        <v>80</v>
      </c>
      <c r="BI8" s="1058">
        <v>100</v>
      </c>
      <c r="BJ8" s="1058">
        <v>219</v>
      </c>
      <c r="BK8" s="1058">
        <v>130</v>
      </c>
      <c r="BL8" s="1058">
        <v>103</v>
      </c>
      <c r="BM8" s="1058">
        <v>368</v>
      </c>
      <c r="BN8" s="1058">
        <v>192</v>
      </c>
      <c r="BO8" s="1058">
        <v>152</v>
      </c>
      <c r="BP8" s="1058">
        <v>135</v>
      </c>
      <c r="BQ8" s="1058">
        <v>89</v>
      </c>
      <c r="BR8" s="1058">
        <v>118</v>
      </c>
      <c r="BS8" s="1598" t="s">
        <v>1813</v>
      </c>
      <c r="BT8" s="1058">
        <v>545</v>
      </c>
      <c r="BU8" s="1058">
        <v>398</v>
      </c>
      <c r="BV8" s="1058">
        <v>188</v>
      </c>
      <c r="BW8" s="1058">
        <v>261</v>
      </c>
      <c r="BX8" s="1058">
        <v>178</v>
      </c>
      <c r="BY8" s="1058">
        <v>214</v>
      </c>
      <c r="BZ8" s="1058">
        <v>95</v>
      </c>
      <c r="CA8" s="1598" t="s">
        <v>1813</v>
      </c>
      <c r="CB8" s="1058">
        <v>317</v>
      </c>
      <c r="CC8" s="1598" t="s">
        <v>1813</v>
      </c>
      <c r="CD8" s="1058">
        <v>184</v>
      </c>
      <c r="CE8" s="1058">
        <v>151</v>
      </c>
      <c r="CF8" s="1058">
        <v>151</v>
      </c>
      <c r="CG8" s="1598" t="s">
        <v>1813</v>
      </c>
      <c r="CH8" s="1598" t="s">
        <v>1813</v>
      </c>
      <c r="CI8" s="1598" t="s">
        <v>1813</v>
      </c>
      <c r="CJ8" s="1058">
        <v>87</v>
      </c>
      <c r="CK8" s="1598" t="s">
        <v>1813</v>
      </c>
      <c r="CL8" s="1058">
        <v>90</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598" t="s">
        <v>1813</v>
      </c>
      <c r="DC8" s="1058">
        <v>57</v>
      </c>
      <c r="DD8" s="1598" t="s">
        <v>1813</v>
      </c>
      <c r="DE8" s="1058">
        <v>127</v>
      </c>
      <c r="DF8" s="1598" t="s">
        <v>1813</v>
      </c>
      <c r="DG8" s="1059">
        <v>54</v>
      </c>
      <c r="DH8" s="1059">
        <v>55</v>
      </c>
      <c r="DI8" s="1598" t="s">
        <v>1813</v>
      </c>
      <c r="DJ8" s="1059">
        <v>64</v>
      </c>
      <c r="DK8" s="1059">
        <v>63</v>
      </c>
      <c r="DL8" s="1598" t="s">
        <v>1813</v>
      </c>
      <c r="DM8" s="1059">
        <v>63</v>
      </c>
      <c r="DN8" s="1059">
        <v>37</v>
      </c>
      <c r="DO8" s="1058">
        <v>675</v>
      </c>
      <c r="DP8" s="1598" t="s">
        <v>1813</v>
      </c>
      <c r="DQ8" s="1598" t="s">
        <v>1813</v>
      </c>
      <c r="DR8" s="1598" t="s">
        <v>1813</v>
      </c>
      <c r="DS8" s="1058">
        <v>225</v>
      </c>
      <c r="DT8" s="1058">
        <v>153</v>
      </c>
      <c r="DU8" s="1058">
        <v>56</v>
      </c>
      <c r="DV8" s="1058">
        <v>329</v>
      </c>
      <c r="DW8" s="1058">
        <v>221</v>
      </c>
      <c r="DX8" s="1598" t="s">
        <v>1813</v>
      </c>
      <c r="DY8" s="1059">
        <v>111</v>
      </c>
      <c r="DZ8" s="1598" t="s">
        <v>1813</v>
      </c>
      <c r="EA8" s="1598" t="s">
        <v>1813</v>
      </c>
      <c r="EB8" s="1598" t="s">
        <v>1813</v>
      </c>
      <c r="EC8" s="1059">
        <v>372</v>
      </c>
      <c r="ED8" s="1598" t="s">
        <v>1813</v>
      </c>
      <c r="EE8" s="1598" t="s">
        <v>1813</v>
      </c>
      <c r="EF8" s="1058">
        <v>303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598" t="s">
        <v>1813</v>
      </c>
      <c r="ES8" s="1598" t="s">
        <v>1813</v>
      </c>
      <c r="ET8" s="1598" t="s">
        <v>1813</v>
      </c>
      <c r="EU8" s="1058">
        <v>92</v>
      </c>
      <c r="EV8" s="1058">
        <v>31</v>
      </c>
      <c r="EW8" s="1058">
        <v>24</v>
      </c>
      <c r="EX8" s="1058">
        <v>22</v>
      </c>
      <c r="EY8" s="1058">
        <v>25</v>
      </c>
      <c r="EZ8" s="1058">
        <v>30</v>
      </c>
      <c r="FA8" s="1058">
        <v>78</v>
      </c>
      <c r="FB8" s="1058">
        <v>49</v>
      </c>
      <c r="FC8" s="1058">
        <v>35</v>
      </c>
      <c r="FD8" s="1058">
        <v>31</v>
      </c>
      <c r="FE8" s="1058">
        <v>35</v>
      </c>
      <c r="FF8" s="1058">
        <v>38</v>
      </c>
      <c r="FG8" s="1058">
        <v>111</v>
      </c>
      <c r="FH8" s="1058">
        <v>21</v>
      </c>
      <c r="FI8" s="1058">
        <v>30</v>
      </c>
      <c r="FJ8" s="1058">
        <v>22</v>
      </c>
      <c r="FK8" s="1058">
        <v>35</v>
      </c>
      <c r="FL8" s="1058">
        <v>63</v>
      </c>
      <c r="FM8" s="1058">
        <v>65</v>
      </c>
      <c r="FN8" s="1058">
        <v>75</v>
      </c>
      <c r="FO8" s="1058">
        <v>95</v>
      </c>
      <c r="FP8" s="1058">
        <v>64</v>
      </c>
      <c r="FQ8" s="1058">
        <v>34</v>
      </c>
      <c r="FR8" s="1058">
        <v>28</v>
      </c>
      <c r="FS8" s="1058">
        <v>32</v>
      </c>
      <c r="FT8" s="1058">
        <v>60</v>
      </c>
      <c r="FU8" s="1058">
        <v>12</v>
      </c>
      <c r="FV8" s="1058">
        <v>37</v>
      </c>
      <c r="FW8" s="1058">
        <v>34</v>
      </c>
      <c r="FX8" s="1058">
        <v>22</v>
      </c>
      <c r="FY8" s="1058">
        <v>65</v>
      </c>
      <c r="FZ8" s="1058">
        <v>37</v>
      </c>
      <c r="GA8" s="1058">
        <v>42</v>
      </c>
      <c r="GB8" s="1058">
        <v>24</v>
      </c>
      <c r="GC8" s="1058">
        <v>15</v>
      </c>
      <c r="GD8" s="1058">
        <v>14</v>
      </c>
      <c r="GE8" s="1058">
        <v>87</v>
      </c>
      <c r="GF8" s="1058">
        <v>39</v>
      </c>
      <c r="GG8" s="1058">
        <v>32</v>
      </c>
      <c r="GH8" s="1058">
        <v>80</v>
      </c>
      <c r="GI8" s="1058">
        <v>96</v>
      </c>
      <c r="GJ8" s="1058">
        <v>77</v>
      </c>
      <c r="GK8" s="1058">
        <v>136</v>
      </c>
      <c r="GL8" s="1058">
        <v>50</v>
      </c>
      <c r="GM8" s="1058">
        <v>17</v>
      </c>
      <c r="GN8" s="1058">
        <v>27</v>
      </c>
      <c r="GO8" s="1058">
        <v>45</v>
      </c>
      <c r="GP8" s="1058">
        <v>38</v>
      </c>
      <c r="GQ8" s="1058">
        <v>28</v>
      </c>
      <c r="GR8" s="1058">
        <v>13</v>
      </c>
      <c r="GS8" s="1058">
        <v>14</v>
      </c>
      <c r="GT8" s="1058">
        <v>20</v>
      </c>
      <c r="GU8" s="1058">
        <v>43</v>
      </c>
      <c r="GV8" s="1058">
        <v>85</v>
      </c>
      <c r="GW8" s="1058">
        <v>26</v>
      </c>
      <c r="GX8" s="1058">
        <v>27</v>
      </c>
      <c r="GY8" s="1058">
        <v>23</v>
      </c>
      <c r="GZ8" s="1058">
        <v>25</v>
      </c>
      <c r="HA8" s="1058">
        <v>19</v>
      </c>
      <c r="HB8" s="1058">
        <v>13</v>
      </c>
      <c r="HC8" s="1058">
        <v>24</v>
      </c>
      <c r="HD8" s="1058">
        <v>43</v>
      </c>
      <c r="HE8" s="1058">
        <v>22</v>
      </c>
      <c r="HF8" s="1058">
        <v>61</v>
      </c>
      <c r="HG8" s="1058">
        <v>48</v>
      </c>
      <c r="HH8" s="1058">
        <v>37</v>
      </c>
      <c r="HI8" s="1058">
        <v>30</v>
      </c>
      <c r="HJ8" s="1058">
        <v>25</v>
      </c>
      <c r="HK8" s="1058">
        <v>51</v>
      </c>
      <c r="HL8" s="1058">
        <v>19</v>
      </c>
      <c r="HM8" s="1058">
        <v>41</v>
      </c>
      <c r="HN8" s="1058">
        <v>13</v>
      </c>
      <c r="HO8" s="1058">
        <v>51</v>
      </c>
      <c r="HP8" s="1058">
        <v>24</v>
      </c>
      <c r="HQ8" s="1058">
        <v>17</v>
      </c>
      <c r="HR8" s="1058">
        <v>113</v>
      </c>
      <c r="HS8" s="1058">
        <v>79</v>
      </c>
      <c r="HT8" s="1058">
        <v>26</v>
      </c>
      <c r="HU8" s="1058">
        <v>20</v>
      </c>
      <c r="HV8" s="1058">
        <v>23</v>
      </c>
      <c r="HW8" s="1058">
        <v>43</v>
      </c>
      <c r="HX8" s="1058">
        <v>23</v>
      </c>
      <c r="HY8" s="1058">
        <v>25</v>
      </c>
      <c r="HZ8" s="1058">
        <v>23</v>
      </c>
      <c r="IA8" s="1058">
        <v>33</v>
      </c>
      <c r="IB8" s="1058">
        <v>39</v>
      </c>
      <c r="IC8" s="1058">
        <v>40</v>
      </c>
      <c r="ID8" s="1058">
        <v>16</v>
      </c>
      <c r="IE8" s="1058">
        <v>68</v>
      </c>
      <c r="IF8" s="1058">
        <v>76</v>
      </c>
      <c r="IG8" s="1058">
        <v>51</v>
      </c>
      <c r="IH8" s="1058">
        <v>29</v>
      </c>
      <c r="II8" s="1058">
        <v>59</v>
      </c>
      <c r="IJ8" s="1058">
        <v>75</v>
      </c>
      <c r="IK8" s="1058">
        <v>38</v>
      </c>
      <c r="IL8" s="1058">
        <v>40</v>
      </c>
      <c r="IM8" s="1058">
        <v>21</v>
      </c>
      <c r="IN8" s="1058">
        <v>28</v>
      </c>
      <c r="IO8" s="1058">
        <v>25</v>
      </c>
      <c r="IP8" s="1058">
        <v>30</v>
      </c>
      <c r="IQ8" s="1058">
        <v>17</v>
      </c>
      <c r="IR8" s="1058">
        <v>21</v>
      </c>
      <c r="IS8" s="1058">
        <v>36</v>
      </c>
      <c r="IT8" s="1058">
        <v>29</v>
      </c>
      <c r="IU8" s="1058">
        <v>60</v>
      </c>
      <c r="IV8" s="1058">
        <v>29</v>
      </c>
      <c r="IW8" s="1058">
        <v>25</v>
      </c>
      <c r="IX8" s="1058">
        <v>27</v>
      </c>
      <c r="IY8" s="1058">
        <v>253</v>
      </c>
      <c r="IZ8" s="1058">
        <v>172</v>
      </c>
      <c r="JA8" s="1058">
        <v>92</v>
      </c>
      <c r="JB8" s="1058">
        <v>37</v>
      </c>
      <c r="JC8" s="1058">
        <v>44</v>
      </c>
      <c r="JD8" s="1058">
        <v>37</v>
      </c>
      <c r="JE8" s="1058">
        <v>36</v>
      </c>
      <c r="JF8" s="1058">
        <v>27</v>
      </c>
      <c r="JG8" s="1058">
        <v>66</v>
      </c>
      <c r="JH8" s="1058">
        <v>71</v>
      </c>
      <c r="JI8" s="1058">
        <v>44</v>
      </c>
      <c r="JJ8" s="1058">
        <v>29</v>
      </c>
      <c r="JK8" s="1058">
        <v>25</v>
      </c>
      <c r="JL8" s="1058">
        <v>123</v>
      </c>
      <c r="JM8" s="1058">
        <v>45</v>
      </c>
      <c r="JN8" s="1058">
        <v>33</v>
      </c>
      <c r="JO8" s="1058">
        <v>72</v>
      </c>
      <c r="JP8" s="1058">
        <v>30</v>
      </c>
      <c r="JQ8" s="1058">
        <v>28</v>
      </c>
      <c r="JR8" s="1058">
        <v>57</v>
      </c>
      <c r="JS8" s="1058">
        <v>13</v>
      </c>
      <c r="JT8" s="1058">
        <v>17</v>
      </c>
      <c r="JU8" s="1058">
        <v>11</v>
      </c>
      <c r="JV8" s="1058">
        <v>25</v>
      </c>
      <c r="JW8" s="1058">
        <v>22</v>
      </c>
      <c r="JX8" s="1058">
        <v>18</v>
      </c>
      <c r="JY8" s="1058">
        <v>13</v>
      </c>
      <c r="JZ8" s="1058">
        <v>11</v>
      </c>
      <c r="KA8" s="1058">
        <v>20</v>
      </c>
      <c r="KB8" s="1058">
        <v>27</v>
      </c>
      <c r="KC8" s="1058">
        <v>183</v>
      </c>
      <c r="KD8" s="1058">
        <v>68</v>
      </c>
      <c r="KE8" s="1058">
        <v>43</v>
      </c>
      <c r="KF8" s="1058">
        <v>17</v>
      </c>
      <c r="KG8" s="1058">
        <v>44</v>
      </c>
      <c r="KH8" s="1058">
        <v>24</v>
      </c>
      <c r="KI8" s="1058">
        <v>24</v>
      </c>
      <c r="KJ8" s="1058">
        <v>42</v>
      </c>
      <c r="KK8" s="1058">
        <v>54</v>
      </c>
      <c r="KL8" s="1058">
        <v>123</v>
      </c>
      <c r="KM8" s="1058">
        <v>60</v>
      </c>
      <c r="KN8" s="1058">
        <v>29</v>
      </c>
      <c r="KO8" s="1058">
        <v>13</v>
      </c>
      <c r="KP8" s="1058">
        <v>16</v>
      </c>
      <c r="KQ8" s="1058">
        <v>25</v>
      </c>
      <c r="KR8" s="1058">
        <v>21</v>
      </c>
      <c r="KS8" s="1058">
        <v>150</v>
      </c>
      <c r="KT8" s="1598" t="s">
        <v>1813</v>
      </c>
      <c r="KU8" s="1598" t="s">
        <v>1813</v>
      </c>
      <c r="KV8" s="1598" t="s">
        <v>1813</v>
      </c>
    </row>
    <row r="9" spans="1:308" ht="23.25" customHeight="1" x14ac:dyDescent="0.25">
      <c r="A9" s="1307"/>
      <c r="B9" s="279" t="s">
        <v>2777</v>
      </c>
      <c r="C9" s="475">
        <v>1785</v>
      </c>
      <c r="D9" s="475">
        <v>1056</v>
      </c>
      <c r="E9" s="475">
        <v>254</v>
      </c>
      <c r="F9" s="475">
        <v>248</v>
      </c>
      <c r="G9" s="475">
        <v>226</v>
      </c>
      <c r="H9" s="1599" t="s">
        <v>273</v>
      </c>
      <c r="I9" s="1599" t="s">
        <v>273</v>
      </c>
      <c r="J9" s="1313"/>
      <c r="K9" s="475">
        <v>208</v>
      </c>
      <c r="L9" s="1599" t="s">
        <v>273</v>
      </c>
      <c r="M9" s="1599" t="s">
        <v>273</v>
      </c>
      <c r="N9" s="475">
        <v>10</v>
      </c>
      <c r="O9" s="475">
        <v>8</v>
      </c>
      <c r="P9" s="1599" t="s">
        <v>273</v>
      </c>
      <c r="Q9" s="475">
        <v>14</v>
      </c>
      <c r="R9" s="475">
        <v>0</v>
      </c>
      <c r="S9" s="475">
        <v>7</v>
      </c>
      <c r="T9" s="475">
        <v>8</v>
      </c>
      <c r="U9" s="475">
        <v>9</v>
      </c>
      <c r="V9" s="475">
        <v>5</v>
      </c>
      <c r="W9" s="475">
        <v>7</v>
      </c>
      <c r="X9" s="475">
        <v>15</v>
      </c>
      <c r="Y9" s="475">
        <v>13</v>
      </c>
      <c r="Z9" s="475">
        <v>5</v>
      </c>
      <c r="AA9" s="475">
        <v>1</v>
      </c>
      <c r="AB9" s="475">
        <v>4</v>
      </c>
      <c r="AC9" s="475">
        <v>8</v>
      </c>
      <c r="AD9" s="475">
        <v>5</v>
      </c>
      <c r="AE9" s="475">
        <v>4</v>
      </c>
      <c r="AF9" s="475">
        <v>4</v>
      </c>
      <c r="AG9" s="475">
        <v>14</v>
      </c>
      <c r="AH9" s="1599" t="s">
        <v>273</v>
      </c>
      <c r="AI9" s="475">
        <v>0</v>
      </c>
      <c r="AJ9" s="475">
        <v>3</v>
      </c>
      <c r="AK9" s="475">
        <v>0</v>
      </c>
      <c r="AL9" s="475">
        <v>22</v>
      </c>
      <c r="AM9" s="475">
        <v>15</v>
      </c>
      <c r="AN9" s="475">
        <v>14</v>
      </c>
      <c r="AO9" s="475">
        <v>8</v>
      </c>
      <c r="AP9" s="475">
        <v>4</v>
      </c>
      <c r="AQ9" s="1599" t="s">
        <v>273</v>
      </c>
      <c r="AR9" s="1599" t="s">
        <v>273</v>
      </c>
      <c r="AS9" s="475">
        <v>10</v>
      </c>
      <c r="AT9" s="475">
        <v>15</v>
      </c>
      <c r="AU9" s="475">
        <v>17</v>
      </c>
      <c r="AV9" s="475" t="s">
        <v>97</v>
      </c>
      <c r="AW9" s="475">
        <v>8</v>
      </c>
      <c r="AX9" s="475">
        <v>16</v>
      </c>
      <c r="AY9" s="475">
        <v>5</v>
      </c>
      <c r="AZ9" s="475">
        <v>5</v>
      </c>
      <c r="BA9" s="475">
        <v>0</v>
      </c>
      <c r="BB9" s="475">
        <v>6</v>
      </c>
      <c r="BC9" s="475">
        <v>4</v>
      </c>
      <c r="BD9" s="475">
        <v>5</v>
      </c>
      <c r="BE9" s="475">
        <v>3</v>
      </c>
      <c r="BF9" s="475">
        <v>9</v>
      </c>
      <c r="BG9" s="475">
        <v>4</v>
      </c>
      <c r="BH9" s="475">
        <v>4</v>
      </c>
      <c r="BI9" s="475">
        <v>5</v>
      </c>
      <c r="BJ9" s="475">
        <v>9</v>
      </c>
      <c r="BK9" s="475">
        <v>6</v>
      </c>
      <c r="BL9" s="475">
        <v>5</v>
      </c>
      <c r="BM9" s="475">
        <v>35</v>
      </c>
      <c r="BN9" s="475">
        <v>12</v>
      </c>
      <c r="BO9" s="475">
        <v>15</v>
      </c>
      <c r="BP9" s="475">
        <v>18</v>
      </c>
      <c r="BQ9" s="475">
        <v>6</v>
      </c>
      <c r="BR9" s="475">
        <v>8</v>
      </c>
      <c r="BS9" s="1599" t="s">
        <v>273</v>
      </c>
      <c r="BT9" s="475">
        <v>60</v>
      </c>
      <c r="BU9" s="475">
        <v>58</v>
      </c>
      <c r="BV9" s="475">
        <v>11</v>
      </c>
      <c r="BW9" s="475">
        <v>38</v>
      </c>
      <c r="BX9" s="475">
        <v>20</v>
      </c>
      <c r="BY9" s="475">
        <v>15</v>
      </c>
      <c r="BZ9" s="475">
        <v>7</v>
      </c>
      <c r="CA9" s="1599" t="s">
        <v>273</v>
      </c>
      <c r="CB9" s="475">
        <v>26</v>
      </c>
      <c r="CC9" s="1599" t="s">
        <v>273</v>
      </c>
      <c r="CD9" s="475">
        <v>10</v>
      </c>
      <c r="CE9" s="475">
        <v>4</v>
      </c>
      <c r="CF9" s="475">
        <v>11</v>
      </c>
      <c r="CG9" s="1599" t="s">
        <v>273</v>
      </c>
      <c r="CH9" s="1599" t="s">
        <v>273</v>
      </c>
      <c r="CI9" s="1599" t="s">
        <v>273</v>
      </c>
      <c r="CJ9" s="475">
        <v>4</v>
      </c>
      <c r="CK9" s="1599" t="s">
        <v>273</v>
      </c>
      <c r="CL9" s="475">
        <v>6</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1599" t="s">
        <v>273</v>
      </c>
      <c r="DC9" s="475">
        <v>4</v>
      </c>
      <c r="DD9" s="1599" t="s">
        <v>273</v>
      </c>
      <c r="DE9" s="475" t="s">
        <v>97</v>
      </c>
      <c r="DF9" s="1599" t="s">
        <v>273</v>
      </c>
      <c r="DG9" s="475">
        <v>4</v>
      </c>
      <c r="DH9" s="475">
        <v>4</v>
      </c>
      <c r="DI9" s="1599" t="s">
        <v>273</v>
      </c>
      <c r="DJ9" s="475">
        <v>4</v>
      </c>
      <c r="DK9" s="475">
        <v>4</v>
      </c>
      <c r="DL9" s="1599" t="s">
        <v>273</v>
      </c>
      <c r="DM9" s="475">
        <v>4</v>
      </c>
      <c r="DN9" s="475">
        <v>3</v>
      </c>
      <c r="DO9" s="475">
        <v>50</v>
      </c>
      <c r="DP9" s="1599" t="s">
        <v>273</v>
      </c>
      <c r="DQ9" s="1599" t="s">
        <v>273</v>
      </c>
      <c r="DR9" s="1599" t="s">
        <v>273</v>
      </c>
      <c r="DS9" s="475">
        <v>6</v>
      </c>
      <c r="DT9" s="475">
        <v>7</v>
      </c>
      <c r="DU9" s="475">
        <v>1</v>
      </c>
      <c r="DV9" s="475">
        <v>46</v>
      </c>
      <c r="DW9" s="475">
        <v>21</v>
      </c>
      <c r="DX9" s="1599" t="s">
        <v>273</v>
      </c>
      <c r="DY9" s="475">
        <v>5</v>
      </c>
      <c r="DZ9" s="1599" t="s">
        <v>273</v>
      </c>
      <c r="EA9" s="1599" t="s">
        <v>273</v>
      </c>
      <c r="EB9" s="1599" t="s">
        <v>273</v>
      </c>
      <c r="EC9" s="475">
        <v>26</v>
      </c>
      <c r="ED9" s="1599" t="s">
        <v>273</v>
      </c>
      <c r="EE9" s="1599" t="s">
        <v>273</v>
      </c>
      <c r="EF9" s="475">
        <v>10</v>
      </c>
      <c r="EG9" s="1599" t="s">
        <v>273</v>
      </c>
      <c r="EH9" s="1599" t="s">
        <v>273</v>
      </c>
      <c r="EI9" s="1599" t="s">
        <v>273</v>
      </c>
      <c r="EJ9" s="1599" t="s">
        <v>273</v>
      </c>
      <c r="EK9" s="1599" t="s">
        <v>273</v>
      </c>
      <c r="EL9" s="1599" t="s">
        <v>273</v>
      </c>
      <c r="EM9" s="1599" t="s">
        <v>273</v>
      </c>
      <c r="EN9" s="1599" t="s">
        <v>273</v>
      </c>
      <c r="EO9" s="1599" t="s">
        <v>273</v>
      </c>
      <c r="EP9" s="1599" t="s">
        <v>273</v>
      </c>
      <c r="EQ9" s="1599" t="s">
        <v>273</v>
      </c>
      <c r="ER9" s="1599" t="s">
        <v>273</v>
      </c>
      <c r="ES9" s="1599" t="s">
        <v>273</v>
      </c>
      <c r="ET9" s="1599" t="s">
        <v>273</v>
      </c>
      <c r="EU9" s="475">
        <v>2</v>
      </c>
      <c r="EV9" s="475">
        <v>0</v>
      </c>
      <c r="EW9" s="475">
        <v>0</v>
      </c>
      <c r="EX9" s="475">
        <v>1</v>
      </c>
      <c r="EY9" s="475">
        <v>0</v>
      </c>
      <c r="EZ9" s="475">
        <v>1</v>
      </c>
      <c r="FA9" s="475">
        <v>3</v>
      </c>
      <c r="FB9" s="475">
        <v>1</v>
      </c>
      <c r="FC9" s="475">
        <v>1</v>
      </c>
      <c r="FD9" s="475">
        <v>1</v>
      </c>
      <c r="FE9" s="475">
        <v>0</v>
      </c>
      <c r="FF9" s="475">
        <v>1</v>
      </c>
      <c r="FG9" s="475">
        <v>2</v>
      </c>
      <c r="FH9" s="475">
        <v>1</v>
      </c>
      <c r="FI9" s="475">
        <v>2</v>
      </c>
      <c r="FJ9" s="475">
        <v>1</v>
      </c>
      <c r="FK9" s="475">
        <v>2</v>
      </c>
      <c r="FL9" s="475">
        <v>2</v>
      </c>
      <c r="FM9" s="475">
        <v>2</v>
      </c>
      <c r="FN9" s="475">
        <v>2</v>
      </c>
      <c r="FO9" s="475">
        <v>3</v>
      </c>
      <c r="FP9" s="475">
        <v>3</v>
      </c>
      <c r="FQ9" s="475">
        <v>1</v>
      </c>
      <c r="FR9" s="475">
        <v>0</v>
      </c>
      <c r="FS9" s="475">
        <v>0</v>
      </c>
      <c r="FT9" s="475">
        <v>2</v>
      </c>
      <c r="FU9" s="475">
        <v>0</v>
      </c>
      <c r="FV9" s="475">
        <v>1</v>
      </c>
      <c r="FW9" s="475">
        <v>1</v>
      </c>
      <c r="FX9" s="475">
        <v>0</v>
      </c>
      <c r="FY9" s="475">
        <v>1</v>
      </c>
      <c r="FZ9" s="475">
        <v>1</v>
      </c>
      <c r="GA9" s="475">
        <v>0</v>
      </c>
      <c r="GB9" s="475">
        <v>0</v>
      </c>
      <c r="GC9" s="475">
        <v>0</v>
      </c>
      <c r="GD9" s="475">
        <v>0</v>
      </c>
      <c r="GE9" s="475">
        <v>1</v>
      </c>
      <c r="GF9" s="475">
        <v>0</v>
      </c>
      <c r="GG9" s="475">
        <v>0</v>
      </c>
      <c r="GH9" s="475">
        <v>1</v>
      </c>
      <c r="GI9" s="475">
        <v>2</v>
      </c>
      <c r="GJ9" s="475">
        <v>4</v>
      </c>
      <c r="GK9" s="475">
        <v>5</v>
      </c>
      <c r="GL9" s="475">
        <v>0</v>
      </c>
      <c r="GM9" s="475">
        <v>0</v>
      </c>
      <c r="GN9" s="475">
        <v>0</v>
      </c>
      <c r="GO9" s="475">
        <v>1</v>
      </c>
      <c r="GP9" s="475">
        <v>1</v>
      </c>
      <c r="GQ9" s="475">
        <v>1</v>
      </c>
      <c r="GR9" s="475">
        <v>0</v>
      </c>
      <c r="GS9" s="475">
        <v>0</v>
      </c>
      <c r="GT9" s="475">
        <v>0</v>
      </c>
      <c r="GU9" s="475">
        <v>1</v>
      </c>
      <c r="GV9" s="475">
        <v>2</v>
      </c>
      <c r="GW9" s="475">
        <v>0</v>
      </c>
      <c r="GX9" s="475">
        <v>0</v>
      </c>
      <c r="GY9" s="475">
        <v>0</v>
      </c>
      <c r="GZ9" s="475">
        <v>0</v>
      </c>
      <c r="HA9" s="475">
        <v>0</v>
      </c>
      <c r="HB9" s="475">
        <v>0</v>
      </c>
      <c r="HC9" s="475">
        <v>0</v>
      </c>
      <c r="HD9" s="475">
        <v>1</v>
      </c>
      <c r="HE9" s="475">
        <v>1</v>
      </c>
      <c r="HF9" s="475">
        <v>2</v>
      </c>
      <c r="HG9" s="475">
        <v>2</v>
      </c>
      <c r="HH9" s="475">
        <v>1</v>
      </c>
      <c r="HI9" s="475">
        <v>1</v>
      </c>
      <c r="HJ9" s="475">
        <v>1</v>
      </c>
      <c r="HK9" s="475">
        <v>1</v>
      </c>
      <c r="HL9" s="475">
        <v>1</v>
      </c>
      <c r="HM9" s="475">
        <v>1</v>
      </c>
      <c r="HN9" s="475">
        <v>0</v>
      </c>
      <c r="HO9" s="475">
        <v>1</v>
      </c>
      <c r="HP9" s="475">
        <v>0</v>
      </c>
      <c r="HQ9" s="475">
        <v>0</v>
      </c>
      <c r="HR9" s="475">
        <v>3</v>
      </c>
      <c r="HS9" s="475">
        <v>2</v>
      </c>
      <c r="HT9" s="475">
        <v>0</v>
      </c>
      <c r="HU9" s="475">
        <v>0</v>
      </c>
      <c r="HV9" s="475">
        <v>1</v>
      </c>
      <c r="HW9" s="475">
        <v>1</v>
      </c>
      <c r="HX9" s="475">
        <v>0</v>
      </c>
      <c r="HY9" s="475">
        <v>0</v>
      </c>
      <c r="HZ9" s="475">
        <v>0</v>
      </c>
      <c r="IA9" s="475">
        <v>0</v>
      </c>
      <c r="IB9" s="475">
        <v>1</v>
      </c>
      <c r="IC9" s="475">
        <v>1</v>
      </c>
      <c r="ID9" s="475">
        <v>0</v>
      </c>
      <c r="IE9" s="475">
        <v>1</v>
      </c>
      <c r="IF9" s="475">
        <v>2</v>
      </c>
      <c r="IG9" s="475">
        <v>1</v>
      </c>
      <c r="IH9" s="475">
        <v>0</v>
      </c>
      <c r="II9" s="475">
        <v>1</v>
      </c>
      <c r="IJ9" s="475">
        <v>0</v>
      </c>
      <c r="IK9" s="475">
        <v>2</v>
      </c>
      <c r="IL9" s="475">
        <v>1</v>
      </c>
      <c r="IM9" s="475">
        <v>1</v>
      </c>
      <c r="IN9" s="475">
        <v>0</v>
      </c>
      <c r="IO9" s="475">
        <v>1</v>
      </c>
      <c r="IP9" s="475">
        <v>0</v>
      </c>
      <c r="IQ9" s="475">
        <v>0</v>
      </c>
      <c r="IR9" s="475">
        <v>0</v>
      </c>
      <c r="IS9" s="475">
        <v>1</v>
      </c>
      <c r="IT9" s="475">
        <v>0</v>
      </c>
      <c r="IU9" s="475">
        <v>2</v>
      </c>
      <c r="IV9" s="475">
        <v>0</v>
      </c>
      <c r="IW9" s="475">
        <v>0</v>
      </c>
      <c r="IX9" s="475">
        <v>0</v>
      </c>
      <c r="IY9" s="475">
        <v>0</v>
      </c>
      <c r="IZ9" s="475">
        <v>5</v>
      </c>
      <c r="JA9" s="475">
        <v>3</v>
      </c>
      <c r="JB9" s="475">
        <v>1</v>
      </c>
      <c r="JC9" s="475">
        <v>1</v>
      </c>
      <c r="JD9" s="475">
        <v>0</v>
      </c>
      <c r="JE9" s="475">
        <v>0</v>
      </c>
      <c r="JF9" s="475">
        <v>1</v>
      </c>
      <c r="JG9" s="475">
        <v>0</v>
      </c>
      <c r="JH9" s="475">
        <v>1</v>
      </c>
      <c r="JI9" s="475">
        <v>1</v>
      </c>
      <c r="JJ9" s="475">
        <v>0</v>
      </c>
      <c r="JK9" s="475">
        <v>1</v>
      </c>
      <c r="JL9" s="475">
        <v>2</v>
      </c>
      <c r="JM9" s="475">
        <v>1</v>
      </c>
      <c r="JN9" s="475">
        <v>1</v>
      </c>
      <c r="JO9" s="475">
        <v>2</v>
      </c>
      <c r="JP9" s="475">
        <v>1</v>
      </c>
      <c r="JQ9" s="475">
        <v>1</v>
      </c>
      <c r="JR9" s="475">
        <v>1</v>
      </c>
      <c r="JS9" s="475">
        <v>0</v>
      </c>
      <c r="JT9" s="475" t="s">
        <v>97</v>
      </c>
      <c r="JU9" s="475" t="s">
        <v>97</v>
      </c>
      <c r="JV9" s="475">
        <v>0</v>
      </c>
      <c r="JW9" s="475">
        <v>0</v>
      </c>
      <c r="JX9" s="475">
        <v>0</v>
      </c>
      <c r="JY9" s="475">
        <v>0</v>
      </c>
      <c r="JZ9" s="475">
        <v>0</v>
      </c>
      <c r="KA9" s="475">
        <v>0</v>
      </c>
      <c r="KB9" s="475">
        <v>0</v>
      </c>
      <c r="KC9" s="475">
        <v>9</v>
      </c>
      <c r="KD9" s="475">
        <v>1</v>
      </c>
      <c r="KE9" s="475">
        <v>0</v>
      </c>
      <c r="KF9" s="475">
        <v>0</v>
      </c>
      <c r="KG9" s="475">
        <v>2</v>
      </c>
      <c r="KH9" s="475">
        <v>1</v>
      </c>
      <c r="KI9" s="475">
        <v>1</v>
      </c>
      <c r="KJ9" s="475">
        <v>1</v>
      </c>
      <c r="KK9" s="475">
        <v>1</v>
      </c>
      <c r="KL9" s="475">
        <v>3</v>
      </c>
      <c r="KM9" s="475">
        <v>1</v>
      </c>
      <c r="KN9" s="475">
        <v>1</v>
      </c>
      <c r="KO9" s="475">
        <v>0</v>
      </c>
      <c r="KP9" s="475">
        <v>0</v>
      </c>
      <c r="KQ9" s="475">
        <v>1</v>
      </c>
      <c r="KR9" s="475">
        <v>0</v>
      </c>
      <c r="KS9" s="475">
        <v>2</v>
      </c>
      <c r="KT9" s="1599" t="s">
        <v>273</v>
      </c>
      <c r="KU9" s="1599" t="s">
        <v>273</v>
      </c>
      <c r="KV9" s="1599" t="s">
        <v>273</v>
      </c>
    </row>
    <row r="10" spans="1:308" ht="23.25" customHeight="1" x14ac:dyDescent="0.25">
      <c r="A10" s="1307"/>
      <c r="B10" s="280" t="s">
        <v>2778</v>
      </c>
      <c r="C10" s="476">
        <v>1011</v>
      </c>
      <c r="D10" s="476">
        <v>393</v>
      </c>
      <c r="E10" s="476">
        <v>140</v>
      </c>
      <c r="F10" s="476">
        <v>88</v>
      </c>
      <c r="G10" s="476">
        <v>385</v>
      </c>
      <c r="H10" s="1600" t="s">
        <v>273</v>
      </c>
      <c r="I10" s="1600" t="s">
        <v>273</v>
      </c>
      <c r="J10" s="1313"/>
      <c r="K10" s="476">
        <v>45</v>
      </c>
      <c r="L10" s="1600" t="s">
        <v>273</v>
      </c>
      <c r="M10" s="1600" t="s">
        <v>273</v>
      </c>
      <c r="N10" s="476">
        <v>8</v>
      </c>
      <c r="O10" s="476">
        <v>6</v>
      </c>
      <c r="P10" s="1600" t="s">
        <v>273</v>
      </c>
      <c r="Q10" s="476">
        <v>6</v>
      </c>
      <c r="R10" s="476">
        <v>6</v>
      </c>
      <c r="S10" s="476">
        <v>4</v>
      </c>
      <c r="T10" s="476">
        <v>5</v>
      </c>
      <c r="U10" s="476">
        <v>4</v>
      </c>
      <c r="V10" s="476">
        <v>3</v>
      </c>
      <c r="W10" s="476">
        <v>4</v>
      </c>
      <c r="X10" s="476">
        <v>4</v>
      </c>
      <c r="Y10" s="476">
        <v>4</v>
      </c>
      <c r="Z10" s="476">
        <v>4</v>
      </c>
      <c r="AA10" s="476">
        <v>3</v>
      </c>
      <c r="AB10" s="476">
        <v>2</v>
      </c>
      <c r="AC10" s="476">
        <v>3</v>
      </c>
      <c r="AD10" s="476">
        <v>2</v>
      </c>
      <c r="AE10" s="476">
        <v>2</v>
      </c>
      <c r="AF10" s="476">
        <v>1</v>
      </c>
      <c r="AG10" s="476">
        <v>4</v>
      </c>
      <c r="AH10" s="1600" t="s">
        <v>273</v>
      </c>
      <c r="AI10" s="476">
        <v>3</v>
      </c>
      <c r="AJ10" s="476">
        <v>1</v>
      </c>
      <c r="AK10" s="476">
        <v>5</v>
      </c>
      <c r="AL10" s="476">
        <v>7</v>
      </c>
      <c r="AM10" s="476">
        <v>6</v>
      </c>
      <c r="AN10" s="476">
        <v>4</v>
      </c>
      <c r="AO10" s="476">
        <v>5</v>
      </c>
      <c r="AP10" s="476">
        <v>2</v>
      </c>
      <c r="AQ10" s="1600" t="s">
        <v>273</v>
      </c>
      <c r="AR10" s="1600" t="s">
        <v>273</v>
      </c>
      <c r="AS10" s="476">
        <v>15</v>
      </c>
      <c r="AT10" s="476">
        <v>7</v>
      </c>
      <c r="AU10" s="476">
        <v>7</v>
      </c>
      <c r="AV10" s="476">
        <v>7</v>
      </c>
      <c r="AW10" s="476">
        <v>4</v>
      </c>
      <c r="AX10" s="476">
        <v>3</v>
      </c>
      <c r="AY10" s="476">
        <v>3</v>
      </c>
      <c r="AZ10" s="476">
        <v>1</v>
      </c>
      <c r="BA10" s="476">
        <v>3</v>
      </c>
      <c r="BB10" s="476">
        <v>3</v>
      </c>
      <c r="BC10" s="476">
        <v>2</v>
      </c>
      <c r="BD10" s="476">
        <v>3</v>
      </c>
      <c r="BE10" s="476">
        <v>1</v>
      </c>
      <c r="BF10" s="476">
        <v>7</v>
      </c>
      <c r="BG10" s="476">
        <v>2</v>
      </c>
      <c r="BH10" s="476">
        <v>2</v>
      </c>
      <c r="BI10" s="476">
        <v>2</v>
      </c>
      <c r="BJ10" s="476">
        <v>5</v>
      </c>
      <c r="BK10" s="476">
        <v>3</v>
      </c>
      <c r="BL10" s="476">
        <v>2</v>
      </c>
      <c r="BM10" s="476">
        <v>17</v>
      </c>
      <c r="BN10" s="476">
        <v>12</v>
      </c>
      <c r="BO10" s="476">
        <v>4</v>
      </c>
      <c r="BP10" s="476">
        <v>4</v>
      </c>
      <c r="BQ10" s="476">
        <v>1</v>
      </c>
      <c r="BR10" s="476">
        <v>2</v>
      </c>
      <c r="BS10" s="1600" t="s">
        <v>273</v>
      </c>
      <c r="BT10" s="476">
        <v>10</v>
      </c>
      <c r="BU10" s="476">
        <v>14</v>
      </c>
      <c r="BV10" s="476">
        <v>10</v>
      </c>
      <c r="BW10" s="476">
        <v>10</v>
      </c>
      <c r="BX10" s="476">
        <v>4</v>
      </c>
      <c r="BY10" s="476">
        <v>4</v>
      </c>
      <c r="BZ10" s="476">
        <v>1</v>
      </c>
      <c r="CA10" s="1600" t="s">
        <v>273</v>
      </c>
      <c r="CB10" s="476">
        <v>3</v>
      </c>
      <c r="CC10" s="1600" t="s">
        <v>273</v>
      </c>
      <c r="CD10" s="476">
        <v>4</v>
      </c>
      <c r="CE10" s="476">
        <v>8</v>
      </c>
      <c r="CF10" s="476">
        <v>2</v>
      </c>
      <c r="CG10" s="1600" t="s">
        <v>273</v>
      </c>
      <c r="CH10" s="1600" t="s">
        <v>273</v>
      </c>
      <c r="CI10" s="1600" t="s">
        <v>273</v>
      </c>
      <c r="CJ10" s="476">
        <v>3</v>
      </c>
      <c r="CK10" s="1600" t="s">
        <v>273</v>
      </c>
      <c r="CL10" s="476">
        <v>1</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1600" t="s">
        <v>273</v>
      </c>
      <c r="DC10" s="476">
        <v>2</v>
      </c>
      <c r="DD10" s="1600" t="s">
        <v>273</v>
      </c>
      <c r="DE10" s="476">
        <v>1</v>
      </c>
      <c r="DF10" s="1600" t="s">
        <v>273</v>
      </c>
      <c r="DG10" s="476">
        <v>2</v>
      </c>
      <c r="DH10" s="476">
        <v>1</v>
      </c>
      <c r="DI10" s="1600" t="s">
        <v>273</v>
      </c>
      <c r="DJ10" s="476">
        <v>2</v>
      </c>
      <c r="DK10" s="476">
        <v>2</v>
      </c>
      <c r="DL10" s="1600" t="s">
        <v>273</v>
      </c>
      <c r="DM10" s="476">
        <v>2</v>
      </c>
      <c r="DN10" s="476">
        <v>1</v>
      </c>
      <c r="DO10" s="476">
        <v>38</v>
      </c>
      <c r="DP10" s="1600" t="s">
        <v>273</v>
      </c>
      <c r="DQ10" s="1600" t="s">
        <v>273</v>
      </c>
      <c r="DR10" s="1600" t="s">
        <v>273</v>
      </c>
      <c r="DS10" s="476">
        <v>3</v>
      </c>
      <c r="DT10" s="476">
        <v>2</v>
      </c>
      <c r="DU10" s="476">
        <v>1</v>
      </c>
      <c r="DV10" s="476">
        <v>19</v>
      </c>
      <c r="DW10" s="476">
        <v>9</v>
      </c>
      <c r="DX10" s="1600" t="s">
        <v>273</v>
      </c>
      <c r="DY10" s="476">
        <v>3</v>
      </c>
      <c r="DZ10" s="1600" t="s">
        <v>273</v>
      </c>
      <c r="EA10" s="1600" t="s">
        <v>273</v>
      </c>
      <c r="EB10" s="1600" t="s">
        <v>273</v>
      </c>
      <c r="EC10" s="476">
        <v>6</v>
      </c>
      <c r="ED10" s="1600" t="s">
        <v>273</v>
      </c>
      <c r="EE10" s="1600" t="s">
        <v>273</v>
      </c>
      <c r="EF10" s="476">
        <v>14</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1600" t="s">
        <v>273</v>
      </c>
      <c r="ES10" s="1600" t="s">
        <v>273</v>
      </c>
      <c r="ET10" s="1600" t="s">
        <v>273</v>
      </c>
      <c r="EU10" s="476">
        <v>7</v>
      </c>
      <c r="EV10" s="476">
        <v>2</v>
      </c>
      <c r="EW10" s="476">
        <v>1</v>
      </c>
      <c r="EX10" s="476">
        <v>1</v>
      </c>
      <c r="EY10" s="476">
        <v>1</v>
      </c>
      <c r="EZ10" s="476">
        <v>1</v>
      </c>
      <c r="FA10" s="476">
        <v>4</v>
      </c>
      <c r="FB10" s="476">
        <v>1</v>
      </c>
      <c r="FC10" s="476">
        <v>2</v>
      </c>
      <c r="FD10" s="476">
        <v>2</v>
      </c>
      <c r="FE10" s="476">
        <v>1</v>
      </c>
      <c r="FF10" s="476">
        <v>2</v>
      </c>
      <c r="FG10" s="476">
        <v>6</v>
      </c>
      <c r="FH10" s="476">
        <v>1</v>
      </c>
      <c r="FI10" s="476">
        <v>0</v>
      </c>
      <c r="FJ10" s="476">
        <v>1</v>
      </c>
      <c r="FK10" s="476">
        <v>1</v>
      </c>
      <c r="FL10" s="476">
        <v>5</v>
      </c>
      <c r="FM10" s="476">
        <v>3</v>
      </c>
      <c r="FN10" s="476">
        <v>4</v>
      </c>
      <c r="FO10" s="476">
        <v>2</v>
      </c>
      <c r="FP10" s="476">
        <v>3</v>
      </c>
      <c r="FQ10" s="476">
        <v>1</v>
      </c>
      <c r="FR10" s="476">
        <v>1</v>
      </c>
      <c r="FS10" s="476">
        <v>1</v>
      </c>
      <c r="FT10" s="476">
        <v>3</v>
      </c>
      <c r="FU10" s="476">
        <v>0</v>
      </c>
      <c r="FV10" s="476">
        <v>1</v>
      </c>
      <c r="FW10" s="476">
        <v>1</v>
      </c>
      <c r="FX10" s="476">
        <v>2</v>
      </c>
      <c r="FY10" s="476">
        <v>4</v>
      </c>
      <c r="FZ10" s="476">
        <v>1</v>
      </c>
      <c r="GA10" s="476">
        <v>2</v>
      </c>
      <c r="GB10" s="476">
        <v>1</v>
      </c>
      <c r="GC10" s="476">
        <v>0</v>
      </c>
      <c r="GD10" s="476">
        <v>0</v>
      </c>
      <c r="GE10" s="476">
        <v>6</v>
      </c>
      <c r="GF10" s="476">
        <v>2</v>
      </c>
      <c r="GG10" s="476">
        <v>2</v>
      </c>
      <c r="GH10" s="476">
        <v>3</v>
      </c>
      <c r="GI10" s="476">
        <v>6</v>
      </c>
      <c r="GJ10" s="476">
        <v>2</v>
      </c>
      <c r="GK10" s="476">
        <v>6</v>
      </c>
      <c r="GL10" s="476">
        <v>3</v>
      </c>
      <c r="GM10" s="476">
        <v>1</v>
      </c>
      <c r="GN10" s="476">
        <v>1</v>
      </c>
      <c r="GO10" s="476">
        <v>3</v>
      </c>
      <c r="GP10" s="476">
        <v>2</v>
      </c>
      <c r="GQ10" s="476">
        <v>1</v>
      </c>
      <c r="GR10" s="476">
        <v>0</v>
      </c>
      <c r="GS10" s="476">
        <v>0</v>
      </c>
      <c r="GT10" s="476">
        <v>0</v>
      </c>
      <c r="GU10" s="476">
        <v>2</v>
      </c>
      <c r="GV10" s="476">
        <v>4</v>
      </c>
      <c r="GW10" s="476">
        <v>1</v>
      </c>
      <c r="GX10" s="476">
        <v>1</v>
      </c>
      <c r="GY10" s="476">
        <v>1</v>
      </c>
      <c r="GZ10" s="476">
        <v>1</v>
      </c>
      <c r="HA10" s="476">
        <v>1</v>
      </c>
      <c r="HB10" s="476">
        <v>0</v>
      </c>
      <c r="HC10" s="476">
        <v>1</v>
      </c>
      <c r="HD10" s="476">
        <v>2</v>
      </c>
      <c r="HE10" s="476">
        <v>1</v>
      </c>
      <c r="HF10" s="476">
        <v>3</v>
      </c>
      <c r="HG10" s="476">
        <v>2</v>
      </c>
      <c r="HH10" s="476">
        <v>1</v>
      </c>
      <c r="HI10" s="476">
        <v>2</v>
      </c>
      <c r="HJ10" s="476">
        <v>1</v>
      </c>
      <c r="HK10" s="476">
        <v>3</v>
      </c>
      <c r="HL10" s="476">
        <v>0</v>
      </c>
      <c r="HM10" s="476">
        <v>2</v>
      </c>
      <c r="HN10" s="476">
        <v>0</v>
      </c>
      <c r="HO10" s="476">
        <v>2</v>
      </c>
      <c r="HP10" s="476">
        <v>1</v>
      </c>
      <c r="HQ10" s="476">
        <v>0</v>
      </c>
      <c r="HR10" s="476">
        <v>5</v>
      </c>
      <c r="HS10" s="476">
        <v>4</v>
      </c>
      <c r="HT10" s="476">
        <v>1</v>
      </c>
      <c r="HU10" s="476">
        <v>0</v>
      </c>
      <c r="HV10" s="476">
        <v>1</v>
      </c>
      <c r="HW10" s="476">
        <v>1</v>
      </c>
      <c r="HX10" s="476">
        <v>0</v>
      </c>
      <c r="HY10" s="476">
        <v>1</v>
      </c>
      <c r="HZ10" s="476">
        <v>1</v>
      </c>
      <c r="IA10" s="476">
        <v>2</v>
      </c>
      <c r="IB10" s="476">
        <v>2</v>
      </c>
      <c r="IC10" s="476">
        <v>3</v>
      </c>
      <c r="ID10" s="476">
        <v>1</v>
      </c>
      <c r="IE10" s="476">
        <v>3</v>
      </c>
      <c r="IF10" s="476">
        <v>5</v>
      </c>
      <c r="IG10" s="476">
        <v>4</v>
      </c>
      <c r="IH10" s="476">
        <v>1</v>
      </c>
      <c r="II10" s="476">
        <v>2</v>
      </c>
      <c r="IJ10" s="476">
        <v>3</v>
      </c>
      <c r="IK10" s="476">
        <v>1</v>
      </c>
      <c r="IL10" s="476">
        <v>3</v>
      </c>
      <c r="IM10" s="476">
        <v>1</v>
      </c>
      <c r="IN10" s="476">
        <v>1</v>
      </c>
      <c r="IO10" s="476">
        <v>1</v>
      </c>
      <c r="IP10" s="476">
        <v>3</v>
      </c>
      <c r="IQ10" s="476">
        <v>1</v>
      </c>
      <c r="IR10" s="476">
        <v>1</v>
      </c>
      <c r="IS10" s="476">
        <v>3</v>
      </c>
      <c r="IT10" s="476">
        <v>1</v>
      </c>
      <c r="IU10" s="476">
        <v>3</v>
      </c>
      <c r="IV10" s="476">
        <v>1</v>
      </c>
      <c r="IW10" s="476">
        <v>1</v>
      </c>
      <c r="IX10" s="476">
        <v>1</v>
      </c>
      <c r="IY10" s="476">
        <v>13</v>
      </c>
      <c r="IZ10" s="476">
        <v>11</v>
      </c>
      <c r="JA10" s="476">
        <v>6</v>
      </c>
      <c r="JB10" s="476">
        <v>1</v>
      </c>
      <c r="JC10" s="476">
        <v>2</v>
      </c>
      <c r="JD10" s="476">
        <v>2</v>
      </c>
      <c r="JE10" s="476">
        <v>2</v>
      </c>
      <c r="JF10" s="476">
        <v>1</v>
      </c>
      <c r="JG10" s="476">
        <v>1</v>
      </c>
      <c r="JH10" s="476">
        <v>4</v>
      </c>
      <c r="JI10" s="476">
        <v>3</v>
      </c>
      <c r="JJ10" s="476">
        <v>2</v>
      </c>
      <c r="JK10" s="476">
        <v>1</v>
      </c>
      <c r="JL10" s="476">
        <v>4</v>
      </c>
      <c r="JM10" s="476">
        <v>1</v>
      </c>
      <c r="JN10" s="476">
        <v>1</v>
      </c>
      <c r="JO10" s="476">
        <v>3</v>
      </c>
      <c r="JP10" s="476">
        <v>1</v>
      </c>
      <c r="JQ10" s="476">
        <v>1</v>
      </c>
      <c r="JR10" s="476">
        <v>2</v>
      </c>
      <c r="JS10" s="476">
        <v>0</v>
      </c>
      <c r="JT10" s="476" t="s">
        <v>97</v>
      </c>
      <c r="JU10" s="476" t="s">
        <v>97</v>
      </c>
      <c r="JV10" s="476">
        <v>1</v>
      </c>
      <c r="JW10" s="476">
        <v>1</v>
      </c>
      <c r="JX10" s="476">
        <v>1</v>
      </c>
      <c r="JY10" s="476">
        <v>0</v>
      </c>
      <c r="JZ10" s="476">
        <v>0</v>
      </c>
      <c r="KA10" s="476">
        <v>1</v>
      </c>
      <c r="KB10" s="476">
        <v>1</v>
      </c>
      <c r="KC10" s="476">
        <v>8</v>
      </c>
      <c r="KD10" s="476">
        <v>2</v>
      </c>
      <c r="KE10" s="476">
        <v>2</v>
      </c>
      <c r="KF10" s="476">
        <v>1</v>
      </c>
      <c r="KG10" s="476">
        <v>2</v>
      </c>
      <c r="KH10" s="476">
        <v>1</v>
      </c>
      <c r="KI10" s="476">
        <v>1</v>
      </c>
      <c r="KJ10" s="476">
        <v>2</v>
      </c>
      <c r="KK10" s="476">
        <v>2</v>
      </c>
      <c r="KL10" s="476">
        <v>5</v>
      </c>
      <c r="KM10" s="476">
        <v>3</v>
      </c>
      <c r="KN10" s="476">
        <v>1</v>
      </c>
      <c r="KO10" s="476">
        <v>0</v>
      </c>
      <c r="KP10" s="476">
        <v>1</v>
      </c>
      <c r="KQ10" s="476">
        <v>1</v>
      </c>
      <c r="KR10" s="476">
        <v>1</v>
      </c>
      <c r="KS10" s="476">
        <v>4</v>
      </c>
      <c r="KT10" s="1600" t="s">
        <v>273</v>
      </c>
      <c r="KU10" s="1600" t="s">
        <v>273</v>
      </c>
      <c r="KV10" s="1600" t="s">
        <v>273</v>
      </c>
    </row>
    <row r="11" spans="1:308" ht="23.25" customHeight="1" x14ac:dyDescent="0.25">
      <c r="A11" s="1307"/>
      <c r="B11" s="280" t="s">
        <v>2779</v>
      </c>
      <c r="C11" s="476">
        <v>3124</v>
      </c>
      <c r="D11" s="476">
        <v>1738</v>
      </c>
      <c r="E11" s="476">
        <v>497</v>
      </c>
      <c r="F11" s="476">
        <v>524</v>
      </c>
      <c r="G11" s="476">
        <v>347</v>
      </c>
      <c r="H11" s="1600" t="s">
        <v>273</v>
      </c>
      <c r="I11" s="1600" t="s">
        <v>273</v>
      </c>
      <c r="J11" s="1313"/>
      <c r="K11" s="476">
        <v>204</v>
      </c>
      <c r="L11" s="1600" t="s">
        <v>273</v>
      </c>
      <c r="M11" s="1600" t="s">
        <v>273</v>
      </c>
      <c r="N11" s="476">
        <v>26</v>
      </c>
      <c r="O11" s="476">
        <v>32</v>
      </c>
      <c r="P11" s="1600" t="s">
        <v>273</v>
      </c>
      <c r="Q11" s="476">
        <v>23</v>
      </c>
      <c r="R11" s="476">
        <v>37</v>
      </c>
      <c r="S11" s="476">
        <v>16</v>
      </c>
      <c r="T11" s="476">
        <v>12</v>
      </c>
      <c r="U11" s="476">
        <v>14</v>
      </c>
      <c r="V11" s="476">
        <v>6</v>
      </c>
      <c r="W11" s="476">
        <v>11</v>
      </c>
      <c r="X11" s="476">
        <v>7</v>
      </c>
      <c r="Y11" s="476">
        <v>10</v>
      </c>
      <c r="Z11" s="476">
        <v>8</v>
      </c>
      <c r="AA11" s="476">
        <v>8</v>
      </c>
      <c r="AB11" s="476">
        <v>9</v>
      </c>
      <c r="AC11" s="476">
        <v>8</v>
      </c>
      <c r="AD11" s="476">
        <v>6</v>
      </c>
      <c r="AE11" s="476">
        <v>6</v>
      </c>
      <c r="AF11" s="476">
        <v>5</v>
      </c>
      <c r="AG11" s="476">
        <v>14</v>
      </c>
      <c r="AH11" s="1600" t="s">
        <v>273</v>
      </c>
      <c r="AI11" s="476">
        <v>10</v>
      </c>
      <c r="AJ11" s="476">
        <v>5</v>
      </c>
      <c r="AK11" s="476">
        <v>17</v>
      </c>
      <c r="AL11" s="476">
        <v>23</v>
      </c>
      <c r="AM11" s="476">
        <v>22</v>
      </c>
      <c r="AN11" s="476">
        <v>16</v>
      </c>
      <c r="AO11" s="476">
        <v>17</v>
      </c>
      <c r="AP11" s="476">
        <v>9</v>
      </c>
      <c r="AQ11" s="1600" t="s">
        <v>273</v>
      </c>
      <c r="AR11" s="1600" t="s">
        <v>273</v>
      </c>
      <c r="AS11" s="476">
        <v>97</v>
      </c>
      <c r="AT11" s="476">
        <v>44</v>
      </c>
      <c r="AU11" s="476">
        <v>22</v>
      </c>
      <c r="AV11" s="476">
        <v>44</v>
      </c>
      <c r="AW11" s="476">
        <v>14</v>
      </c>
      <c r="AX11" s="476">
        <v>22</v>
      </c>
      <c r="AY11" s="476">
        <v>11</v>
      </c>
      <c r="AZ11" s="476">
        <v>13</v>
      </c>
      <c r="BA11" s="476">
        <v>11</v>
      </c>
      <c r="BB11" s="476">
        <v>8</v>
      </c>
      <c r="BC11" s="476">
        <v>7</v>
      </c>
      <c r="BD11" s="476">
        <v>10</v>
      </c>
      <c r="BE11" s="476">
        <v>4</v>
      </c>
      <c r="BF11" s="476">
        <v>20</v>
      </c>
      <c r="BG11" s="476">
        <v>6</v>
      </c>
      <c r="BH11" s="476">
        <v>6</v>
      </c>
      <c r="BI11" s="476">
        <v>6</v>
      </c>
      <c r="BJ11" s="476" t="s">
        <v>97</v>
      </c>
      <c r="BK11" s="476" t="s">
        <v>97</v>
      </c>
      <c r="BL11" s="476" t="s">
        <v>97</v>
      </c>
      <c r="BM11" s="476">
        <v>37</v>
      </c>
      <c r="BN11" s="476">
        <v>16</v>
      </c>
      <c r="BO11" s="476">
        <v>19</v>
      </c>
      <c r="BP11" s="476">
        <v>11</v>
      </c>
      <c r="BQ11" s="476">
        <v>9</v>
      </c>
      <c r="BR11" s="476">
        <v>15</v>
      </c>
      <c r="BS11" s="1600" t="s">
        <v>273</v>
      </c>
      <c r="BT11" s="476">
        <v>62</v>
      </c>
      <c r="BU11" s="476">
        <v>46</v>
      </c>
      <c r="BV11" s="476">
        <v>18</v>
      </c>
      <c r="BW11" s="476">
        <v>29</v>
      </c>
      <c r="BX11" s="476">
        <v>19</v>
      </c>
      <c r="BY11" s="476">
        <v>17</v>
      </c>
      <c r="BZ11" s="476">
        <v>8</v>
      </c>
      <c r="CA11" s="1600" t="s">
        <v>273</v>
      </c>
      <c r="CB11" s="476">
        <v>15</v>
      </c>
      <c r="CC11" s="1600" t="s">
        <v>273</v>
      </c>
      <c r="CD11" s="476">
        <v>18</v>
      </c>
      <c r="CE11" s="476">
        <v>10</v>
      </c>
      <c r="CF11" s="476">
        <v>9</v>
      </c>
      <c r="CG11" s="1600" t="s">
        <v>273</v>
      </c>
      <c r="CH11" s="1600" t="s">
        <v>273</v>
      </c>
      <c r="CI11" s="1600" t="s">
        <v>273</v>
      </c>
      <c r="CJ11" s="476">
        <v>6</v>
      </c>
      <c r="CK11" s="1600" t="s">
        <v>273</v>
      </c>
      <c r="CL11" s="476">
        <v>4</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1600" t="s">
        <v>273</v>
      </c>
      <c r="DC11" s="476">
        <v>4</v>
      </c>
      <c r="DD11" s="1600" t="s">
        <v>273</v>
      </c>
      <c r="DE11" s="476">
        <v>14</v>
      </c>
      <c r="DF11" s="1600" t="s">
        <v>273</v>
      </c>
      <c r="DG11" s="476">
        <v>3</v>
      </c>
      <c r="DH11" s="476">
        <v>2</v>
      </c>
      <c r="DI11" s="1600" t="s">
        <v>273</v>
      </c>
      <c r="DJ11" s="476">
        <v>5</v>
      </c>
      <c r="DK11" s="476">
        <v>3</v>
      </c>
      <c r="DL11" s="1600" t="s">
        <v>273</v>
      </c>
      <c r="DM11" s="476">
        <v>4</v>
      </c>
      <c r="DN11" s="476" t="s">
        <v>97</v>
      </c>
      <c r="DO11" s="476">
        <v>23</v>
      </c>
      <c r="DP11" s="1600" t="s">
        <v>273</v>
      </c>
      <c r="DQ11" s="1600" t="s">
        <v>273</v>
      </c>
      <c r="DR11" s="1600" t="s">
        <v>273</v>
      </c>
      <c r="DS11" s="476">
        <v>13</v>
      </c>
      <c r="DT11" s="476">
        <v>4</v>
      </c>
      <c r="DU11" s="476">
        <v>3</v>
      </c>
      <c r="DV11" s="476">
        <v>28</v>
      </c>
      <c r="DW11" s="476">
        <v>24</v>
      </c>
      <c r="DX11" s="1600" t="s">
        <v>273</v>
      </c>
      <c r="DY11" s="476">
        <v>8</v>
      </c>
      <c r="DZ11" s="1600" t="s">
        <v>273</v>
      </c>
      <c r="EA11" s="1600" t="s">
        <v>273</v>
      </c>
      <c r="EB11" s="1600" t="s">
        <v>273</v>
      </c>
      <c r="EC11" s="476">
        <v>28</v>
      </c>
      <c r="ED11" s="1600" t="s">
        <v>273</v>
      </c>
      <c r="EE11" s="1600" t="s">
        <v>273</v>
      </c>
      <c r="EF11" s="476">
        <v>25</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1600" t="s">
        <v>273</v>
      </c>
      <c r="ES11" s="1600" t="s">
        <v>273</v>
      </c>
      <c r="ET11" s="1600" t="s">
        <v>273</v>
      </c>
      <c r="EU11" s="476">
        <v>4</v>
      </c>
      <c r="EV11" s="476">
        <v>1</v>
      </c>
      <c r="EW11" s="476">
        <v>1</v>
      </c>
      <c r="EX11" s="476">
        <v>0</v>
      </c>
      <c r="EY11" s="476">
        <v>1</v>
      </c>
      <c r="EZ11" s="476">
        <v>1</v>
      </c>
      <c r="FA11" s="476">
        <v>3</v>
      </c>
      <c r="FB11" s="476">
        <v>2</v>
      </c>
      <c r="FC11" s="476">
        <v>1</v>
      </c>
      <c r="FD11" s="476">
        <v>1</v>
      </c>
      <c r="FE11" s="476">
        <v>1</v>
      </c>
      <c r="FF11" s="476">
        <v>1</v>
      </c>
      <c r="FG11" s="476">
        <v>4</v>
      </c>
      <c r="FH11" s="476">
        <v>0</v>
      </c>
      <c r="FI11" s="476">
        <v>1</v>
      </c>
      <c r="FJ11" s="476">
        <v>0</v>
      </c>
      <c r="FK11" s="476">
        <v>1</v>
      </c>
      <c r="FL11" s="476">
        <v>3</v>
      </c>
      <c r="FM11" s="476">
        <v>3</v>
      </c>
      <c r="FN11" s="476">
        <v>4</v>
      </c>
      <c r="FO11" s="476">
        <v>6</v>
      </c>
      <c r="FP11" s="476">
        <v>2</v>
      </c>
      <c r="FQ11" s="476">
        <v>1</v>
      </c>
      <c r="FR11" s="476">
        <v>1</v>
      </c>
      <c r="FS11" s="476">
        <v>1</v>
      </c>
      <c r="FT11" s="476">
        <v>2</v>
      </c>
      <c r="FU11" s="476">
        <v>0</v>
      </c>
      <c r="FV11" s="476">
        <v>1</v>
      </c>
      <c r="FW11" s="476">
        <v>1</v>
      </c>
      <c r="FX11" s="476">
        <v>1</v>
      </c>
      <c r="FY11" s="476">
        <v>2</v>
      </c>
      <c r="FZ11" s="476">
        <v>1</v>
      </c>
      <c r="GA11" s="476">
        <v>1</v>
      </c>
      <c r="GB11" s="476">
        <v>1</v>
      </c>
      <c r="GC11" s="476">
        <v>0</v>
      </c>
      <c r="GD11" s="476">
        <v>0</v>
      </c>
      <c r="GE11" s="476">
        <v>4</v>
      </c>
      <c r="GF11" s="476">
        <v>1</v>
      </c>
      <c r="GG11" s="476">
        <v>1</v>
      </c>
      <c r="GH11" s="476">
        <v>3</v>
      </c>
      <c r="GI11" s="476">
        <v>3</v>
      </c>
      <c r="GJ11" s="476">
        <v>4</v>
      </c>
      <c r="GK11" s="476">
        <v>6</v>
      </c>
      <c r="GL11" s="476">
        <v>2</v>
      </c>
      <c r="GM11" s="476">
        <v>0</v>
      </c>
      <c r="GN11" s="476">
        <v>1</v>
      </c>
      <c r="GO11" s="476">
        <v>2</v>
      </c>
      <c r="GP11" s="476">
        <v>1</v>
      </c>
      <c r="GQ11" s="476">
        <v>1</v>
      </c>
      <c r="GR11" s="476">
        <v>0</v>
      </c>
      <c r="GS11" s="476">
        <v>0</v>
      </c>
      <c r="GT11" s="476">
        <v>0</v>
      </c>
      <c r="GU11" s="476">
        <v>2</v>
      </c>
      <c r="GV11" s="476">
        <v>3</v>
      </c>
      <c r="GW11" s="476">
        <v>0</v>
      </c>
      <c r="GX11" s="476">
        <v>1</v>
      </c>
      <c r="GY11" s="476">
        <v>1</v>
      </c>
      <c r="GZ11" s="476">
        <v>1</v>
      </c>
      <c r="HA11" s="476">
        <v>0</v>
      </c>
      <c r="HB11" s="476">
        <v>0</v>
      </c>
      <c r="HC11" s="476">
        <v>1</v>
      </c>
      <c r="HD11" s="476">
        <v>2</v>
      </c>
      <c r="HE11" s="476">
        <v>0</v>
      </c>
      <c r="HF11" s="476">
        <v>2</v>
      </c>
      <c r="HG11" s="476">
        <v>1</v>
      </c>
      <c r="HH11" s="476">
        <v>1</v>
      </c>
      <c r="HI11" s="476">
        <v>1</v>
      </c>
      <c r="HJ11" s="476">
        <v>1</v>
      </c>
      <c r="HK11" s="476">
        <v>2</v>
      </c>
      <c r="HL11" s="476">
        <v>1</v>
      </c>
      <c r="HM11" s="476">
        <v>1</v>
      </c>
      <c r="HN11" s="476">
        <v>0</v>
      </c>
      <c r="HO11" s="476">
        <v>2</v>
      </c>
      <c r="HP11" s="476">
        <v>1</v>
      </c>
      <c r="HQ11" s="476">
        <v>1</v>
      </c>
      <c r="HR11" s="476">
        <v>5</v>
      </c>
      <c r="HS11" s="476">
        <v>3</v>
      </c>
      <c r="HT11" s="476">
        <v>1</v>
      </c>
      <c r="HU11" s="476">
        <v>0</v>
      </c>
      <c r="HV11" s="476">
        <v>0</v>
      </c>
      <c r="HW11" s="476">
        <v>1</v>
      </c>
      <c r="HX11" s="476">
        <v>1</v>
      </c>
      <c r="HY11" s="476">
        <v>1</v>
      </c>
      <c r="HZ11" s="476">
        <v>1</v>
      </c>
      <c r="IA11" s="476">
        <v>1</v>
      </c>
      <c r="IB11" s="476">
        <v>2</v>
      </c>
      <c r="IC11" s="476">
        <v>2</v>
      </c>
      <c r="ID11" s="476">
        <v>0</v>
      </c>
      <c r="IE11" s="476">
        <v>3</v>
      </c>
      <c r="IF11" s="476">
        <v>5</v>
      </c>
      <c r="IG11" s="476">
        <v>2</v>
      </c>
      <c r="IH11" s="476">
        <v>1</v>
      </c>
      <c r="II11" s="476">
        <v>2</v>
      </c>
      <c r="IJ11" s="476">
        <v>3</v>
      </c>
      <c r="IK11" s="476">
        <v>1</v>
      </c>
      <c r="IL11" s="476">
        <v>1</v>
      </c>
      <c r="IM11" s="476">
        <v>0</v>
      </c>
      <c r="IN11" s="476">
        <v>1</v>
      </c>
      <c r="IO11" s="476">
        <v>0</v>
      </c>
      <c r="IP11" s="476">
        <v>1</v>
      </c>
      <c r="IQ11" s="476">
        <v>0</v>
      </c>
      <c r="IR11" s="476">
        <v>0</v>
      </c>
      <c r="IS11" s="476">
        <v>1</v>
      </c>
      <c r="IT11" s="476">
        <v>1</v>
      </c>
      <c r="IU11" s="476">
        <v>3</v>
      </c>
      <c r="IV11" s="476">
        <v>1</v>
      </c>
      <c r="IW11" s="476">
        <v>1</v>
      </c>
      <c r="IX11" s="476">
        <v>1</v>
      </c>
      <c r="IY11" s="476">
        <v>15</v>
      </c>
      <c r="IZ11" s="476">
        <v>8</v>
      </c>
      <c r="JA11" s="476">
        <v>4</v>
      </c>
      <c r="JB11" s="476">
        <v>2</v>
      </c>
      <c r="JC11" s="476">
        <v>2</v>
      </c>
      <c r="JD11" s="476">
        <v>1</v>
      </c>
      <c r="JE11" s="476">
        <v>2</v>
      </c>
      <c r="JF11" s="476">
        <v>1</v>
      </c>
      <c r="JG11" s="476">
        <v>3</v>
      </c>
      <c r="JH11" s="476">
        <v>3</v>
      </c>
      <c r="JI11" s="476">
        <v>2</v>
      </c>
      <c r="JJ11" s="476">
        <v>1</v>
      </c>
      <c r="JK11" s="476">
        <v>1</v>
      </c>
      <c r="JL11" s="476" t="s">
        <v>97</v>
      </c>
      <c r="JM11" s="476" t="s">
        <v>97</v>
      </c>
      <c r="JN11" s="476" t="s">
        <v>97</v>
      </c>
      <c r="JO11" s="476" t="s">
        <v>97</v>
      </c>
      <c r="JP11" s="476">
        <v>1</v>
      </c>
      <c r="JQ11" s="476">
        <v>2</v>
      </c>
      <c r="JR11" s="476">
        <v>2</v>
      </c>
      <c r="JS11" s="476">
        <v>1</v>
      </c>
      <c r="JT11" s="476">
        <v>1</v>
      </c>
      <c r="JU11" s="476">
        <v>1</v>
      </c>
      <c r="JV11" s="476">
        <v>1</v>
      </c>
      <c r="JW11" s="476">
        <v>1</v>
      </c>
      <c r="JX11" s="476">
        <v>1</v>
      </c>
      <c r="JY11" s="476">
        <v>1</v>
      </c>
      <c r="JZ11" s="476">
        <v>1</v>
      </c>
      <c r="KA11" s="476">
        <v>1</v>
      </c>
      <c r="KB11" s="476">
        <v>2</v>
      </c>
      <c r="KC11" s="476">
        <v>16</v>
      </c>
      <c r="KD11" s="476">
        <v>4</v>
      </c>
      <c r="KE11" s="476">
        <v>2</v>
      </c>
      <c r="KF11" s="476">
        <v>1</v>
      </c>
      <c r="KG11" s="476">
        <v>2</v>
      </c>
      <c r="KH11" s="476">
        <v>1</v>
      </c>
      <c r="KI11" s="476">
        <v>1</v>
      </c>
      <c r="KJ11" s="476">
        <v>2</v>
      </c>
      <c r="KK11" s="476">
        <v>3</v>
      </c>
      <c r="KL11" s="476">
        <v>7</v>
      </c>
      <c r="KM11" s="476">
        <v>3</v>
      </c>
      <c r="KN11" s="476">
        <v>2</v>
      </c>
      <c r="KO11" s="476">
        <v>0</v>
      </c>
      <c r="KP11" s="476">
        <v>1</v>
      </c>
      <c r="KQ11" s="476">
        <v>1</v>
      </c>
      <c r="KR11" s="476">
        <v>1</v>
      </c>
      <c r="KS11" s="476">
        <v>9</v>
      </c>
      <c r="KT11" s="1600" t="s">
        <v>273</v>
      </c>
      <c r="KU11" s="1600" t="s">
        <v>273</v>
      </c>
      <c r="KV11" s="1600" t="s">
        <v>273</v>
      </c>
    </row>
    <row r="12" spans="1:308" ht="23.25" customHeight="1" x14ac:dyDescent="0.25">
      <c r="A12" s="1307"/>
      <c r="B12" s="280" t="s">
        <v>2780</v>
      </c>
      <c r="C12" s="477">
        <v>1605</v>
      </c>
      <c r="D12" s="477">
        <v>995</v>
      </c>
      <c r="E12" s="477">
        <v>353</v>
      </c>
      <c r="F12" s="477">
        <v>176</v>
      </c>
      <c r="G12" s="477">
        <v>79</v>
      </c>
      <c r="H12" s="1601" t="s">
        <v>273</v>
      </c>
      <c r="I12" s="1601" t="s">
        <v>273</v>
      </c>
      <c r="J12" s="1313"/>
      <c r="K12" s="476">
        <v>151</v>
      </c>
      <c r="L12" s="1601" t="s">
        <v>273</v>
      </c>
      <c r="M12" s="1601" t="s">
        <v>273</v>
      </c>
      <c r="N12" s="477">
        <v>12</v>
      </c>
      <c r="O12" s="477">
        <v>9</v>
      </c>
      <c r="P12" s="1601" t="s">
        <v>273</v>
      </c>
      <c r="Q12" s="477">
        <v>15</v>
      </c>
      <c r="R12" s="477">
        <v>14</v>
      </c>
      <c r="S12" s="477">
        <v>6</v>
      </c>
      <c r="T12" s="477">
        <v>5</v>
      </c>
      <c r="U12" s="477">
        <v>7</v>
      </c>
      <c r="V12" s="477">
        <v>5</v>
      </c>
      <c r="W12" s="477">
        <v>8</v>
      </c>
      <c r="X12" s="477">
        <v>8</v>
      </c>
      <c r="Y12" s="477">
        <v>7</v>
      </c>
      <c r="Z12" s="477">
        <v>5</v>
      </c>
      <c r="AA12" s="477">
        <v>5</v>
      </c>
      <c r="AB12" s="477">
        <v>5</v>
      </c>
      <c r="AC12" s="477">
        <v>4</v>
      </c>
      <c r="AD12" s="477">
        <v>4</v>
      </c>
      <c r="AE12" s="477">
        <v>3</v>
      </c>
      <c r="AF12" s="477">
        <v>3</v>
      </c>
      <c r="AG12" s="477">
        <v>9</v>
      </c>
      <c r="AH12" s="1601" t="s">
        <v>273</v>
      </c>
      <c r="AI12" s="477">
        <v>4</v>
      </c>
      <c r="AJ12" s="477">
        <v>3</v>
      </c>
      <c r="AK12" s="477">
        <v>24</v>
      </c>
      <c r="AL12" s="477">
        <v>17</v>
      </c>
      <c r="AM12" s="477">
        <v>10</v>
      </c>
      <c r="AN12" s="477">
        <v>11</v>
      </c>
      <c r="AO12" s="477">
        <v>7</v>
      </c>
      <c r="AP12" s="477">
        <v>3</v>
      </c>
      <c r="AQ12" s="1601" t="s">
        <v>273</v>
      </c>
      <c r="AR12" s="1601" t="s">
        <v>273</v>
      </c>
      <c r="AS12" s="477">
        <v>79</v>
      </c>
      <c r="AT12" s="477">
        <v>11</v>
      </c>
      <c r="AU12" s="477">
        <v>15</v>
      </c>
      <c r="AV12" s="477">
        <v>34</v>
      </c>
      <c r="AW12" s="477">
        <v>14</v>
      </c>
      <c r="AX12" s="477">
        <v>12</v>
      </c>
      <c r="AY12" s="477">
        <v>6</v>
      </c>
      <c r="AZ12" s="477">
        <v>3</v>
      </c>
      <c r="BA12" s="477">
        <v>18</v>
      </c>
      <c r="BB12" s="477">
        <v>5</v>
      </c>
      <c r="BC12" s="477">
        <v>3</v>
      </c>
      <c r="BD12" s="477">
        <v>4</v>
      </c>
      <c r="BE12" s="477">
        <v>3</v>
      </c>
      <c r="BF12" s="477">
        <v>8</v>
      </c>
      <c r="BG12" s="477">
        <v>4</v>
      </c>
      <c r="BH12" s="477">
        <v>2</v>
      </c>
      <c r="BI12" s="477">
        <v>3</v>
      </c>
      <c r="BJ12" s="477">
        <v>6</v>
      </c>
      <c r="BK12" s="477">
        <v>4</v>
      </c>
      <c r="BL12" s="477">
        <v>3</v>
      </c>
      <c r="BM12" s="477">
        <v>40</v>
      </c>
      <c r="BN12" s="477">
        <v>19</v>
      </c>
      <c r="BO12" s="477">
        <v>11</v>
      </c>
      <c r="BP12" s="477">
        <v>11</v>
      </c>
      <c r="BQ12" s="477">
        <v>6</v>
      </c>
      <c r="BR12" s="477">
        <v>9</v>
      </c>
      <c r="BS12" s="1601" t="s">
        <v>273</v>
      </c>
      <c r="BT12" s="477">
        <v>53</v>
      </c>
      <c r="BU12" s="477">
        <v>30</v>
      </c>
      <c r="BV12" s="477">
        <v>9</v>
      </c>
      <c r="BW12" s="477">
        <v>18</v>
      </c>
      <c r="BX12" s="477">
        <v>11</v>
      </c>
      <c r="BY12" s="477">
        <v>18</v>
      </c>
      <c r="BZ12" s="477">
        <v>7</v>
      </c>
      <c r="CA12" s="1601" t="s">
        <v>273</v>
      </c>
      <c r="CB12" s="477">
        <v>23</v>
      </c>
      <c r="CC12" s="1601" t="s">
        <v>273</v>
      </c>
      <c r="CD12" s="477">
        <v>10</v>
      </c>
      <c r="CE12" s="477">
        <v>6</v>
      </c>
      <c r="CF12" s="477">
        <v>8</v>
      </c>
      <c r="CG12" s="1601" t="s">
        <v>273</v>
      </c>
      <c r="CH12" s="1601" t="s">
        <v>273</v>
      </c>
      <c r="CI12" s="1601" t="s">
        <v>273</v>
      </c>
      <c r="CJ12" s="477">
        <v>11</v>
      </c>
      <c r="CK12" s="1601" t="s">
        <v>273</v>
      </c>
      <c r="CL12" s="477">
        <v>4</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1601" t="s">
        <v>273</v>
      </c>
      <c r="DC12" s="477">
        <v>7</v>
      </c>
      <c r="DD12" s="1601" t="s">
        <v>273</v>
      </c>
      <c r="DE12" s="477" t="s">
        <v>97</v>
      </c>
      <c r="DF12" s="1601" t="s">
        <v>273</v>
      </c>
      <c r="DG12" s="477">
        <v>8</v>
      </c>
      <c r="DH12" s="477">
        <v>5</v>
      </c>
      <c r="DI12" s="1601" t="s">
        <v>273</v>
      </c>
      <c r="DJ12" s="477">
        <v>7</v>
      </c>
      <c r="DK12" s="477">
        <v>8</v>
      </c>
      <c r="DL12" s="1601" t="s">
        <v>273</v>
      </c>
      <c r="DM12" s="477">
        <v>9</v>
      </c>
      <c r="DN12" s="477">
        <v>6</v>
      </c>
      <c r="DO12" s="477">
        <v>95</v>
      </c>
      <c r="DP12" s="1601" t="s">
        <v>273</v>
      </c>
      <c r="DQ12" s="1601" t="s">
        <v>273</v>
      </c>
      <c r="DR12" s="1601" t="s">
        <v>273</v>
      </c>
      <c r="DS12" s="477">
        <v>15</v>
      </c>
      <c r="DT12" s="477">
        <v>10</v>
      </c>
      <c r="DU12" s="477">
        <v>3</v>
      </c>
      <c r="DV12" s="477">
        <v>63</v>
      </c>
      <c r="DW12" s="477">
        <v>20</v>
      </c>
      <c r="DX12" s="1601" t="s">
        <v>273</v>
      </c>
      <c r="DY12" s="477">
        <v>11</v>
      </c>
      <c r="DZ12" s="1601" t="s">
        <v>273</v>
      </c>
      <c r="EA12" s="1601" t="s">
        <v>273</v>
      </c>
      <c r="EB12" s="1601" t="s">
        <v>273</v>
      </c>
      <c r="EC12" s="477">
        <v>15</v>
      </c>
      <c r="ED12" s="1601" t="s">
        <v>273</v>
      </c>
      <c r="EE12" s="1601" t="s">
        <v>273</v>
      </c>
      <c r="EF12" s="477">
        <v>16</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1601" t="s">
        <v>273</v>
      </c>
      <c r="ES12" s="1601" t="s">
        <v>273</v>
      </c>
      <c r="ET12" s="1601" t="s">
        <v>273</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0</v>
      </c>
      <c r="FN12" s="477">
        <v>0</v>
      </c>
      <c r="FO12" s="477">
        <v>0</v>
      </c>
      <c r="FP12" s="477">
        <v>3</v>
      </c>
      <c r="FQ12" s="477">
        <v>0</v>
      </c>
      <c r="FR12" s="477">
        <v>0</v>
      </c>
      <c r="FS12" s="477">
        <v>0</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1</v>
      </c>
      <c r="GI12" s="477">
        <v>0</v>
      </c>
      <c r="GJ12" s="477">
        <v>3</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2</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1</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0</v>
      </c>
      <c r="JU12" s="477">
        <v>0</v>
      </c>
      <c r="JV12" s="477">
        <v>0</v>
      </c>
      <c r="JW12" s="477">
        <v>0</v>
      </c>
      <c r="JX12" s="477">
        <v>0</v>
      </c>
      <c r="JY12" s="477">
        <v>0</v>
      </c>
      <c r="JZ12" s="477">
        <v>0</v>
      </c>
      <c r="KA12" s="477">
        <v>0</v>
      </c>
      <c r="KB12" s="477">
        <v>0</v>
      </c>
      <c r="KC12" s="477">
        <v>4</v>
      </c>
      <c r="KD12" s="477">
        <v>2</v>
      </c>
      <c r="KE12" s="477">
        <v>0</v>
      </c>
      <c r="KF12" s="477">
        <v>0</v>
      </c>
      <c r="KG12" s="477">
        <v>1</v>
      </c>
      <c r="KH12" s="477">
        <v>0</v>
      </c>
      <c r="KI12" s="477">
        <v>0</v>
      </c>
      <c r="KJ12" s="477">
        <v>0</v>
      </c>
      <c r="KK12" s="477">
        <v>0</v>
      </c>
      <c r="KL12" s="477">
        <v>1</v>
      </c>
      <c r="KM12" s="477">
        <v>0</v>
      </c>
      <c r="KN12" s="477">
        <v>0</v>
      </c>
      <c r="KO12" s="477">
        <v>0</v>
      </c>
      <c r="KP12" s="477">
        <v>0</v>
      </c>
      <c r="KQ12" s="477">
        <v>0</v>
      </c>
      <c r="KR12" s="477">
        <v>0</v>
      </c>
      <c r="KS12" s="477">
        <v>1</v>
      </c>
      <c r="KT12" s="1601" t="s">
        <v>273</v>
      </c>
      <c r="KU12" s="1601" t="s">
        <v>273</v>
      </c>
      <c r="KV12" s="1601" t="s">
        <v>273</v>
      </c>
    </row>
    <row r="13" spans="1:308" ht="23.25" customHeight="1" x14ac:dyDescent="0.25">
      <c r="A13" s="1307"/>
      <c r="B13" s="280" t="s">
        <v>2781</v>
      </c>
      <c r="C13" s="477">
        <v>45</v>
      </c>
      <c r="D13" s="477">
        <v>20</v>
      </c>
      <c r="E13" s="477">
        <v>7</v>
      </c>
      <c r="F13" s="477">
        <v>9</v>
      </c>
      <c r="G13" s="477">
        <v>7</v>
      </c>
      <c r="H13" s="1601" t="s">
        <v>273</v>
      </c>
      <c r="I13" s="1601" t="s">
        <v>273</v>
      </c>
      <c r="J13" s="1313"/>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477">
        <v>0</v>
      </c>
      <c r="BS13" s="1601" t="s">
        <v>273</v>
      </c>
      <c r="BT13" s="477">
        <v>0</v>
      </c>
      <c r="BU13" s="477">
        <v>0</v>
      </c>
      <c r="BV13" s="477">
        <v>0</v>
      </c>
      <c r="BW13" s="477">
        <v>0</v>
      </c>
      <c r="BX13" s="477">
        <v>0</v>
      </c>
      <c r="BY13" s="477">
        <v>0</v>
      </c>
      <c r="BZ13" s="477">
        <v>0</v>
      </c>
      <c r="CA13" s="1601" t="s">
        <v>273</v>
      </c>
      <c r="CB13" s="477">
        <v>0</v>
      </c>
      <c r="CC13" s="1601" t="s">
        <v>273</v>
      </c>
      <c r="CD13" s="477">
        <v>0</v>
      </c>
      <c r="CE13" s="477">
        <v>0</v>
      </c>
      <c r="CF13" s="477">
        <v>0</v>
      </c>
      <c r="CG13" s="1601" t="s">
        <v>273</v>
      </c>
      <c r="CH13" s="1601" t="s">
        <v>273</v>
      </c>
      <c r="CI13" s="1601" t="s">
        <v>273</v>
      </c>
      <c r="CJ13" s="477">
        <v>0</v>
      </c>
      <c r="CK13" s="1601" t="s">
        <v>273</v>
      </c>
      <c r="CL13" s="477">
        <v>0</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1601" t="s">
        <v>273</v>
      </c>
      <c r="DC13" s="477">
        <v>0</v>
      </c>
      <c r="DD13" s="1601" t="s">
        <v>273</v>
      </c>
      <c r="DE13" s="477">
        <v>0</v>
      </c>
      <c r="DF13" s="1601" t="s">
        <v>273</v>
      </c>
      <c r="DG13" s="477">
        <v>0</v>
      </c>
      <c r="DH13" s="477">
        <v>0</v>
      </c>
      <c r="DI13" s="1601" t="s">
        <v>273</v>
      </c>
      <c r="DJ13" s="477">
        <v>0</v>
      </c>
      <c r="DK13" s="477">
        <v>0</v>
      </c>
      <c r="DL13" s="1601" t="s">
        <v>273</v>
      </c>
      <c r="DM13" s="477">
        <v>0</v>
      </c>
      <c r="DN13" s="477">
        <v>0</v>
      </c>
      <c r="DO13" s="477">
        <v>1</v>
      </c>
      <c r="DP13" s="1601" t="s">
        <v>273</v>
      </c>
      <c r="DQ13" s="1601" t="s">
        <v>273</v>
      </c>
      <c r="DR13" s="1601" t="s">
        <v>273</v>
      </c>
      <c r="DS13" s="477">
        <v>0</v>
      </c>
      <c r="DT13" s="477">
        <v>0</v>
      </c>
      <c r="DU13" s="477">
        <v>0</v>
      </c>
      <c r="DV13" s="477">
        <v>0</v>
      </c>
      <c r="DW13" s="477">
        <v>0</v>
      </c>
      <c r="DX13" s="1601" t="s">
        <v>273</v>
      </c>
      <c r="DY13" s="477">
        <v>0</v>
      </c>
      <c r="DZ13" s="1601" t="s">
        <v>273</v>
      </c>
      <c r="EA13" s="1601" t="s">
        <v>273</v>
      </c>
      <c r="EB13" s="1601" t="s">
        <v>273</v>
      </c>
      <c r="EC13" s="477">
        <v>0</v>
      </c>
      <c r="ED13" s="1601" t="s">
        <v>273</v>
      </c>
      <c r="EE13" s="1601" t="s">
        <v>273</v>
      </c>
      <c r="EF13" s="477">
        <v>0</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1601" t="s">
        <v>273</v>
      </c>
      <c r="ES13" s="1601" t="s">
        <v>273</v>
      </c>
      <c r="ET13" s="1601" t="s">
        <v>273</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477">
        <v>0</v>
      </c>
      <c r="KQ13" s="477">
        <v>0</v>
      </c>
      <c r="KR13" s="477">
        <v>0</v>
      </c>
      <c r="KS13" s="477">
        <v>0</v>
      </c>
      <c r="KT13" s="1601" t="s">
        <v>273</v>
      </c>
      <c r="KU13" s="1601" t="s">
        <v>273</v>
      </c>
      <c r="KV13" s="1601" t="s">
        <v>273</v>
      </c>
    </row>
    <row r="14" spans="1:308" ht="23.25" customHeight="1" x14ac:dyDescent="0.25">
      <c r="A14" s="1307"/>
      <c r="B14" s="280" t="s">
        <v>2782</v>
      </c>
      <c r="C14" s="477">
        <v>1418</v>
      </c>
      <c r="D14" s="477">
        <v>691</v>
      </c>
      <c r="E14" s="477">
        <v>196</v>
      </c>
      <c r="F14" s="477">
        <v>48</v>
      </c>
      <c r="G14" s="477">
        <v>479</v>
      </c>
      <c r="H14" s="1601" t="s">
        <v>273</v>
      </c>
      <c r="I14" s="1601" t="s">
        <v>273</v>
      </c>
      <c r="J14" s="1313"/>
      <c r="K14" s="476">
        <v>93</v>
      </c>
      <c r="L14" s="1601" t="s">
        <v>273</v>
      </c>
      <c r="M14" s="1601" t="s">
        <v>273</v>
      </c>
      <c r="N14" s="477">
        <v>13</v>
      </c>
      <c r="O14" s="477">
        <v>0</v>
      </c>
      <c r="P14" s="1601" t="s">
        <v>273</v>
      </c>
      <c r="Q14" s="477">
        <v>18</v>
      </c>
      <c r="R14" s="477">
        <v>8</v>
      </c>
      <c r="S14" s="477">
        <v>10</v>
      </c>
      <c r="T14" s="477">
        <v>5</v>
      </c>
      <c r="U14" s="477">
        <v>7</v>
      </c>
      <c r="V14" s="477">
        <v>11</v>
      </c>
      <c r="W14" s="477">
        <v>9</v>
      </c>
      <c r="X14" s="477">
        <v>1</v>
      </c>
      <c r="Y14" s="477">
        <v>33</v>
      </c>
      <c r="Z14" s="477">
        <v>21</v>
      </c>
      <c r="AA14" s="477">
        <v>2</v>
      </c>
      <c r="AB14" s="477">
        <v>3</v>
      </c>
      <c r="AC14" s="477">
        <v>34</v>
      </c>
      <c r="AD14" s="477">
        <v>5</v>
      </c>
      <c r="AE14" s="477">
        <v>8</v>
      </c>
      <c r="AF14" s="477">
        <v>5</v>
      </c>
      <c r="AG14" s="477">
        <v>5</v>
      </c>
      <c r="AH14" s="1601" t="s">
        <v>273</v>
      </c>
      <c r="AI14" s="477">
        <v>0</v>
      </c>
      <c r="AJ14" s="477">
        <v>1</v>
      </c>
      <c r="AK14" s="477">
        <v>0</v>
      </c>
      <c r="AL14" s="477">
        <v>22</v>
      </c>
      <c r="AM14" s="477">
        <v>12</v>
      </c>
      <c r="AN14" s="477">
        <v>6</v>
      </c>
      <c r="AO14" s="477">
        <v>7</v>
      </c>
      <c r="AP14" s="477">
        <v>4</v>
      </c>
      <c r="AQ14" s="1601" t="s">
        <v>273</v>
      </c>
      <c r="AR14" s="1601" t="s">
        <v>273</v>
      </c>
      <c r="AS14" s="477">
        <v>0</v>
      </c>
      <c r="AT14" s="477">
        <v>9</v>
      </c>
      <c r="AU14" s="477">
        <v>33</v>
      </c>
      <c r="AV14" s="477">
        <v>1</v>
      </c>
      <c r="AW14" s="477">
        <v>3</v>
      </c>
      <c r="AX14" s="477">
        <v>4</v>
      </c>
      <c r="AY14" s="477">
        <v>2</v>
      </c>
      <c r="AZ14" s="477">
        <v>6</v>
      </c>
      <c r="BA14" s="477" t="s">
        <v>97</v>
      </c>
      <c r="BB14" s="477">
        <v>1</v>
      </c>
      <c r="BC14" s="477">
        <v>1</v>
      </c>
      <c r="BD14" s="477">
        <v>2</v>
      </c>
      <c r="BE14" s="477">
        <v>6</v>
      </c>
      <c r="BF14" s="477">
        <v>2</v>
      </c>
      <c r="BG14" s="477">
        <v>1</v>
      </c>
      <c r="BH14" s="477">
        <v>1</v>
      </c>
      <c r="BI14" s="477">
        <v>1</v>
      </c>
      <c r="BJ14" s="477" t="s">
        <v>97</v>
      </c>
      <c r="BK14" s="477">
        <v>0</v>
      </c>
      <c r="BL14" s="477">
        <v>0</v>
      </c>
      <c r="BM14" s="477">
        <v>19</v>
      </c>
      <c r="BN14" s="477">
        <v>11</v>
      </c>
      <c r="BO14" s="477">
        <v>1</v>
      </c>
      <c r="BP14" s="477">
        <v>4</v>
      </c>
      <c r="BQ14" s="477">
        <v>1</v>
      </c>
      <c r="BR14" s="477">
        <v>9</v>
      </c>
      <c r="BS14" s="1601" t="s">
        <v>273</v>
      </c>
      <c r="BT14" s="477">
        <v>13</v>
      </c>
      <c r="BU14" s="477">
        <v>57</v>
      </c>
      <c r="BV14" s="477">
        <v>16</v>
      </c>
      <c r="BW14" s="477">
        <v>7</v>
      </c>
      <c r="BX14" s="477">
        <v>8</v>
      </c>
      <c r="BY14" s="477">
        <v>8</v>
      </c>
      <c r="BZ14" s="477">
        <v>1</v>
      </c>
      <c r="CA14" s="1601" t="s">
        <v>273</v>
      </c>
      <c r="CB14" s="477">
        <v>1</v>
      </c>
      <c r="CC14" s="1601" t="s">
        <v>273</v>
      </c>
      <c r="CD14" s="477">
        <v>1</v>
      </c>
      <c r="CE14" s="477">
        <v>0</v>
      </c>
      <c r="CF14" s="477">
        <v>0</v>
      </c>
      <c r="CG14" s="1601" t="s">
        <v>273</v>
      </c>
      <c r="CH14" s="1601" t="s">
        <v>273</v>
      </c>
      <c r="CI14" s="1601" t="s">
        <v>273</v>
      </c>
      <c r="CJ14" s="477">
        <v>3</v>
      </c>
      <c r="CK14" s="1601" t="s">
        <v>273</v>
      </c>
      <c r="CL14" s="477">
        <v>2</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1601" t="s">
        <v>273</v>
      </c>
      <c r="DC14" s="477">
        <v>3</v>
      </c>
      <c r="DD14" s="1601" t="s">
        <v>273</v>
      </c>
      <c r="DE14" s="477">
        <v>4</v>
      </c>
      <c r="DF14" s="1601" t="s">
        <v>273</v>
      </c>
      <c r="DG14" s="477">
        <v>1</v>
      </c>
      <c r="DH14" s="477">
        <v>7</v>
      </c>
      <c r="DI14" s="1601" t="s">
        <v>273</v>
      </c>
      <c r="DJ14" s="477">
        <v>0</v>
      </c>
      <c r="DK14" s="477">
        <v>0</v>
      </c>
      <c r="DL14" s="1601" t="s">
        <v>273</v>
      </c>
      <c r="DM14" s="477">
        <v>1</v>
      </c>
      <c r="DN14" s="477">
        <v>0</v>
      </c>
      <c r="DO14" s="477">
        <v>16</v>
      </c>
      <c r="DP14" s="1601" t="s">
        <v>273</v>
      </c>
      <c r="DQ14" s="1601" t="s">
        <v>273</v>
      </c>
      <c r="DR14" s="1601" t="s">
        <v>273</v>
      </c>
      <c r="DS14" s="477">
        <v>16</v>
      </c>
      <c r="DT14" s="477">
        <v>8</v>
      </c>
      <c r="DU14" s="477">
        <v>1</v>
      </c>
      <c r="DV14" s="477">
        <v>54</v>
      </c>
      <c r="DW14" s="477">
        <v>5</v>
      </c>
      <c r="DX14" s="1601" t="s">
        <v>273</v>
      </c>
      <c r="DY14" s="477">
        <v>1</v>
      </c>
      <c r="DZ14" s="1601" t="s">
        <v>273</v>
      </c>
      <c r="EA14" s="1601" t="s">
        <v>273</v>
      </c>
      <c r="EB14" s="1601" t="s">
        <v>273</v>
      </c>
      <c r="EC14" s="477">
        <v>5</v>
      </c>
      <c r="ED14" s="1601" t="s">
        <v>273</v>
      </c>
      <c r="EE14" s="1601" t="s">
        <v>273</v>
      </c>
      <c r="EF14" s="477">
        <v>0</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1601" t="s">
        <v>273</v>
      </c>
      <c r="ES14" s="1601" t="s">
        <v>273</v>
      </c>
      <c r="ET14" s="1601" t="s">
        <v>273</v>
      </c>
      <c r="EU14" s="477">
        <v>8</v>
      </c>
      <c r="EV14" s="477">
        <v>2</v>
      </c>
      <c r="EW14" s="477">
        <v>1</v>
      </c>
      <c r="EX14" s="477">
        <v>3</v>
      </c>
      <c r="EY14" s="477">
        <v>1</v>
      </c>
      <c r="EZ14" s="477">
        <v>1</v>
      </c>
      <c r="FA14" s="477">
        <v>4</v>
      </c>
      <c r="FB14" s="477">
        <v>1</v>
      </c>
      <c r="FC14" s="477">
        <v>2</v>
      </c>
      <c r="FD14" s="477">
        <v>1</v>
      </c>
      <c r="FE14" s="477">
        <v>1</v>
      </c>
      <c r="FF14" s="477">
        <v>3</v>
      </c>
      <c r="FG14" s="477">
        <v>3</v>
      </c>
      <c r="FH14" s="477">
        <v>1</v>
      </c>
      <c r="FI14" s="477">
        <v>0</v>
      </c>
      <c r="FJ14" s="477">
        <v>0</v>
      </c>
      <c r="FK14" s="477">
        <v>2</v>
      </c>
      <c r="FL14" s="477">
        <v>4</v>
      </c>
      <c r="FM14" s="477">
        <v>2</v>
      </c>
      <c r="FN14" s="477">
        <v>2</v>
      </c>
      <c r="FO14" s="477">
        <v>0</v>
      </c>
      <c r="FP14" s="477">
        <v>3</v>
      </c>
      <c r="FQ14" s="477">
        <v>3</v>
      </c>
      <c r="FR14" s="477">
        <v>0</v>
      </c>
      <c r="FS14" s="477">
        <v>0</v>
      </c>
      <c r="FT14" s="477">
        <v>2</v>
      </c>
      <c r="FU14" s="477">
        <v>0</v>
      </c>
      <c r="FV14" s="477">
        <v>0</v>
      </c>
      <c r="FW14" s="477">
        <v>1</v>
      </c>
      <c r="FX14" s="477">
        <v>45</v>
      </c>
      <c r="FY14" s="477">
        <v>2</v>
      </c>
      <c r="FZ14" s="477">
        <v>2</v>
      </c>
      <c r="GA14" s="477">
        <v>0</v>
      </c>
      <c r="GB14" s="477">
        <v>2</v>
      </c>
      <c r="GC14" s="477">
        <v>0</v>
      </c>
      <c r="GD14" s="477">
        <v>0</v>
      </c>
      <c r="GE14" s="477">
        <v>5</v>
      </c>
      <c r="GF14" s="477">
        <v>0</v>
      </c>
      <c r="GG14" s="477">
        <v>0</v>
      </c>
      <c r="GH14" s="477">
        <v>2</v>
      </c>
      <c r="GI14" s="477">
        <v>5</v>
      </c>
      <c r="GJ14" s="477">
        <v>4</v>
      </c>
      <c r="GK14" s="477">
        <v>2</v>
      </c>
      <c r="GL14" s="477">
        <v>1</v>
      </c>
      <c r="GM14" s="477">
        <v>0</v>
      </c>
      <c r="GN14" s="477">
        <v>5</v>
      </c>
      <c r="GO14" s="477">
        <v>3</v>
      </c>
      <c r="GP14" s="477">
        <v>2</v>
      </c>
      <c r="GQ14" s="477">
        <v>0</v>
      </c>
      <c r="GR14" s="477">
        <v>0</v>
      </c>
      <c r="GS14" s="477">
        <v>0</v>
      </c>
      <c r="GT14" s="477">
        <v>2</v>
      </c>
      <c r="GU14" s="477">
        <v>12</v>
      </c>
      <c r="GV14" s="477">
        <v>3</v>
      </c>
      <c r="GW14" s="477">
        <v>1</v>
      </c>
      <c r="GX14" s="477">
        <v>0</v>
      </c>
      <c r="GY14" s="477">
        <v>0</v>
      </c>
      <c r="GZ14" s="477">
        <v>0</v>
      </c>
      <c r="HA14" s="477">
        <v>2</v>
      </c>
      <c r="HB14" s="477">
        <v>2</v>
      </c>
      <c r="HC14" s="477">
        <v>0</v>
      </c>
      <c r="HD14" s="477">
        <v>0</v>
      </c>
      <c r="HE14" s="477">
        <v>2</v>
      </c>
      <c r="HF14" s="477">
        <v>2</v>
      </c>
      <c r="HG14" s="477">
        <v>2</v>
      </c>
      <c r="HH14" s="477">
        <v>1</v>
      </c>
      <c r="HI14" s="477">
        <v>2</v>
      </c>
      <c r="HJ14" s="477">
        <v>1</v>
      </c>
      <c r="HK14" s="477">
        <v>1</v>
      </c>
      <c r="HL14" s="477">
        <v>0</v>
      </c>
      <c r="HM14" s="477">
        <v>3</v>
      </c>
      <c r="HN14" s="477">
        <v>0</v>
      </c>
      <c r="HO14" s="477">
        <v>0</v>
      </c>
      <c r="HP14" s="477">
        <v>0</v>
      </c>
      <c r="HQ14" s="477">
        <v>2</v>
      </c>
      <c r="HR14" s="477">
        <v>62</v>
      </c>
      <c r="HS14" s="477">
        <v>4</v>
      </c>
      <c r="HT14" s="477">
        <v>0</v>
      </c>
      <c r="HU14" s="477">
        <v>0</v>
      </c>
      <c r="HV14" s="477">
        <v>3</v>
      </c>
      <c r="HW14" s="477">
        <v>1</v>
      </c>
      <c r="HX14" s="477">
        <v>0</v>
      </c>
      <c r="HY14" s="477">
        <v>0</v>
      </c>
      <c r="HZ14" s="477">
        <v>0</v>
      </c>
      <c r="IA14" s="477">
        <v>3</v>
      </c>
      <c r="IB14" s="477">
        <v>3</v>
      </c>
      <c r="IC14" s="477">
        <v>28</v>
      </c>
      <c r="ID14" s="477">
        <v>0</v>
      </c>
      <c r="IE14" s="477">
        <v>8</v>
      </c>
      <c r="IF14" s="477">
        <v>10</v>
      </c>
      <c r="IG14" s="477">
        <v>7</v>
      </c>
      <c r="IH14" s="477">
        <v>0</v>
      </c>
      <c r="II14" s="477">
        <v>4</v>
      </c>
      <c r="IJ14" s="477">
        <v>1</v>
      </c>
      <c r="IK14" s="477">
        <v>1</v>
      </c>
      <c r="IL14" s="477">
        <v>4</v>
      </c>
      <c r="IM14" s="477">
        <v>1</v>
      </c>
      <c r="IN14" s="477">
        <v>0</v>
      </c>
      <c r="IO14" s="477">
        <v>0</v>
      </c>
      <c r="IP14" s="477">
        <v>7</v>
      </c>
      <c r="IQ14" s="477">
        <v>0</v>
      </c>
      <c r="IR14" s="477">
        <v>1</v>
      </c>
      <c r="IS14" s="477">
        <v>1</v>
      </c>
      <c r="IT14" s="477">
        <v>1</v>
      </c>
      <c r="IU14" s="477">
        <v>2</v>
      </c>
      <c r="IV14" s="477">
        <v>0</v>
      </c>
      <c r="IW14" s="477">
        <v>0</v>
      </c>
      <c r="IX14" s="477">
        <v>1</v>
      </c>
      <c r="IY14" s="477">
        <v>6</v>
      </c>
      <c r="IZ14" s="477">
        <v>6</v>
      </c>
      <c r="JA14" s="477">
        <v>4</v>
      </c>
      <c r="JB14" s="477">
        <v>0</v>
      </c>
      <c r="JC14" s="477">
        <v>1</v>
      </c>
      <c r="JD14" s="477">
        <v>1</v>
      </c>
      <c r="JE14" s="477">
        <v>1</v>
      </c>
      <c r="JF14" s="477">
        <v>0</v>
      </c>
      <c r="JG14" s="477">
        <v>0</v>
      </c>
      <c r="JH14" s="477">
        <v>1</v>
      </c>
      <c r="JI14" s="477">
        <v>1</v>
      </c>
      <c r="JJ14" s="477">
        <v>1</v>
      </c>
      <c r="JK14" s="477">
        <v>0</v>
      </c>
      <c r="JL14" s="477">
        <v>0</v>
      </c>
      <c r="JM14" s="477">
        <v>0</v>
      </c>
      <c r="JN14" s="477">
        <v>0</v>
      </c>
      <c r="JO14" s="477">
        <v>0</v>
      </c>
      <c r="JP14" s="477">
        <v>0</v>
      </c>
      <c r="JQ14" s="477">
        <v>0</v>
      </c>
      <c r="JR14" s="477">
        <v>2</v>
      </c>
      <c r="JS14" s="477">
        <v>0</v>
      </c>
      <c r="JT14" s="477">
        <v>0</v>
      </c>
      <c r="JU14" s="477">
        <v>0</v>
      </c>
      <c r="JV14" s="477">
        <v>3</v>
      </c>
      <c r="JW14" s="477">
        <v>1</v>
      </c>
      <c r="JX14" s="477">
        <v>2</v>
      </c>
      <c r="JY14" s="477">
        <v>1</v>
      </c>
      <c r="JZ14" s="477">
        <v>0</v>
      </c>
      <c r="KA14" s="477">
        <v>4</v>
      </c>
      <c r="KB14" s="477">
        <v>1</v>
      </c>
      <c r="KC14" s="477">
        <v>10</v>
      </c>
      <c r="KD14" s="477">
        <v>5</v>
      </c>
      <c r="KE14" s="477">
        <v>1</v>
      </c>
      <c r="KF14" s="477">
        <v>0</v>
      </c>
      <c r="KG14" s="477">
        <v>4</v>
      </c>
      <c r="KH14" s="477">
        <v>1</v>
      </c>
      <c r="KI14" s="477">
        <v>1</v>
      </c>
      <c r="KJ14" s="477">
        <v>2</v>
      </c>
      <c r="KK14" s="477">
        <v>2</v>
      </c>
      <c r="KL14" s="477">
        <v>6</v>
      </c>
      <c r="KM14" s="477">
        <v>4</v>
      </c>
      <c r="KN14" s="477">
        <v>1</v>
      </c>
      <c r="KO14" s="477">
        <v>1</v>
      </c>
      <c r="KP14" s="477">
        <v>1</v>
      </c>
      <c r="KQ14" s="477">
        <v>4</v>
      </c>
      <c r="KR14" s="477">
        <v>2</v>
      </c>
      <c r="KS14" s="477">
        <v>2</v>
      </c>
      <c r="KT14" s="1601" t="s">
        <v>273</v>
      </c>
      <c r="KU14" s="1601" t="s">
        <v>273</v>
      </c>
      <c r="KV14" s="1601" t="s">
        <v>273</v>
      </c>
    </row>
    <row r="15" spans="1:308" ht="23.25" customHeight="1" x14ac:dyDescent="0.25">
      <c r="A15" s="1307"/>
      <c r="B15" s="280" t="s">
        <v>2783</v>
      </c>
      <c r="C15" s="477">
        <v>204</v>
      </c>
      <c r="D15" s="477">
        <v>99</v>
      </c>
      <c r="E15" s="477">
        <v>104</v>
      </c>
      <c r="F15" s="477" t="s">
        <v>97</v>
      </c>
      <c r="G15" s="477" t="s">
        <v>97</v>
      </c>
      <c r="H15" s="1601" t="s">
        <v>273</v>
      </c>
      <c r="I15" s="1601" t="s">
        <v>273</v>
      </c>
      <c r="J15" s="1313"/>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t="s">
        <v>97</v>
      </c>
      <c r="BP15" s="477">
        <v>0</v>
      </c>
      <c r="BQ15" s="477" t="s">
        <v>97</v>
      </c>
      <c r="BR15" s="477" t="s">
        <v>97</v>
      </c>
      <c r="BS15" s="1601" t="s">
        <v>273</v>
      </c>
      <c r="BT15" s="477" t="s">
        <v>97</v>
      </c>
      <c r="BU15" s="477" t="s">
        <v>97</v>
      </c>
      <c r="BV15" s="477">
        <v>19</v>
      </c>
      <c r="BW15" s="477" t="s">
        <v>97</v>
      </c>
      <c r="BX15" s="477" t="s">
        <v>97</v>
      </c>
      <c r="BY15" s="477" t="s">
        <v>97</v>
      </c>
      <c r="BZ15" s="477" t="s">
        <v>97</v>
      </c>
      <c r="CA15" s="1601" t="s">
        <v>273</v>
      </c>
      <c r="CB15" s="477" t="s">
        <v>97</v>
      </c>
      <c r="CC15" s="1601" t="s">
        <v>273</v>
      </c>
      <c r="CD15" s="477" t="s">
        <v>97</v>
      </c>
      <c r="CE15" s="477" t="s">
        <v>97</v>
      </c>
      <c r="CF15" s="477" t="s">
        <v>97</v>
      </c>
      <c r="CG15" s="1601" t="s">
        <v>273</v>
      </c>
      <c r="CH15" s="1601" t="s">
        <v>273</v>
      </c>
      <c r="CI15" s="1601" t="s">
        <v>273</v>
      </c>
      <c r="CJ15" s="477" t="s">
        <v>97</v>
      </c>
      <c r="CK15" s="1601" t="s">
        <v>273</v>
      </c>
      <c r="CL15" s="477" t="s">
        <v>97</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1601" t="s">
        <v>273</v>
      </c>
      <c r="DC15" s="477" t="s">
        <v>97</v>
      </c>
      <c r="DD15" s="1601" t="s">
        <v>273</v>
      </c>
      <c r="DE15" s="477" t="s">
        <v>97</v>
      </c>
      <c r="DF15" s="1601" t="s">
        <v>273</v>
      </c>
      <c r="DG15" s="477" t="s">
        <v>97</v>
      </c>
      <c r="DH15" s="477" t="s">
        <v>97</v>
      </c>
      <c r="DI15" s="1601" t="s">
        <v>273</v>
      </c>
      <c r="DJ15" s="477" t="s">
        <v>97</v>
      </c>
      <c r="DK15" s="477" t="s">
        <v>97</v>
      </c>
      <c r="DL15" s="1601" t="s">
        <v>273</v>
      </c>
      <c r="DM15" s="477" t="s">
        <v>97</v>
      </c>
      <c r="DN15" s="477" t="s">
        <v>97</v>
      </c>
      <c r="DO15" s="477">
        <v>29</v>
      </c>
      <c r="DP15" s="1601" t="s">
        <v>273</v>
      </c>
      <c r="DQ15" s="1601" t="s">
        <v>273</v>
      </c>
      <c r="DR15" s="1601" t="s">
        <v>273</v>
      </c>
      <c r="DS15" s="477" t="s">
        <v>97</v>
      </c>
      <c r="DT15" s="477">
        <v>37</v>
      </c>
      <c r="DU15" s="477" t="s">
        <v>97</v>
      </c>
      <c r="DV15" s="477" t="s">
        <v>97</v>
      </c>
      <c r="DW15" s="477" t="s">
        <v>97</v>
      </c>
      <c r="DX15" s="1601" t="s">
        <v>273</v>
      </c>
      <c r="DY15" s="477" t="s">
        <v>97</v>
      </c>
      <c r="DZ15" s="1601" t="s">
        <v>273</v>
      </c>
      <c r="EA15" s="1601" t="s">
        <v>273</v>
      </c>
      <c r="EB15" s="1601" t="s">
        <v>273</v>
      </c>
      <c r="EC15" s="477" t="s">
        <v>97</v>
      </c>
      <c r="ED15" s="1601" t="s">
        <v>273</v>
      </c>
      <c r="EE15" s="1601" t="s">
        <v>273</v>
      </c>
      <c r="EF15" s="477" t="s">
        <v>97</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1601" t="s">
        <v>273</v>
      </c>
      <c r="ES15" s="1601" t="s">
        <v>273</v>
      </c>
      <c r="ET15" s="1601" t="s">
        <v>273</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477" t="s">
        <v>97</v>
      </c>
      <c r="KQ15" s="477" t="s">
        <v>97</v>
      </c>
      <c r="KR15" s="477" t="s">
        <v>97</v>
      </c>
      <c r="KS15" s="477" t="s">
        <v>97</v>
      </c>
      <c r="KT15" s="1601" t="s">
        <v>273</v>
      </c>
      <c r="KU15" s="1601" t="s">
        <v>273</v>
      </c>
      <c r="KV15" s="1601" t="s">
        <v>273</v>
      </c>
    </row>
    <row r="16" spans="1:308" ht="23.25" customHeight="1" x14ac:dyDescent="0.25">
      <c r="A16" s="1307"/>
      <c r="B16" s="281" t="s">
        <v>2784</v>
      </c>
      <c r="C16" s="478">
        <v>1113</v>
      </c>
      <c r="D16" s="478">
        <v>541</v>
      </c>
      <c r="E16" s="478">
        <v>307</v>
      </c>
      <c r="F16" s="478">
        <v>32</v>
      </c>
      <c r="G16" s="478">
        <v>225</v>
      </c>
      <c r="H16" s="1602" t="s">
        <v>273</v>
      </c>
      <c r="I16" s="1602" t="s">
        <v>273</v>
      </c>
      <c r="J16" s="1313"/>
      <c r="K16" s="478">
        <v>37</v>
      </c>
      <c r="L16" s="1602" t="s">
        <v>273</v>
      </c>
      <c r="M16" s="1602" t="s">
        <v>273</v>
      </c>
      <c r="N16" s="478">
        <v>2</v>
      </c>
      <c r="O16" s="478">
        <v>1</v>
      </c>
      <c r="P16" s="1602" t="s">
        <v>273</v>
      </c>
      <c r="Q16" s="478">
        <v>1</v>
      </c>
      <c r="R16" s="478">
        <v>36</v>
      </c>
      <c r="S16" s="478">
        <v>1</v>
      </c>
      <c r="T16" s="478">
        <v>2</v>
      </c>
      <c r="U16" s="478">
        <v>1</v>
      </c>
      <c r="V16" s="478">
        <v>1</v>
      </c>
      <c r="W16" s="478">
        <v>1</v>
      </c>
      <c r="X16" s="478">
        <v>3</v>
      </c>
      <c r="Y16" s="478">
        <v>6</v>
      </c>
      <c r="Z16" s="478">
        <v>1</v>
      </c>
      <c r="AA16" s="478">
        <v>10</v>
      </c>
      <c r="AB16" s="478">
        <v>0</v>
      </c>
      <c r="AC16" s="478">
        <v>0</v>
      </c>
      <c r="AD16" s="478">
        <v>1</v>
      </c>
      <c r="AE16" s="478">
        <v>1</v>
      </c>
      <c r="AF16" s="478">
        <v>0</v>
      </c>
      <c r="AG16" s="478">
        <v>2</v>
      </c>
      <c r="AH16" s="1602" t="s">
        <v>273</v>
      </c>
      <c r="AI16" s="478">
        <v>22</v>
      </c>
      <c r="AJ16" s="478">
        <v>2</v>
      </c>
      <c r="AK16" s="478">
        <v>43</v>
      </c>
      <c r="AL16" s="478">
        <v>2</v>
      </c>
      <c r="AM16" s="478">
        <v>1</v>
      </c>
      <c r="AN16" s="478">
        <v>2</v>
      </c>
      <c r="AO16" s="478">
        <v>1</v>
      </c>
      <c r="AP16" s="478">
        <v>1</v>
      </c>
      <c r="AQ16" s="1602" t="s">
        <v>273</v>
      </c>
      <c r="AR16" s="1602" t="s">
        <v>273</v>
      </c>
      <c r="AS16" s="478">
        <v>114</v>
      </c>
      <c r="AT16" s="478">
        <v>3</v>
      </c>
      <c r="AU16" s="478">
        <v>1</v>
      </c>
      <c r="AV16" s="478">
        <v>45</v>
      </c>
      <c r="AW16" s="478">
        <v>2</v>
      </c>
      <c r="AX16" s="478">
        <v>1</v>
      </c>
      <c r="AY16" s="478">
        <v>1</v>
      </c>
      <c r="AZ16" s="478">
        <v>0</v>
      </c>
      <c r="BA16" s="478">
        <v>36</v>
      </c>
      <c r="BB16" s="478">
        <v>1</v>
      </c>
      <c r="BC16" s="478">
        <v>4</v>
      </c>
      <c r="BD16" s="478">
        <v>5</v>
      </c>
      <c r="BE16" s="478">
        <v>1</v>
      </c>
      <c r="BF16" s="478">
        <v>2</v>
      </c>
      <c r="BG16" s="478">
        <v>0</v>
      </c>
      <c r="BH16" s="478">
        <v>2</v>
      </c>
      <c r="BI16" s="478">
        <v>0</v>
      </c>
      <c r="BJ16" s="478">
        <v>2</v>
      </c>
      <c r="BK16" s="478">
        <v>1</v>
      </c>
      <c r="BL16" s="478">
        <v>1</v>
      </c>
      <c r="BM16" s="478">
        <v>4</v>
      </c>
      <c r="BN16" s="478">
        <v>2</v>
      </c>
      <c r="BO16" s="478">
        <v>2</v>
      </c>
      <c r="BP16" s="478">
        <v>3</v>
      </c>
      <c r="BQ16" s="478">
        <v>0</v>
      </c>
      <c r="BR16" s="478">
        <v>0</v>
      </c>
      <c r="BS16" s="1602" t="s">
        <v>273</v>
      </c>
      <c r="BT16" s="478">
        <v>3</v>
      </c>
      <c r="BU16" s="478">
        <v>4</v>
      </c>
      <c r="BV16" s="478">
        <v>1</v>
      </c>
      <c r="BW16" s="478">
        <v>5</v>
      </c>
      <c r="BX16" s="478">
        <v>2</v>
      </c>
      <c r="BY16" s="478">
        <v>3</v>
      </c>
      <c r="BZ16" s="478">
        <v>3</v>
      </c>
      <c r="CA16" s="1602" t="s">
        <v>273</v>
      </c>
      <c r="CB16" s="478">
        <v>8</v>
      </c>
      <c r="CC16" s="1602" t="s">
        <v>273</v>
      </c>
      <c r="CD16" s="478">
        <v>4</v>
      </c>
      <c r="CE16" s="478">
        <v>1</v>
      </c>
      <c r="CF16" s="478">
        <v>7</v>
      </c>
      <c r="CG16" s="1602" t="s">
        <v>273</v>
      </c>
      <c r="CH16" s="1602" t="s">
        <v>273</v>
      </c>
      <c r="CI16" s="1602" t="s">
        <v>273</v>
      </c>
      <c r="CJ16" s="478">
        <v>6</v>
      </c>
      <c r="CK16" s="1602" t="s">
        <v>273</v>
      </c>
      <c r="CL16" s="478">
        <v>0</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1602" t="s">
        <v>273</v>
      </c>
      <c r="DC16" s="478">
        <v>4</v>
      </c>
      <c r="DD16" s="1602" t="s">
        <v>273</v>
      </c>
      <c r="DE16" s="478">
        <v>0</v>
      </c>
      <c r="DF16" s="1602" t="s">
        <v>273</v>
      </c>
      <c r="DG16" s="478">
        <v>4</v>
      </c>
      <c r="DH16" s="478">
        <v>4</v>
      </c>
      <c r="DI16" s="1602" t="s">
        <v>273</v>
      </c>
      <c r="DJ16" s="478">
        <v>4</v>
      </c>
      <c r="DK16" s="478">
        <v>4</v>
      </c>
      <c r="DL16" s="1602" t="s">
        <v>273</v>
      </c>
      <c r="DM16" s="478">
        <v>6</v>
      </c>
      <c r="DN16" s="478">
        <v>4</v>
      </c>
      <c r="DO16" s="478">
        <v>153</v>
      </c>
      <c r="DP16" s="1602" t="s">
        <v>273</v>
      </c>
      <c r="DQ16" s="1602" t="s">
        <v>273</v>
      </c>
      <c r="DR16" s="1602" t="s">
        <v>273</v>
      </c>
      <c r="DS16" s="478">
        <v>7</v>
      </c>
      <c r="DT16" s="478">
        <v>2</v>
      </c>
      <c r="DU16" s="478">
        <v>0</v>
      </c>
      <c r="DV16" s="478">
        <v>28</v>
      </c>
      <c r="DW16" s="478">
        <v>22</v>
      </c>
      <c r="DX16" s="1602" t="s">
        <v>273</v>
      </c>
      <c r="DY16" s="478">
        <v>5</v>
      </c>
      <c r="DZ16" s="1602" t="s">
        <v>273</v>
      </c>
      <c r="EA16" s="1602" t="s">
        <v>273</v>
      </c>
      <c r="EB16" s="1602" t="s">
        <v>273</v>
      </c>
      <c r="EC16" s="478">
        <v>1</v>
      </c>
      <c r="ED16" s="1602" t="s">
        <v>273</v>
      </c>
      <c r="EE16" s="1602" t="s">
        <v>273</v>
      </c>
      <c r="EF16" s="478">
        <v>0</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1602" t="s">
        <v>273</v>
      </c>
      <c r="ES16" s="1602" t="s">
        <v>273</v>
      </c>
      <c r="ET16" s="1602" t="s">
        <v>273</v>
      </c>
      <c r="EU16" s="478">
        <v>5</v>
      </c>
      <c r="EV16" s="478">
        <v>1</v>
      </c>
      <c r="EW16" s="478">
        <v>0</v>
      </c>
      <c r="EX16" s="478">
        <v>0</v>
      </c>
      <c r="EY16" s="478">
        <v>0</v>
      </c>
      <c r="EZ16" s="478">
        <v>0</v>
      </c>
      <c r="FA16" s="478">
        <v>2</v>
      </c>
      <c r="FB16" s="478">
        <v>0</v>
      </c>
      <c r="FC16" s="478">
        <v>2</v>
      </c>
      <c r="FD16" s="478">
        <v>0</v>
      </c>
      <c r="FE16" s="478">
        <v>1</v>
      </c>
      <c r="FF16" s="478">
        <v>1</v>
      </c>
      <c r="FG16" s="478">
        <v>2</v>
      </c>
      <c r="FH16" s="478">
        <v>0</v>
      </c>
      <c r="FI16" s="478">
        <v>0</v>
      </c>
      <c r="FJ16" s="478">
        <v>0</v>
      </c>
      <c r="FK16" s="478">
        <v>0</v>
      </c>
      <c r="FL16" s="478">
        <v>1</v>
      </c>
      <c r="FM16" s="478">
        <v>1</v>
      </c>
      <c r="FN16" s="478">
        <v>1</v>
      </c>
      <c r="FO16" s="478">
        <v>0</v>
      </c>
      <c r="FP16" s="478">
        <v>2</v>
      </c>
      <c r="FQ16" s="478">
        <v>0</v>
      </c>
      <c r="FR16" s="478">
        <v>0</v>
      </c>
      <c r="FS16" s="478">
        <v>0</v>
      </c>
      <c r="FT16" s="478">
        <v>1</v>
      </c>
      <c r="FU16" s="478">
        <v>0</v>
      </c>
      <c r="FV16" s="478">
        <v>0</v>
      </c>
      <c r="FW16" s="478">
        <v>0</v>
      </c>
      <c r="FX16" s="478">
        <v>0</v>
      </c>
      <c r="FY16" s="478">
        <v>2</v>
      </c>
      <c r="FZ16" s="478">
        <v>0</v>
      </c>
      <c r="GA16" s="478">
        <v>0</v>
      </c>
      <c r="GB16" s="478">
        <v>0</v>
      </c>
      <c r="GC16" s="478">
        <v>0</v>
      </c>
      <c r="GD16" s="478">
        <v>0</v>
      </c>
      <c r="GE16" s="478">
        <v>4</v>
      </c>
      <c r="GF16" s="478">
        <v>1</v>
      </c>
      <c r="GG16" s="478">
        <v>1</v>
      </c>
      <c r="GH16" s="478">
        <v>1</v>
      </c>
      <c r="GI16" s="478">
        <v>2</v>
      </c>
      <c r="GJ16" s="478">
        <v>3</v>
      </c>
      <c r="GK16" s="478">
        <v>2</v>
      </c>
      <c r="GL16" s="478">
        <v>1</v>
      </c>
      <c r="GM16" s="478">
        <v>0</v>
      </c>
      <c r="GN16" s="478">
        <v>0</v>
      </c>
      <c r="GO16" s="478">
        <v>1</v>
      </c>
      <c r="GP16" s="478">
        <v>1</v>
      </c>
      <c r="GQ16" s="478">
        <v>0</v>
      </c>
      <c r="GR16" s="478">
        <v>0</v>
      </c>
      <c r="GS16" s="478">
        <v>0</v>
      </c>
      <c r="GT16" s="478">
        <v>0</v>
      </c>
      <c r="GU16" s="478">
        <v>1</v>
      </c>
      <c r="GV16" s="478">
        <v>2</v>
      </c>
      <c r="GW16" s="478">
        <v>0</v>
      </c>
      <c r="GX16" s="478">
        <v>0</v>
      </c>
      <c r="GY16" s="478">
        <v>0</v>
      </c>
      <c r="GZ16" s="478">
        <v>0</v>
      </c>
      <c r="HA16" s="478">
        <v>0</v>
      </c>
      <c r="HB16" s="478">
        <v>0</v>
      </c>
      <c r="HC16" s="478">
        <v>1</v>
      </c>
      <c r="HD16" s="478">
        <v>0</v>
      </c>
      <c r="HE16" s="478">
        <v>0</v>
      </c>
      <c r="HF16" s="478">
        <v>1</v>
      </c>
      <c r="HG16" s="478">
        <v>3</v>
      </c>
      <c r="HH16" s="478">
        <v>0</v>
      </c>
      <c r="HI16" s="478">
        <v>2</v>
      </c>
      <c r="HJ16" s="478">
        <v>1</v>
      </c>
      <c r="HK16" s="478">
        <v>1</v>
      </c>
      <c r="HL16" s="478">
        <v>0</v>
      </c>
      <c r="HM16" s="478">
        <v>1</v>
      </c>
      <c r="HN16" s="478">
        <v>0</v>
      </c>
      <c r="HO16" s="478">
        <v>0</v>
      </c>
      <c r="HP16" s="478">
        <v>0</v>
      </c>
      <c r="HQ16" s="478">
        <v>0</v>
      </c>
      <c r="HR16" s="478">
        <v>1</v>
      </c>
      <c r="HS16" s="478">
        <v>2</v>
      </c>
      <c r="HT16" s="478">
        <v>0</v>
      </c>
      <c r="HU16" s="478">
        <v>0</v>
      </c>
      <c r="HV16" s="478">
        <v>1</v>
      </c>
      <c r="HW16" s="478">
        <v>0</v>
      </c>
      <c r="HX16" s="478">
        <v>0</v>
      </c>
      <c r="HY16" s="478">
        <v>1</v>
      </c>
      <c r="HZ16" s="478">
        <v>0</v>
      </c>
      <c r="IA16" s="478">
        <v>1</v>
      </c>
      <c r="IB16" s="478">
        <v>1</v>
      </c>
      <c r="IC16" s="478">
        <v>2</v>
      </c>
      <c r="ID16" s="478">
        <v>0</v>
      </c>
      <c r="IE16" s="478">
        <v>1</v>
      </c>
      <c r="IF16" s="478">
        <v>1</v>
      </c>
      <c r="IG16" s="478">
        <v>5</v>
      </c>
      <c r="IH16" s="478">
        <v>0</v>
      </c>
      <c r="II16" s="478">
        <v>1</v>
      </c>
      <c r="IJ16" s="478">
        <v>1</v>
      </c>
      <c r="IK16" s="478">
        <v>0</v>
      </c>
      <c r="IL16" s="478">
        <v>1</v>
      </c>
      <c r="IM16" s="478">
        <v>0</v>
      </c>
      <c r="IN16" s="478">
        <v>0</v>
      </c>
      <c r="IO16" s="478">
        <v>0</v>
      </c>
      <c r="IP16" s="478">
        <v>2</v>
      </c>
      <c r="IQ16" s="478">
        <v>0</v>
      </c>
      <c r="IR16" s="478">
        <v>0</v>
      </c>
      <c r="IS16" s="478">
        <v>1</v>
      </c>
      <c r="IT16" s="478">
        <v>0</v>
      </c>
      <c r="IU16" s="478">
        <v>1</v>
      </c>
      <c r="IV16" s="478">
        <v>0</v>
      </c>
      <c r="IW16" s="478">
        <v>0</v>
      </c>
      <c r="IX16" s="478">
        <v>1</v>
      </c>
      <c r="IY16" s="478">
        <v>23</v>
      </c>
      <c r="IZ16" s="478">
        <v>7</v>
      </c>
      <c r="JA16" s="478">
        <v>2</v>
      </c>
      <c r="JB16" s="478">
        <v>0</v>
      </c>
      <c r="JC16" s="478">
        <v>1</v>
      </c>
      <c r="JD16" s="478">
        <v>1</v>
      </c>
      <c r="JE16" s="478">
        <v>1</v>
      </c>
      <c r="JF16" s="478">
        <v>0</v>
      </c>
      <c r="JG16" s="478">
        <v>0</v>
      </c>
      <c r="JH16" s="478">
        <v>1</v>
      </c>
      <c r="JI16" s="478">
        <v>1</v>
      </c>
      <c r="JJ16" s="478">
        <v>1</v>
      </c>
      <c r="JK16" s="478">
        <v>2</v>
      </c>
      <c r="JL16" s="478">
        <v>2</v>
      </c>
      <c r="JM16" s="478">
        <v>0</v>
      </c>
      <c r="JN16" s="478">
        <v>1</v>
      </c>
      <c r="JO16" s="478">
        <v>1</v>
      </c>
      <c r="JP16" s="478">
        <v>0</v>
      </c>
      <c r="JQ16" s="478">
        <v>1</v>
      </c>
      <c r="JR16" s="478">
        <v>2</v>
      </c>
      <c r="JS16" s="478">
        <v>0</v>
      </c>
      <c r="JT16" s="478" t="s">
        <v>97</v>
      </c>
      <c r="JU16" s="478" t="s">
        <v>97</v>
      </c>
      <c r="JV16" s="478">
        <v>0</v>
      </c>
      <c r="JW16" s="478">
        <v>0</v>
      </c>
      <c r="JX16" s="478">
        <v>0</v>
      </c>
      <c r="JY16" s="478">
        <v>0</v>
      </c>
      <c r="JZ16" s="478">
        <v>0</v>
      </c>
      <c r="KA16" s="478">
        <v>0</v>
      </c>
      <c r="KB16" s="478">
        <v>0</v>
      </c>
      <c r="KC16" s="478">
        <v>5</v>
      </c>
      <c r="KD16" s="478">
        <v>1</v>
      </c>
      <c r="KE16" s="478">
        <v>1</v>
      </c>
      <c r="KF16" s="478">
        <v>1</v>
      </c>
      <c r="KG16" s="478">
        <v>1</v>
      </c>
      <c r="KH16" s="478">
        <v>1</v>
      </c>
      <c r="KI16" s="478">
        <v>2</v>
      </c>
      <c r="KJ16" s="478">
        <v>2</v>
      </c>
      <c r="KK16" s="478">
        <v>2</v>
      </c>
      <c r="KL16" s="478">
        <v>10</v>
      </c>
      <c r="KM16" s="478">
        <v>2</v>
      </c>
      <c r="KN16" s="478">
        <v>0</v>
      </c>
      <c r="KO16" s="478">
        <v>0</v>
      </c>
      <c r="KP16" s="478">
        <v>0</v>
      </c>
      <c r="KQ16" s="478">
        <v>0</v>
      </c>
      <c r="KR16" s="478">
        <v>0</v>
      </c>
      <c r="KS16" s="478">
        <v>4</v>
      </c>
      <c r="KT16" s="1602" t="s">
        <v>273</v>
      </c>
      <c r="KU16" s="1602" t="s">
        <v>273</v>
      </c>
      <c r="KV16" s="1602" t="s">
        <v>273</v>
      </c>
    </row>
    <row r="17" spans="1:308" ht="23.25" customHeight="1" x14ac:dyDescent="0.25">
      <c r="A17" s="1307"/>
      <c r="B17" s="282" t="s">
        <v>2785</v>
      </c>
      <c r="C17" s="1058">
        <v>10308</v>
      </c>
      <c r="D17" s="1058">
        <v>5536</v>
      </c>
      <c r="E17" s="1058">
        <v>1862</v>
      </c>
      <c r="F17" s="1058">
        <v>1129</v>
      </c>
      <c r="G17" s="1058">
        <v>1751</v>
      </c>
      <c r="H17" s="1603" t="s">
        <v>273</v>
      </c>
      <c r="I17" s="1603" t="s">
        <v>273</v>
      </c>
      <c r="J17" s="1313"/>
      <c r="K17" s="1058">
        <v>742</v>
      </c>
      <c r="L17" s="1603" t="s">
        <v>273</v>
      </c>
      <c r="M17" s="1603" t="s">
        <v>273</v>
      </c>
      <c r="N17" s="1058">
        <v>74</v>
      </c>
      <c r="O17" s="1058">
        <v>58</v>
      </c>
      <c r="P17" s="1603" t="s">
        <v>273</v>
      </c>
      <c r="Q17" s="1058">
        <v>79</v>
      </c>
      <c r="R17" s="1058">
        <v>104</v>
      </c>
      <c r="S17" s="1058">
        <v>46</v>
      </c>
      <c r="T17" s="1058">
        <v>39</v>
      </c>
      <c r="U17" s="1058">
        <v>44</v>
      </c>
      <c r="V17" s="1058">
        <v>33</v>
      </c>
      <c r="W17" s="1058">
        <v>44</v>
      </c>
      <c r="X17" s="1058">
        <v>118</v>
      </c>
      <c r="Y17" s="1058">
        <v>75</v>
      </c>
      <c r="Z17" s="1058">
        <v>47</v>
      </c>
      <c r="AA17" s="1058">
        <v>32</v>
      </c>
      <c r="AB17" s="1058">
        <v>26</v>
      </c>
      <c r="AC17" s="1058">
        <v>60</v>
      </c>
      <c r="AD17" s="1058">
        <v>25</v>
      </c>
      <c r="AE17" s="1058">
        <v>27</v>
      </c>
      <c r="AF17" s="1058">
        <v>20</v>
      </c>
      <c r="AG17" s="1058">
        <v>51</v>
      </c>
      <c r="AH17" s="1603" t="s">
        <v>273</v>
      </c>
      <c r="AI17" s="1058">
        <v>41</v>
      </c>
      <c r="AJ17" s="1058">
        <v>16</v>
      </c>
      <c r="AK17" s="1058">
        <v>90</v>
      </c>
      <c r="AL17" s="1058">
        <v>95</v>
      </c>
      <c r="AM17" s="1058">
        <v>68</v>
      </c>
      <c r="AN17" s="1058">
        <v>56</v>
      </c>
      <c r="AO17" s="1058">
        <v>48</v>
      </c>
      <c r="AP17" s="1058">
        <v>26</v>
      </c>
      <c r="AQ17" s="1603" t="s">
        <v>273</v>
      </c>
      <c r="AR17" s="1603" t="s">
        <v>273</v>
      </c>
      <c r="AS17" s="1058">
        <v>320</v>
      </c>
      <c r="AT17" s="1058">
        <v>93</v>
      </c>
      <c r="AU17" s="1058">
        <v>99</v>
      </c>
      <c r="AV17" s="1058">
        <v>133</v>
      </c>
      <c r="AW17" s="1058">
        <v>47</v>
      </c>
      <c r="AX17" s="1058">
        <v>61</v>
      </c>
      <c r="AY17" s="1058">
        <v>31</v>
      </c>
      <c r="AZ17" s="1058">
        <v>33</v>
      </c>
      <c r="BA17" s="1058">
        <v>70</v>
      </c>
      <c r="BB17" s="1058">
        <v>28</v>
      </c>
      <c r="BC17" s="1058">
        <v>24</v>
      </c>
      <c r="BD17" s="1058">
        <v>31</v>
      </c>
      <c r="BE17" s="1058">
        <v>22</v>
      </c>
      <c r="BF17" s="1058">
        <v>50</v>
      </c>
      <c r="BG17" s="1058">
        <v>21</v>
      </c>
      <c r="BH17" s="1058">
        <v>20</v>
      </c>
      <c r="BI17" s="1058">
        <v>20</v>
      </c>
      <c r="BJ17" s="1058">
        <v>24</v>
      </c>
      <c r="BK17" s="1058">
        <v>15</v>
      </c>
      <c r="BL17" s="1058">
        <v>13</v>
      </c>
      <c r="BM17" s="1058">
        <v>155</v>
      </c>
      <c r="BN17" s="1058">
        <v>75</v>
      </c>
      <c r="BO17" s="1058">
        <v>54</v>
      </c>
      <c r="BP17" s="1058">
        <v>54</v>
      </c>
      <c r="BQ17" s="1058">
        <v>27</v>
      </c>
      <c r="BR17" s="1058">
        <v>47</v>
      </c>
      <c r="BS17" s="1603" t="s">
        <v>273</v>
      </c>
      <c r="BT17" s="1058">
        <v>205</v>
      </c>
      <c r="BU17" s="1058">
        <v>211</v>
      </c>
      <c r="BV17" s="1058">
        <v>88</v>
      </c>
      <c r="BW17" s="1058">
        <v>110</v>
      </c>
      <c r="BX17" s="1058">
        <v>67</v>
      </c>
      <c r="BY17" s="1058">
        <v>67</v>
      </c>
      <c r="BZ17" s="1058">
        <v>29</v>
      </c>
      <c r="CA17" s="1603" t="s">
        <v>273</v>
      </c>
      <c r="CB17" s="1058">
        <v>78</v>
      </c>
      <c r="CC17" s="1603" t="s">
        <v>273</v>
      </c>
      <c r="CD17" s="1058">
        <v>49</v>
      </c>
      <c r="CE17" s="1058">
        <v>32</v>
      </c>
      <c r="CF17" s="1058">
        <v>40</v>
      </c>
      <c r="CG17" s="1603" t="s">
        <v>273</v>
      </c>
      <c r="CH17" s="1603" t="s">
        <v>273</v>
      </c>
      <c r="CI17" s="1603" t="s">
        <v>273</v>
      </c>
      <c r="CJ17" s="1058">
        <v>36</v>
      </c>
      <c r="CK17" s="1603" t="s">
        <v>273</v>
      </c>
      <c r="CL17" s="1058">
        <v>20</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603" t="s">
        <v>273</v>
      </c>
      <c r="DC17" s="1058">
        <v>28</v>
      </c>
      <c r="DD17" s="1603" t="s">
        <v>273</v>
      </c>
      <c r="DE17" s="1058">
        <v>21</v>
      </c>
      <c r="DF17" s="1603" t="s">
        <v>273</v>
      </c>
      <c r="DG17" s="1058">
        <v>25</v>
      </c>
      <c r="DH17" s="1058">
        <v>27</v>
      </c>
      <c r="DI17" s="1603" t="s">
        <v>273</v>
      </c>
      <c r="DJ17" s="1058">
        <v>24</v>
      </c>
      <c r="DK17" s="1058">
        <v>23</v>
      </c>
      <c r="DL17" s="1603" t="s">
        <v>273</v>
      </c>
      <c r="DM17" s="1058">
        <v>28</v>
      </c>
      <c r="DN17" s="1058">
        <v>16</v>
      </c>
      <c r="DO17" s="1058">
        <v>408</v>
      </c>
      <c r="DP17" s="1603" t="s">
        <v>273</v>
      </c>
      <c r="DQ17" s="1603" t="s">
        <v>273</v>
      </c>
      <c r="DR17" s="1603" t="s">
        <v>273</v>
      </c>
      <c r="DS17" s="1058">
        <v>62</v>
      </c>
      <c r="DT17" s="1058">
        <v>74</v>
      </c>
      <c r="DU17" s="1058">
        <v>11</v>
      </c>
      <c r="DV17" s="1058">
        <v>241</v>
      </c>
      <c r="DW17" s="1058">
        <v>103</v>
      </c>
      <c r="DX17" s="1603" t="s">
        <v>273</v>
      </c>
      <c r="DY17" s="1058">
        <v>34</v>
      </c>
      <c r="DZ17" s="1603" t="s">
        <v>273</v>
      </c>
      <c r="EA17" s="1603" t="s">
        <v>273</v>
      </c>
      <c r="EB17" s="1603" t="s">
        <v>273</v>
      </c>
      <c r="EC17" s="1058">
        <v>85</v>
      </c>
      <c r="ED17" s="1603" t="s">
        <v>273</v>
      </c>
      <c r="EE17" s="1603" t="s">
        <v>273</v>
      </c>
      <c r="EF17" s="1058">
        <v>69</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603" t="s">
        <v>273</v>
      </c>
      <c r="ES17" s="1603" t="s">
        <v>273</v>
      </c>
      <c r="ET17" s="1603" t="s">
        <v>273</v>
      </c>
      <c r="EU17" s="1058">
        <v>28</v>
      </c>
      <c r="EV17" s="1058">
        <v>9</v>
      </c>
      <c r="EW17" s="1058">
        <v>5</v>
      </c>
      <c r="EX17" s="1058">
        <v>8</v>
      </c>
      <c r="EY17" s="1058">
        <v>6</v>
      </c>
      <c r="EZ17" s="1058">
        <v>5</v>
      </c>
      <c r="FA17" s="1058">
        <v>19</v>
      </c>
      <c r="FB17" s="1058">
        <v>7</v>
      </c>
      <c r="FC17" s="1058">
        <v>11</v>
      </c>
      <c r="FD17" s="1058">
        <v>8</v>
      </c>
      <c r="FE17" s="1058">
        <v>7</v>
      </c>
      <c r="FF17" s="1058">
        <v>10</v>
      </c>
      <c r="FG17" s="1058">
        <v>20</v>
      </c>
      <c r="FH17" s="1058">
        <v>5</v>
      </c>
      <c r="FI17" s="1058">
        <v>4</v>
      </c>
      <c r="FJ17" s="1058">
        <v>5</v>
      </c>
      <c r="FK17" s="1058">
        <v>9</v>
      </c>
      <c r="FL17" s="1058">
        <v>17</v>
      </c>
      <c r="FM17" s="1058">
        <v>13</v>
      </c>
      <c r="FN17" s="1058">
        <v>17</v>
      </c>
      <c r="FO17" s="1058">
        <v>14</v>
      </c>
      <c r="FP17" s="1058">
        <v>19</v>
      </c>
      <c r="FQ17" s="1058">
        <v>8</v>
      </c>
      <c r="FR17" s="1058">
        <v>4</v>
      </c>
      <c r="FS17" s="1058">
        <v>6</v>
      </c>
      <c r="FT17" s="1058">
        <v>15</v>
      </c>
      <c r="FU17" s="1058">
        <v>3</v>
      </c>
      <c r="FV17" s="1058">
        <v>5</v>
      </c>
      <c r="FW17" s="1058">
        <v>6</v>
      </c>
      <c r="FX17" s="1058">
        <v>50</v>
      </c>
      <c r="FY17" s="1058">
        <v>13</v>
      </c>
      <c r="FZ17" s="1058">
        <v>7</v>
      </c>
      <c r="GA17" s="1058">
        <v>6</v>
      </c>
      <c r="GB17" s="1058">
        <v>6</v>
      </c>
      <c r="GC17" s="1058">
        <v>3</v>
      </c>
      <c r="GD17" s="1058">
        <v>3</v>
      </c>
      <c r="GE17" s="1058">
        <v>21</v>
      </c>
      <c r="GF17" s="1058">
        <v>7</v>
      </c>
      <c r="GG17" s="1058">
        <v>6</v>
      </c>
      <c r="GH17" s="1058">
        <v>14</v>
      </c>
      <c r="GI17" s="1058">
        <v>21</v>
      </c>
      <c r="GJ17" s="1058">
        <v>23</v>
      </c>
      <c r="GK17" s="1058">
        <v>23</v>
      </c>
      <c r="GL17" s="1058">
        <v>10</v>
      </c>
      <c r="GM17" s="1058">
        <v>4</v>
      </c>
      <c r="GN17" s="1058">
        <v>10</v>
      </c>
      <c r="GO17" s="1058">
        <v>13</v>
      </c>
      <c r="GP17" s="1058">
        <v>9</v>
      </c>
      <c r="GQ17" s="1058">
        <v>5</v>
      </c>
      <c r="GR17" s="1058">
        <v>3</v>
      </c>
      <c r="GS17" s="1058">
        <v>3</v>
      </c>
      <c r="GT17" s="1058">
        <v>6</v>
      </c>
      <c r="GU17" s="1058">
        <v>20</v>
      </c>
      <c r="GV17" s="1058">
        <v>17</v>
      </c>
      <c r="GW17" s="1058">
        <v>5</v>
      </c>
      <c r="GX17" s="1058">
        <v>5</v>
      </c>
      <c r="GY17" s="1058">
        <v>4</v>
      </c>
      <c r="GZ17" s="1058">
        <v>5</v>
      </c>
      <c r="HA17" s="1058">
        <v>7</v>
      </c>
      <c r="HB17" s="1058">
        <v>5</v>
      </c>
      <c r="HC17" s="1058">
        <v>5</v>
      </c>
      <c r="HD17" s="1058">
        <v>8</v>
      </c>
      <c r="HE17" s="1058">
        <v>6</v>
      </c>
      <c r="HF17" s="1058">
        <v>12</v>
      </c>
      <c r="HG17" s="1058">
        <v>14</v>
      </c>
      <c r="HH17" s="1058">
        <v>7</v>
      </c>
      <c r="HI17" s="1058">
        <v>9</v>
      </c>
      <c r="HJ17" s="1058">
        <v>7</v>
      </c>
      <c r="HK17" s="1058">
        <v>11</v>
      </c>
      <c r="HL17" s="1058">
        <v>4</v>
      </c>
      <c r="HM17" s="1058">
        <v>11</v>
      </c>
      <c r="HN17" s="1058">
        <v>3</v>
      </c>
      <c r="HO17" s="1058">
        <v>7</v>
      </c>
      <c r="HP17" s="1058">
        <v>4</v>
      </c>
      <c r="HQ17" s="1058">
        <v>6</v>
      </c>
      <c r="HR17" s="1058">
        <v>79</v>
      </c>
      <c r="HS17" s="1058">
        <v>17</v>
      </c>
      <c r="HT17" s="1058">
        <v>4</v>
      </c>
      <c r="HU17" s="1058">
        <v>3</v>
      </c>
      <c r="HV17" s="1058">
        <v>9</v>
      </c>
      <c r="HW17" s="1058">
        <v>7</v>
      </c>
      <c r="HX17" s="1058">
        <v>3</v>
      </c>
      <c r="HY17" s="1058">
        <v>5</v>
      </c>
      <c r="HZ17" s="1058">
        <v>4</v>
      </c>
      <c r="IA17" s="1058">
        <v>10</v>
      </c>
      <c r="IB17" s="1058">
        <v>10</v>
      </c>
      <c r="IC17" s="1058">
        <v>37</v>
      </c>
      <c r="ID17" s="1058">
        <v>3</v>
      </c>
      <c r="IE17" s="1058">
        <v>19</v>
      </c>
      <c r="IF17" s="1058">
        <v>24</v>
      </c>
      <c r="IG17" s="1058">
        <v>22</v>
      </c>
      <c r="IH17" s="1058">
        <v>5</v>
      </c>
      <c r="II17" s="1058">
        <v>14</v>
      </c>
      <c r="IJ17" s="1058">
        <v>10</v>
      </c>
      <c r="IK17" s="1058">
        <v>8</v>
      </c>
      <c r="IL17" s="1058">
        <v>13</v>
      </c>
      <c r="IM17" s="1058">
        <v>5</v>
      </c>
      <c r="IN17" s="1058">
        <v>4</v>
      </c>
      <c r="IO17" s="1058">
        <v>5</v>
      </c>
      <c r="IP17" s="1058">
        <v>16</v>
      </c>
      <c r="IQ17" s="1058">
        <v>3</v>
      </c>
      <c r="IR17" s="1058">
        <v>4</v>
      </c>
      <c r="IS17" s="1058">
        <v>9</v>
      </c>
      <c r="IT17" s="1058">
        <v>6</v>
      </c>
      <c r="IU17" s="1058">
        <v>14</v>
      </c>
      <c r="IV17" s="1058">
        <v>5</v>
      </c>
      <c r="IW17" s="1058">
        <v>4</v>
      </c>
      <c r="IX17" s="1058">
        <v>6</v>
      </c>
      <c r="IY17" s="1058">
        <v>59</v>
      </c>
      <c r="IZ17" s="1058">
        <v>40</v>
      </c>
      <c r="JA17" s="1058">
        <v>22</v>
      </c>
      <c r="JB17" s="1058">
        <v>7</v>
      </c>
      <c r="JC17" s="1058">
        <v>10</v>
      </c>
      <c r="JD17" s="1058">
        <v>8</v>
      </c>
      <c r="JE17" s="1058">
        <v>8</v>
      </c>
      <c r="JF17" s="1058">
        <v>6</v>
      </c>
      <c r="JG17" s="1058">
        <v>5</v>
      </c>
      <c r="JH17" s="1058">
        <v>13</v>
      </c>
      <c r="JI17" s="1058">
        <v>9</v>
      </c>
      <c r="JJ17" s="1058">
        <v>7</v>
      </c>
      <c r="JK17" s="1058">
        <v>7</v>
      </c>
      <c r="JL17" s="1058">
        <v>11</v>
      </c>
      <c r="JM17" s="1058">
        <v>3</v>
      </c>
      <c r="JN17" s="1058">
        <v>4</v>
      </c>
      <c r="JO17" s="1058">
        <v>7</v>
      </c>
      <c r="JP17" s="1058">
        <v>6</v>
      </c>
      <c r="JQ17" s="1058">
        <v>6</v>
      </c>
      <c r="JR17" s="1058">
        <v>13</v>
      </c>
      <c r="JS17" s="1058">
        <v>3</v>
      </c>
      <c r="JT17" s="1058">
        <v>2</v>
      </c>
      <c r="JU17" s="1058">
        <v>1</v>
      </c>
      <c r="JV17" s="1058">
        <v>9</v>
      </c>
      <c r="JW17" s="1058">
        <v>6</v>
      </c>
      <c r="JX17" s="1058">
        <v>6</v>
      </c>
      <c r="JY17" s="1058">
        <v>4</v>
      </c>
      <c r="JZ17" s="1058">
        <v>3</v>
      </c>
      <c r="KA17" s="1058">
        <v>8</v>
      </c>
      <c r="KB17" s="1058">
        <v>6</v>
      </c>
      <c r="KC17" s="1058">
        <v>54</v>
      </c>
      <c r="KD17" s="1058">
        <v>19</v>
      </c>
      <c r="KE17" s="1058">
        <v>9</v>
      </c>
      <c r="KF17" s="1058">
        <v>5</v>
      </c>
      <c r="KG17" s="1058">
        <v>14</v>
      </c>
      <c r="KH17" s="1058">
        <v>7</v>
      </c>
      <c r="KI17" s="1058">
        <v>8</v>
      </c>
      <c r="KJ17" s="1058">
        <v>12</v>
      </c>
      <c r="KK17" s="1058">
        <v>13</v>
      </c>
      <c r="KL17" s="1058">
        <v>34</v>
      </c>
      <c r="KM17" s="1058">
        <v>15</v>
      </c>
      <c r="KN17" s="1058">
        <v>7</v>
      </c>
      <c r="KO17" s="1058">
        <v>4</v>
      </c>
      <c r="KP17" s="1058">
        <v>5</v>
      </c>
      <c r="KQ17" s="1058">
        <v>9</v>
      </c>
      <c r="KR17" s="1058">
        <v>6</v>
      </c>
      <c r="KS17" s="1058">
        <v>25</v>
      </c>
      <c r="KT17" s="1603" t="s">
        <v>273</v>
      </c>
      <c r="KU17" s="1603" t="s">
        <v>273</v>
      </c>
      <c r="KV17" s="1603" t="s">
        <v>273</v>
      </c>
    </row>
    <row r="18" spans="1:308" ht="23.25" customHeight="1" x14ac:dyDescent="0.25">
      <c r="A18" s="1307"/>
      <c r="B18" s="282" t="s">
        <v>1</v>
      </c>
      <c r="C18" s="1058">
        <v>27268</v>
      </c>
      <c r="D18" s="1058">
        <v>12188</v>
      </c>
      <c r="E18" s="1058">
        <v>4557</v>
      </c>
      <c r="F18" s="1058">
        <v>5183</v>
      </c>
      <c r="G18" s="1058">
        <v>5141</v>
      </c>
      <c r="H18" s="1058">
        <v>100</v>
      </c>
      <c r="I18" s="1058">
        <v>96</v>
      </c>
      <c r="J18" s="1313"/>
      <c r="K18" s="1058">
        <v>999</v>
      </c>
      <c r="L18" s="1058">
        <v>484</v>
      </c>
      <c r="M18" s="1058">
        <v>569</v>
      </c>
      <c r="N18" s="1058">
        <v>238</v>
      </c>
      <c r="O18" s="1058">
        <v>241</v>
      </c>
      <c r="P18" s="1058">
        <v>232</v>
      </c>
      <c r="Q18" s="1058">
        <v>175</v>
      </c>
      <c r="R18" s="1058">
        <v>177</v>
      </c>
      <c r="S18" s="1058">
        <v>115</v>
      </c>
      <c r="T18" s="1058">
        <v>97</v>
      </c>
      <c r="U18" s="1058">
        <v>124</v>
      </c>
      <c r="V18" s="1058">
        <v>86</v>
      </c>
      <c r="W18" s="1058">
        <v>110</v>
      </c>
      <c r="X18" s="1058">
        <v>145</v>
      </c>
      <c r="Y18" s="1058">
        <v>67</v>
      </c>
      <c r="Z18" s="1058">
        <v>90</v>
      </c>
      <c r="AA18" s="1058">
        <v>58</v>
      </c>
      <c r="AB18" s="1058">
        <v>106</v>
      </c>
      <c r="AC18" s="1058">
        <v>45</v>
      </c>
      <c r="AD18" s="1058">
        <v>66</v>
      </c>
      <c r="AE18" s="1058">
        <v>51</v>
      </c>
      <c r="AF18" s="1058">
        <v>39</v>
      </c>
      <c r="AG18" s="1058">
        <v>155</v>
      </c>
      <c r="AH18" s="1058">
        <v>133</v>
      </c>
      <c r="AI18" s="1058">
        <v>87</v>
      </c>
      <c r="AJ18" s="1058">
        <v>53</v>
      </c>
      <c r="AK18" s="1058">
        <v>125</v>
      </c>
      <c r="AL18" s="1058">
        <v>233</v>
      </c>
      <c r="AM18" s="1058">
        <v>164</v>
      </c>
      <c r="AN18" s="1058">
        <v>96</v>
      </c>
      <c r="AO18" s="1058">
        <v>139</v>
      </c>
      <c r="AP18" s="1058">
        <v>82</v>
      </c>
      <c r="AQ18" s="1058">
        <v>94</v>
      </c>
      <c r="AR18" s="1058">
        <v>1276</v>
      </c>
      <c r="AS18" s="1058">
        <v>540</v>
      </c>
      <c r="AT18" s="1058">
        <v>258</v>
      </c>
      <c r="AU18" s="1058">
        <v>178</v>
      </c>
      <c r="AV18" s="1058">
        <v>257</v>
      </c>
      <c r="AW18" s="1058">
        <v>174</v>
      </c>
      <c r="AX18" s="1058">
        <v>175</v>
      </c>
      <c r="AY18" s="1058">
        <v>92</v>
      </c>
      <c r="AZ18" s="1058">
        <v>59</v>
      </c>
      <c r="BA18" s="1058">
        <v>89</v>
      </c>
      <c r="BB18" s="1058">
        <v>105</v>
      </c>
      <c r="BC18" s="1058">
        <v>72</v>
      </c>
      <c r="BD18" s="1058">
        <v>84</v>
      </c>
      <c r="BE18" s="1058">
        <v>44</v>
      </c>
      <c r="BF18" s="1058">
        <v>239</v>
      </c>
      <c r="BG18" s="1058">
        <v>87</v>
      </c>
      <c r="BH18" s="1058">
        <v>60</v>
      </c>
      <c r="BI18" s="1058">
        <v>80</v>
      </c>
      <c r="BJ18" s="1058">
        <v>194</v>
      </c>
      <c r="BK18" s="1058">
        <v>115</v>
      </c>
      <c r="BL18" s="1058">
        <v>89</v>
      </c>
      <c r="BM18" s="1058">
        <v>213</v>
      </c>
      <c r="BN18" s="1058">
        <v>116</v>
      </c>
      <c r="BO18" s="1058">
        <v>97</v>
      </c>
      <c r="BP18" s="1058">
        <v>80</v>
      </c>
      <c r="BQ18" s="1058">
        <v>62</v>
      </c>
      <c r="BR18" s="1058">
        <v>71</v>
      </c>
      <c r="BS18" s="1058">
        <v>473</v>
      </c>
      <c r="BT18" s="1058">
        <v>339</v>
      </c>
      <c r="BU18" s="1058">
        <v>186</v>
      </c>
      <c r="BV18" s="1058">
        <v>100</v>
      </c>
      <c r="BW18" s="1058">
        <v>151</v>
      </c>
      <c r="BX18" s="1058">
        <v>110</v>
      </c>
      <c r="BY18" s="1058">
        <v>147</v>
      </c>
      <c r="BZ18" s="1058">
        <v>66</v>
      </c>
      <c r="CA18" s="1058">
        <v>411</v>
      </c>
      <c r="CB18" s="1058">
        <v>238</v>
      </c>
      <c r="CC18" s="1058">
        <v>182</v>
      </c>
      <c r="CD18" s="1058">
        <v>134</v>
      </c>
      <c r="CE18" s="1058">
        <v>119</v>
      </c>
      <c r="CF18" s="1058">
        <v>111</v>
      </c>
      <c r="CG18" s="1058">
        <v>99</v>
      </c>
      <c r="CH18" s="1058">
        <v>82</v>
      </c>
      <c r="CI18" s="1058">
        <v>83</v>
      </c>
      <c r="CJ18" s="1058">
        <v>51</v>
      </c>
      <c r="CK18" s="1058">
        <v>54</v>
      </c>
      <c r="CL18" s="1058">
        <v>69</v>
      </c>
      <c r="CM18" s="1058">
        <v>43</v>
      </c>
      <c r="CN18" s="1058">
        <v>87</v>
      </c>
      <c r="CO18" s="1058">
        <v>49</v>
      </c>
      <c r="CP18" s="1058">
        <v>40</v>
      </c>
      <c r="CQ18" s="1058">
        <v>41</v>
      </c>
      <c r="CR18" s="1058">
        <v>23</v>
      </c>
      <c r="CS18" s="1058">
        <v>24</v>
      </c>
      <c r="CT18" s="1058">
        <v>27</v>
      </c>
      <c r="CU18" s="1058">
        <v>22</v>
      </c>
      <c r="CV18" s="1058">
        <v>18</v>
      </c>
      <c r="CW18" s="1058">
        <v>21</v>
      </c>
      <c r="CX18" s="1058">
        <v>10</v>
      </c>
      <c r="CY18" s="1058">
        <v>11</v>
      </c>
      <c r="CZ18" s="1058">
        <v>5</v>
      </c>
      <c r="DA18" s="1058">
        <v>7</v>
      </c>
      <c r="DB18" s="1058">
        <v>217</v>
      </c>
      <c r="DC18" s="1058">
        <v>28</v>
      </c>
      <c r="DD18" s="1058">
        <v>277</v>
      </c>
      <c r="DE18" s="1058">
        <v>105</v>
      </c>
      <c r="DF18" s="1058">
        <v>14</v>
      </c>
      <c r="DG18" s="1058">
        <v>28</v>
      </c>
      <c r="DH18" s="1058">
        <v>28</v>
      </c>
      <c r="DI18" s="1058">
        <v>115</v>
      </c>
      <c r="DJ18" s="1058">
        <v>39</v>
      </c>
      <c r="DK18" s="1058">
        <v>40</v>
      </c>
      <c r="DL18" s="1058">
        <v>65</v>
      </c>
      <c r="DM18" s="1058">
        <v>35</v>
      </c>
      <c r="DN18" s="1058">
        <v>21</v>
      </c>
      <c r="DO18" s="1058">
        <v>266</v>
      </c>
      <c r="DP18" s="1058">
        <v>305</v>
      </c>
      <c r="DQ18" s="1058">
        <v>124</v>
      </c>
      <c r="DR18" s="1058">
        <v>118</v>
      </c>
      <c r="DS18" s="1058">
        <v>162</v>
      </c>
      <c r="DT18" s="1058">
        <v>78</v>
      </c>
      <c r="DU18" s="1058">
        <v>45</v>
      </c>
      <c r="DV18" s="1058">
        <v>88</v>
      </c>
      <c r="DW18" s="1058">
        <v>117</v>
      </c>
      <c r="DX18" s="1058">
        <v>77</v>
      </c>
      <c r="DY18" s="1058">
        <v>76</v>
      </c>
      <c r="DZ18" s="1058">
        <v>490</v>
      </c>
      <c r="EA18" s="1058">
        <v>425</v>
      </c>
      <c r="EB18" s="1058">
        <v>418</v>
      </c>
      <c r="EC18" s="1058">
        <v>287</v>
      </c>
      <c r="ED18" s="1058">
        <v>314</v>
      </c>
      <c r="EE18" s="1058">
        <v>270</v>
      </c>
      <c r="EF18" s="1058">
        <v>233</v>
      </c>
      <c r="EG18" s="1058">
        <v>196</v>
      </c>
      <c r="EH18" s="1058">
        <v>135</v>
      </c>
      <c r="EI18" s="1058">
        <v>115</v>
      </c>
      <c r="EJ18" s="1058">
        <v>111</v>
      </c>
      <c r="EK18" s="1058">
        <v>88</v>
      </c>
      <c r="EL18" s="1058">
        <v>79</v>
      </c>
      <c r="EM18" s="1058">
        <v>289</v>
      </c>
      <c r="EN18" s="1058">
        <v>260</v>
      </c>
      <c r="EO18" s="1058">
        <v>248</v>
      </c>
      <c r="EP18" s="1058">
        <v>212</v>
      </c>
      <c r="EQ18" s="1058">
        <v>150</v>
      </c>
      <c r="ER18" s="1058">
        <v>363</v>
      </c>
      <c r="ES18" s="1058">
        <v>397</v>
      </c>
      <c r="ET18" s="1058">
        <v>93</v>
      </c>
      <c r="EU18" s="1058">
        <v>64</v>
      </c>
      <c r="EV18" s="1058">
        <v>22</v>
      </c>
      <c r="EW18" s="1058">
        <v>18</v>
      </c>
      <c r="EX18" s="1058">
        <v>14</v>
      </c>
      <c r="EY18" s="1058">
        <v>19</v>
      </c>
      <c r="EZ18" s="1058">
        <v>24</v>
      </c>
      <c r="FA18" s="1058">
        <v>58</v>
      </c>
      <c r="FB18" s="1058">
        <v>42</v>
      </c>
      <c r="FC18" s="1058">
        <v>24</v>
      </c>
      <c r="FD18" s="1058">
        <v>23</v>
      </c>
      <c r="FE18" s="1058">
        <v>27</v>
      </c>
      <c r="FF18" s="1058">
        <v>28</v>
      </c>
      <c r="FG18" s="1058">
        <v>91</v>
      </c>
      <c r="FH18" s="1058">
        <v>15</v>
      </c>
      <c r="FI18" s="1058">
        <v>25</v>
      </c>
      <c r="FJ18" s="1058">
        <v>16</v>
      </c>
      <c r="FK18" s="1058">
        <v>25</v>
      </c>
      <c r="FL18" s="1058">
        <v>46</v>
      </c>
      <c r="FM18" s="1058">
        <v>51</v>
      </c>
      <c r="FN18" s="1058">
        <v>58</v>
      </c>
      <c r="FO18" s="1058">
        <v>81</v>
      </c>
      <c r="FP18" s="1058">
        <v>44</v>
      </c>
      <c r="FQ18" s="1058">
        <v>25</v>
      </c>
      <c r="FR18" s="1058">
        <v>23</v>
      </c>
      <c r="FS18" s="1058">
        <v>26</v>
      </c>
      <c r="FT18" s="1058">
        <v>45</v>
      </c>
      <c r="FU18" s="1058">
        <v>8</v>
      </c>
      <c r="FV18" s="1058">
        <v>31</v>
      </c>
      <c r="FW18" s="1058">
        <v>28</v>
      </c>
      <c r="FX18" s="1058">
        <v>-28</v>
      </c>
      <c r="FY18" s="1058">
        <v>51</v>
      </c>
      <c r="FZ18" s="1058">
        <v>29</v>
      </c>
      <c r="GA18" s="1058">
        <v>35</v>
      </c>
      <c r="GB18" s="1058">
        <v>17</v>
      </c>
      <c r="GC18" s="1058">
        <v>11</v>
      </c>
      <c r="GD18" s="1058">
        <v>11</v>
      </c>
      <c r="GE18" s="1058">
        <v>65</v>
      </c>
      <c r="GF18" s="1058">
        <v>31</v>
      </c>
      <c r="GG18" s="1058">
        <v>25</v>
      </c>
      <c r="GH18" s="1058">
        <v>65</v>
      </c>
      <c r="GI18" s="1058">
        <v>74</v>
      </c>
      <c r="GJ18" s="1058">
        <v>53</v>
      </c>
      <c r="GK18" s="1058">
        <v>113</v>
      </c>
      <c r="GL18" s="1058">
        <v>40</v>
      </c>
      <c r="GM18" s="1058">
        <v>13</v>
      </c>
      <c r="GN18" s="1058">
        <v>17</v>
      </c>
      <c r="GO18" s="1058">
        <v>32</v>
      </c>
      <c r="GP18" s="1058">
        <v>29</v>
      </c>
      <c r="GQ18" s="1058">
        <v>23</v>
      </c>
      <c r="GR18" s="1058">
        <v>9</v>
      </c>
      <c r="GS18" s="1058">
        <v>11</v>
      </c>
      <c r="GT18" s="1058">
        <v>14</v>
      </c>
      <c r="GU18" s="1058">
        <v>22</v>
      </c>
      <c r="GV18" s="1058">
        <v>68</v>
      </c>
      <c r="GW18" s="1058">
        <v>21</v>
      </c>
      <c r="GX18" s="1058">
        <v>22</v>
      </c>
      <c r="GY18" s="1058">
        <v>18</v>
      </c>
      <c r="GZ18" s="1058">
        <v>20</v>
      </c>
      <c r="HA18" s="1058">
        <v>12</v>
      </c>
      <c r="HB18" s="1058">
        <v>7</v>
      </c>
      <c r="HC18" s="1058">
        <v>18</v>
      </c>
      <c r="HD18" s="1058">
        <v>34</v>
      </c>
      <c r="HE18" s="1058">
        <v>16</v>
      </c>
      <c r="HF18" s="1058">
        <v>48</v>
      </c>
      <c r="HG18" s="1058">
        <v>33</v>
      </c>
      <c r="HH18" s="1058">
        <v>29</v>
      </c>
      <c r="HI18" s="1058">
        <v>21</v>
      </c>
      <c r="HJ18" s="1058">
        <v>18</v>
      </c>
      <c r="HK18" s="1058">
        <v>40</v>
      </c>
      <c r="HL18" s="1058">
        <v>15</v>
      </c>
      <c r="HM18" s="1058">
        <v>30</v>
      </c>
      <c r="HN18" s="1058">
        <v>9</v>
      </c>
      <c r="HO18" s="1058">
        <v>43</v>
      </c>
      <c r="HP18" s="1058">
        <v>19</v>
      </c>
      <c r="HQ18" s="1058">
        <v>11</v>
      </c>
      <c r="HR18" s="1058">
        <v>34</v>
      </c>
      <c r="HS18" s="1058">
        <v>62</v>
      </c>
      <c r="HT18" s="1058">
        <v>21</v>
      </c>
      <c r="HU18" s="1058">
        <v>16</v>
      </c>
      <c r="HV18" s="1058">
        <v>13</v>
      </c>
      <c r="HW18" s="1058">
        <v>36</v>
      </c>
      <c r="HX18" s="1058">
        <v>20</v>
      </c>
      <c r="HY18" s="1058">
        <v>20</v>
      </c>
      <c r="HZ18" s="1058">
        <v>18</v>
      </c>
      <c r="IA18" s="1058">
        <v>22</v>
      </c>
      <c r="IB18" s="1058">
        <v>29</v>
      </c>
      <c r="IC18" s="1058">
        <v>3</v>
      </c>
      <c r="ID18" s="1058">
        <v>12</v>
      </c>
      <c r="IE18" s="1058">
        <v>49</v>
      </c>
      <c r="IF18" s="1058">
        <v>52</v>
      </c>
      <c r="IG18" s="1058">
        <v>29</v>
      </c>
      <c r="IH18" s="1058">
        <v>24</v>
      </c>
      <c r="II18" s="1058">
        <v>45</v>
      </c>
      <c r="IJ18" s="1058">
        <v>64</v>
      </c>
      <c r="IK18" s="1058">
        <v>29</v>
      </c>
      <c r="IL18" s="1058">
        <v>27</v>
      </c>
      <c r="IM18" s="1058">
        <v>16</v>
      </c>
      <c r="IN18" s="1058">
        <v>24</v>
      </c>
      <c r="IO18" s="1058">
        <v>20</v>
      </c>
      <c r="IP18" s="1058">
        <v>14</v>
      </c>
      <c r="IQ18" s="1058">
        <v>13</v>
      </c>
      <c r="IR18" s="1058">
        <v>17</v>
      </c>
      <c r="IS18" s="1058">
        <v>26</v>
      </c>
      <c r="IT18" s="1058">
        <v>22</v>
      </c>
      <c r="IU18" s="1058">
        <v>45</v>
      </c>
      <c r="IV18" s="1058">
        <v>23</v>
      </c>
      <c r="IW18" s="1058">
        <v>21</v>
      </c>
      <c r="IX18" s="1058">
        <v>20</v>
      </c>
      <c r="IY18" s="1058">
        <v>193</v>
      </c>
      <c r="IZ18" s="1058">
        <v>132</v>
      </c>
      <c r="JA18" s="1058">
        <v>69</v>
      </c>
      <c r="JB18" s="1058">
        <v>29</v>
      </c>
      <c r="JC18" s="1058">
        <v>34</v>
      </c>
      <c r="JD18" s="1058">
        <v>28</v>
      </c>
      <c r="JE18" s="1058">
        <v>28</v>
      </c>
      <c r="JF18" s="1058">
        <v>21</v>
      </c>
      <c r="JG18" s="1058">
        <v>61</v>
      </c>
      <c r="JH18" s="1058">
        <v>58</v>
      </c>
      <c r="JI18" s="1058">
        <v>35</v>
      </c>
      <c r="JJ18" s="1058">
        <v>22</v>
      </c>
      <c r="JK18" s="1058">
        <v>17</v>
      </c>
      <c r="JL18" s="1058">
        <v>111</v>
      </c>
      <c r="JM18" s="1058">
        <v>42</v>
      </c>
      <c r="JN18" s="1058">
        <v>28</v>
      </c>
      <c r="JO18" s="1058">
        <v>64</v>
      </c>
      <c r="JP18" s="1058">
        <v>24</v>
      </c>
      <c r="JQ18" s="1058">
        <v>21</v>
      </c>
      <c r="JR18" s="1058">
        <v>44</v>
      </c>
      <c r="JS18" s="1058">
        <v>10</v>
      </c>
      <c r="JT18" s="1058">
        <v>14</v>
      </c>
      <c r="JU18" s="1058">
        <v>9</v>
      </c>
      <c r="JV18" s="1058">
        <v>15</v>
      </c>
      <c r="JW18" s="1058">
        <v>16</v>
      </c>
      <c r="JX18" s="1058">
        <v>12</v>
      </c>
      <c r="JY18" s="1058">
        <v>8</v>
      </c>
      <c r="JZ18" s="1058">
        <v>7</v>
      </c>
      <c r="KA18" s="1058">
        <v>11</v>
      </c>
      <c r="KB18" s="1058">
        <v>20</v>
      </c>
      <c r="KC18" s="1058">
        <v>128</v>
      </c>
      <c r="KD18" s="1058">
        <v>49</v>
      </c>
      <c r="KE18" s="1058">
        <v>33</v>
      </c>
      <c r="KF18" s="1058">
        <v>12</v>
      </c>
      <c r="KG18" s="1058">
        <v>30</v>
      </c>
      <c r="KH18" s="1058">
        <v>17</v>
      </c>
      <c r="KI18" s="1058">
        <v>15</v>
      </c>
      <c r="KJ18" s="1058">
        <v>30</v>
      </c>
      <c r="KK18" s="1058">
        <v>41</v>
      </c>
      <c r="KL18" s="1058">
        <v>89</v>
      </c>
      <c r="KM18" s="1058">
        <v>44</v>
      </c>
      <c r="KN18" s="1058">
        <v>22</v>
      </c>
      <c r="KO18" s="1058">
        <v>9</v>
      </c>
      <c r="KP18" s="1058">
        <v>10</v>
      </c>
      <c r="KQ18" s="1058">
        <v>15</v>
      </c>
      <c r="KR18" s="1058">
        <v>15</v>
      </c>
      <c r="KS18" s="1058">
        <v>125</v>
      </c>
      <c r="KT18" s="1058">
        <v>42</v>
      </c>
      <c r="KU18" s="1058">
        <v>58</v>
      </c>
      <c r="KV18" s="1058">
        <v>96</v>
      </c>
    </row>
    <row r="19" spans="1:308" ht="23.25" customHeight="1" x14ac:dyDescent="0.25">
      <c r="A19" s="1307"/>
      <c r="B19" s="282" t="s">
        <v>2786</v>
      </c>
      <c r="C19" s="1058">
        <v>5369</v>
      </c>
      <c r="D19" s="1058">
        <v>1918</v>
      </c>
      <c r="E19" s="1058">
        <v>798</v>
      </c>
      <c r="F19" s="1058">
        <v>1250</v>
      </c>
      <c r="G19" s="1058">
        <v>1373</v>
      </c>
      <c r="H19" s="1058">
        <v>28</v>
      </c>
      <c r="I19" s="1058" t="s">
        <v>97</v>
      </c>
      <c r="J19" s="1313"/>
      <c r="K19" s="1058">
        <v>198</v>
      </c>
      <c r="L19" s="1058">
        <v>109</v>
      </c>
      <c r="M19" s="1058">
        <v>80</v>
      </c>
      <c r="N19" s="1058">
        <v>13</v>
      </c>
      <c r="O19" s="1058">
        <v>11</v>
      </c>
      <c r="P19" s="1058">
        <v>42</v>
      </c>
      <c r="Q19" s="1058">
        <v>16</v>
      </c>
      <c r="R19" s="1058">
        <v>9</v>
      </c>
      <c r="S19" s="1058">
        <v>9</v>
      </c>
      <c r="T19" s="1058">
        <v>14</v>
      </c>
      <c r="U19" s="1058">
        <v>14</v>
      </c>
      <c r="V19" s="1058">
        <v>25</v>
      </c>
      <c r="W19" s="1058">
        <v>25</v>
      </c>
      <c r="X19" s="1058">
        <v>22</v>
      </c>
      <c r="Y19" s="1058">
        <v>20</v>
      </c>
      <c r="Z19" s="1058">
        <v>28</v>
      </c>
      <c r="AA19" s="1058">
        <v>6</v>
      </c>
      <c r="AB19" s="1058">
        <v>14</v>
      </c>
      <c r="AC19" s="1058">
        <v>11</v>
      </c>
      <c r="AD19" s="1058">
        <v>21</v>
      </c>
      <c r="AE19" s="1058">
        <v>15</v>
      </c>
      <c r="AF19" s="1058">
        <v>16</v>
      </c>
      <c r="AG19" s="1058">
        <v>21</v>
      </c>
      <c r="AH19" s="1058">
        <v>14</v>
      </c>
      <c r="AI19" s="1058">
        <v>10</v>
      </c>
      <c r="AJ19" s="1058">
        <v>8</v>
      </c>
      <c r="AK19" s="1058">
        <v>14</v>
      </c>
      <c r="AL19" s="1058">
        <v>24</v>
      </c>
      <c r="AM19" s="1058">
        <v>25</v>
      </c>
      <c r="AN19" s="1058">
        <v>23</v>
      </c>
      <c r="AO19" s="1058">
        <v>25</v>
      </c>
      <c r="AP19" s="1058">
        <v>14</v>
      </c>
      <c r="AQ19" s="1058">
        <v>17</v>
      </c>
      <c r="AR19" s="1058">
        <v>121</v>
      </c>
      <c r="AS19" s="1058">
        <v>56</v>
      </c>
      <c r="AT19" s="1058">
        <v>16</v>
      </c>
      <c r="AU19" s="1058">
        <v>29</v>
      </c>
      <c r="AV19" s="1058">
        <v>26</v>
      </c>
      <c r="AW19" s="1058">
        <v>21</v>
      </c>
      <c r="AX19" s="1058">
        <v>29</v>
      </c>
      <c r="AY19" s="1058">
        <v>16</v>
      </c>
      <c r="AZ19" s="1058">
        <v>5</v>
      </c>
      <c r="BA19" s="1058">
        <v>11</v>
      </c>
      <c r="BB19" s="1058">
        <v>16</v>
      </c>
      <c r="BC19" s="1058">
        <v>12</v>
      </c>
      <c r="BD19" s="1058">
        <v>14</v>
      </c>
      <c r="BE19" s="1058">
        <v>8</v>
      </c>
      <c r="BF19" s="1058">
        <v>35</v>
      </c>
      <c r="BG19" s="1058">
        <v>13</v>
      </c>
      <c r="BH19" s="1058">
        <v>9</v>
      </c>
      <c r="BI19" s="1058">
        <v>13</v>
      </c>
      <c r="BJ19" s="1058">
        <v>33</v>
      </c>
      <c r="BK19" s="1058">
        <v>17</v>
      </c>
      <c r="BL19" s="1058">
        <v>14</v>
      </c>
      <c r="BM19" s="1058">
        <v>25</v>
      </c>
      <c r="BN19" s="1058">
        <v>45</v>
      </c>
      <c r="BO19" s="1058">
        <v>15</v>
      </c>
      <c r="BP19" s="1058">
        <v>36</v>
      </c>
      <c r="BQ19" s="1058">
        <v>25</v>
      </c>
      <c r="BR19" s="1058">
        <v>9</v>
      </c>
      <c r="BS19" s="1058">
        <v>84</v>
      </c>
      <c r="BT19" s="1058">
        <v>43</v>
      </c>
      <c r="BU19" s="1058">
        <v>80</v>
      </c>
      <c r="BV19" s="1058">
        <v>15</v>
      </c>
      <c r="BW19" s="1058">
        <v>29</v>
      </c>
      <c r="BX19" s="1058">
        <v>10</v>
      </c>
      <c r="BY19" s="1058">
        <v>21</v>
      </c>
      <c r="BZ19" s="1058">
        <v>18</v>
      </c>
      <c r="CA19" s="1058">
        <v>67</v>
      </c>
      <c r="CB19" s="1058">
        <v>48</v>
      </c>
      <c r="CC19" s="1058">
        <v>46</v>
      </c>
      <c r="CD19" s="1058">
        <v>11</v>
      </c>
      <c r="CE19" s="1058">
        <v>9</v>
      </c>
      <c r="CF19" s="1058">
        <v>22</v>
      </c>
      <c r="CG19" s="1058">
        <v>26</v>
      </c>
      <c r="CH19" s="1058">
        <v>7</v>
      </c>
      <c r="CI19" s="1058">
        <v>23</v>
      </c>
      <c r="CJ19" s="1058">
        <v>11</v>
      </c>
      <c r="CK19" s="1058">
        <v>15</v>
      </c>
      <c r="CL19" s="1058">
        <v>9</v>
      </c>
      <c r="CM19" s="1058">
        <v>3</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t="s">
        <v>97</v>
      </c>
      <c r="DB19" s="1058">
        <v>31</v>
      </c>
      <c r="DC19" s="1058">
        <v>7</v>
      </c>
      <c r="DD19" s="1058">
        <v>34</v>
      </c>
      <c r="DE19" s="1058">
        <v>19</v>
      </c>
      <c r="DF19" s="1058" t="s">
        <v>97</v>
      </c>
      <c r="DG19" s="1058">
        <v>9</v>
      </c>
      <c r="DH19" s="1058">
        <v>6</v>
      </c>
      <c r="DI19" s="1058">
        <v>13</v>
      </c>
      <c r="DJ19" s="1058">
        <v>8</v>
      </c>
      <c r="DK19" s="1058">
        <v>11</v>
      </c>
      <c r="DL19" s="1058">
        <v>4</v>
      </c>
      <c r="DM19" s="1058">
        <v>12</v>
      </c>
      <c r="DN19" s="1058">
        <v>6</v>
      </c>
      <c r="DO19" s="1058">
        <v>131</v>
      </c>
      <c r="DP19" s="1058">
        <v>31</v>
      </c>
      <c r="DQ19" s="1058">
        <v>27</v>
      </c>
      <c r="DR19" s="1058">
        <v>20</v>
      </c>
      <c r="DS19" s="1058">
        <v>24</v>
      </c>
      <c r="DT19" s="1058">
        <v>23</v>
      </c>
      <c r="DU19" s="1058">
        <v>2</v>
      </c>
      <c r="DV19" s="1058">
        <v>34</v>
      </c>
      <c r="DW19" s="1058">
        <v>11</v>
      </c>
      <c r="DX19" s="1058">
        <v>5</v>
      </c>
      <c r="DY19" s="1058">
        <v>13</v>
      </c>
      <c r="DZ19" s="1058">
        <v>110</v>
      </c>
      <c r="EA19" s="1058">
        <v>81</v>
      </c>
      <c r="EB19" s="1058">
        <v>126</v>
      </c>
      <c r="EC19" s="1058">
        <v>127</v>
      </c>
      <c r="ED19" s="1058">
        <v>89</v>
      </c>
      <c r="EE19" s="1058">
        <v>47</v>
      </c>
      <c r="EF19" s="1058">
        <v>77</v>
      </c>
      <c r="EG19" s="1058">
        <v>74</v>
      </c>
      <c r="EH19" s="1058">
        <v>41</v>
      </c>
      <c r="EI19" s="1058">
        <v>46</v>
      </c>
      <c r="EJ19" s="1058">
        <v>19</v>
      </c>
      <c r="EK19" s="1058">
        <v>12</v>
      </c>
      <c r="EL19" s="1058">
        <v>12</v>
      </c>
      <c r="EM19" s="1058">
        <v>62</v>
      </c>
      <c r="EN19" s="1058">
        <v>55</v>
      </c>
      <c r="EO19" s="1058">
        <v>48</v>
      </c>
      <c r="EP19" s="1058">
        <v>41</v>
      </c>
      <c r="EQ19" s="1058">
        <v>26</v>
      </c>
      <c r="ER19" s="1058">
        <v>63</v>
      </c>
      <c r="ES19" s="1058">
        <v>69</v>
      </c>
      <c r="ET19" s="1058">
        <v>16</v>
      </c>
      <c r="EU19" s="1058">
        <v>18</v>
      </c>
      <c r="EV19" s="1058">
        <v>5</v>
      </c>
      <c r="EW19" s="1058">
        <v>4</v>
      </c>
      <c r="EX19" s="1058">
        <v>4</v>
      </c>
      <c r="EY19" s="1058">
        <v>5</v>
      </c>
      <c r="EZ19" s="1058">
        <v>5</v>
      </c>
      <c r="FA19" s="1058">
        <v>18</v>
      </c>
      <c r="FB19" s="1058">
        <v>11</v>
      </c>
      <c r="FC19" s="1058">
        <v>8</v>
      </c>
      <c r="FD19" s="1058">
        <v>6</v>
      </c>
      <c r="FE19" s="1058">
        <v>9</v>
      </c>
      <c r="FF19" s="1058">
        <v>11</v>
      </c>
      <c r="FG19" s="1058">
        <v>27</v>
      </c>
      <c r="FH19" s="1058">
        <v>5</v>
      </c>
      <c r="FI19" s="1058">
        <v>7</v>
      </c>
      <c r="FJ19" s="1058">
        <v>5</v>
      </c>
      <c r="FK19" s="1058">
        <v>8</v>
      </c>
      <c r="FL19" s="1058">
        <v>10</v>
      </c>
      <c r="FM19" s="1058">
        <v>18</v>
      </c>
      <c r="FN19" s="1058">
        <v>16</v>
      </c>
      <c r="FO19" s="1058">
        <v>21</v>
      </c>
      <c r="FP19" s="1058">
        <v>15</v>
      </c>
      <c r="FQ19" s="1058">
        <v>3</v>
      </c>
      <c r="FR19" s="1058">
        <v>3</v>
      </c>
      <c r="FS19" s="1058">
        <v>4</v>
      </c>
      <c r="FT19" s="1058">
        <v>13</v>
      </c>
      <c r="FU19" s="1058">
        <v>2</v>
      </c>
      <c r="FV19" s="1058">
        <v>4</v>
      </c>
      <c r="FW19" s="1058">
        <v>5</v>
      </c>
      <c r="FX19" s="1058">
        <v>4</v>
      </c>
      <c r="FY19" s="1058">
        <v>11</v>
      </c>
      <c r="FZ19" s="1058">
        <v>4</v>
      </c>
      <c r="GA19" s="1058">
        <v>6</v>
      </c>
      <c r="GB19" s="1058">
        <v>5</v>
      </c>
      <c r="GC19" s="1058">
        <v>2</v>
      </c>
      <c r="GD19" s="1058">
        <v>3</v>
      </c>
      <c r="GE19" s="1058">
        <v>16</v>
      </c>
      <c r="GF19" s="1058">
        <v>6</v>
      </c>
      <c r="GG19" s="1058">
        <v>4</v>
      </c>
      <c r="GH19" s="1058">
        <v>6</v>
      </c>
      <c r="GI19" s="1058">
        <v>10</v>
      </c>
      <c r="GJ19" s="1058">
        <v>9</v>
      </c>
      <c r="GK19" s="1058">
        <v>30</v>
      </c>
      <c r="GL19" s="1058">
        <v>10</v>
      </c>
      <c r="GM19" s="1058">
        <v>3</v>
      </c>
      <c r="GN19" s="1058">
        <v>7</v>
      </c>
      <c r="GO19" s="1058">
        <v>8</v>
      </c>
      <c r="GP19" s="1058">
        <v>7</v>
      </c>
      <c r="GQ19" s="1058">
        <v>7</v>
      </c>
      <c r="GR19" s="1058">
        <v>2</v>
      </c>
      <c r="GS19" s="1058">
        <v>3</v>
      </c>
      <c r="GT19" s="1058">
        <v>2</v>
      </c>
      <c r="GU19" s="1058">
        <v>7</v>
      </c>
      <c r="GV19" s="1058">
        <v>19</v>
      </c>
      <c r="GW19" s="1058">
        <v>2</v>
      </c>
      <c r="GX19" s="1058">
        <v>2</v>
      </c>
      <c r="GY19" s="1058">
        <v>5</v>
      </c>
      <c r="GZ19" s="1058">
        <v>4</v>
      </c>
      <c r="HA19" s="1058">
        <v>4</v>
      </c>
      <c r="HB19" s="1058">
        <v>2</v>
      </c>
      <c r="HC19" s="1058">
        <v>5</v>
      </c>
      <c r="HD19" s="1058">
        <v>8</v>
      </c>
      <c r="HE19" s="1058">
        <v>2</v>
      </c>
      <c r="HF19" s="1058">
        <v>11</v>
      </c>
      <c r="HG19" s="1058">
        <v>6</v>
      </c>
      <c r="HH19" s="1058">
        <v>2</v>
      </c>
      <c r="HI19" s="1058">
        <v>7</v>
      </c>
      <c r="HJ19" s="1058">
        <v>6</v>
      </c>
      <c r="HK19" s="1058">
        <v>8</v>
      </c>
      <c r="HL19" s="1058">
        <v>4</v>
      </c>
      <c r="HM19" s="1058">
        <v>3</v>
      </c>
      <c r="HN19" s="1058">
        <v>2</v>
      </c>
      <c r="HO19" s="1058">
        <v>6</v>
      </c>
      <c r="HP19" s="1058">
        <v>5</v>
      </c>
      <c r="HQ19" s="1058">
        <v>1</v>
      </c>
      <c r="HR19" s="1058">
        <v>23</v>
      </c>
      <c r="HS19" s="1058">
        <v>15</v>
      </c>
      <c r="HT19" s="1058">
        <v>7</v>
      </c>
      <c r="HU19" s="1058">
        <v>6</v>
      </c>
      <c r="HV19" s="1058">
        <v>3</v>
      </c>
      <c r="HW19" s="1058">
        <v>12</v>
      </c>
      <c r="HX19" s="1058">
        <v>6</v>
      </c>
      <c r="HY19" s="1058">
        <v>7</v>
      </c>
      <c r="HZ19" s="1058">
        <v>6</v>
      </c>
      <c r="IA19" s="1058">
        <v>10</v>
      </c>
      <c r="IB19" s="1058">
        <v>10</v>
      </c>
      <c r="IC19" s="1058">
        <v>9</v>
      </c>
      <c r="ID19" s="1058">
        <v>1</v>
      </c>
      <c r="IE19" s="1058">
        <v>11</v>
      </c>
      <c r="IF19" s="1058">
        <v>6</v>
      </c>
      <c r="IG19" s="1058">
        <v>4</v>
      </c>
      <c r="IH19" s="1058">
        <v>5</v>
      </c>
      <c r="II19" s="1058">
        <v>16</v>
      </c>
      <c r="IJ19" s="1058">
        <v>9</v>
      </c>
      <c r="IK19" s="1058">
        <v>5</v>
      </c>
      <c r="IL19" s="1058">
        <v>9</v>
      </c>
      <c r="IM19" s="1058">
        <v>2</v>
      </c>
      <c r="IN19" s="1058">
        <v>6</v>
      </c>
      <c r="IO19" s="1058">
        <v>2</v>
      </c>
      <c r="IP19" s="1058">
        <v>3</v>
      </c>
      <c r="IQ19" s="1058">
        <v>4</v>
      </c>
      <c r="IR19" s="1058">
        <v>2</v>
      </c>
      <c r="IS19" s="1058">
        <v>4</v>
      </c>
      <c r="IT19" s="1058">
        <v>9</v>
      </c>
      <c r="IU19" s="1058">
        <v>9</v>
      </c>
      <c r="IV19" s="1058">
        <v>4</v>
      </c>
      <c r="IW19" s="1058">
        <v>5</v>
      </c>
      <c r="IX19" s="1058">
        <v>3</v>
      </c>
      <c r="IY19" s="1058">
        <v>36</v>
      </c>
      <c r="IZ19" s="1058">
        <v>33</v>
      </c>
      <c r="JA19" s="1058">
        <v>16</v>
      </c>
      <c r="JB19" s="1058">
        <v>8</v>
      </c>
      <c r="JC19" s="1058">
        <v>10</v>
      </c>
      <c r="JD19" s="1058">
        <v>5</v>
      </c>
      <c r="JE19" s="1058">
        <v>5</v>
      </c>
      <c r="JF19" s="1058">
        <v>5</v>
      </c>
      <c r="JG19" s="1058">
        <v>11</v>
      </c>
      <c r="JH19" s="1058">
        <v>10</v>
      </c>
      <c r="JI19" s="1058">
        <v>8</v>
      </c>
      <c r="JJ19" s="1058">
        <v>3</v>
      </c>
      <c r="JK19" s="1058">
        <v>4</v>
      </c>
      <c r="JL19" s="1058">
        <v>12</v>
      </c>
      <c r="JM19" s="1058">
        <v>7</v>
      </c>
      <c r="JN19" s="1058">
        <v>5</v>
      </c>
      <c r="JO19" s="1058">
        <v>8</v>
      </c>
      <c r="JP19" s="1058">
        <v>7</v>
      </c>
      <c r="JQ19" s="1058">
        <v>9</v>
      </c>
      <c r="JR19" s="1058">
        <v>19</v>
      </c>
      <c r="JS19" s="1058">
        <v>2</v>
      </c>
      <c r="JT19" s="1058">
        <v>5</v>
      </c>
      <c r="JU19" s="1058">
        <v>3</v>
      </c>
      <c r="JV19" s="1058">
        <v>5</v>
      </c>
      <c r="JW19" s="1058">
        <v>5</v>
      </c>
      <c r="JX19" s="1058">
        <v>4</v>
      </c>
      <c r="JY19" s="1058">
        <v>3</v>
      </c>
      <c r="JZ19" s="1058">
        <v>2</v>
      </c>
      <c r="KA19" s="1058">
        <v>5</v>
      </c>
      <c r="KB19" s="1058">
        <v>6</v>
      </c>
      <c r="KC19" s="1058">
        <v>49</v>
      </c>
      <c r="KD19" s="1058">
        <v>20</v>
      </c>
      <c r="KE19" s="1058">
        <v>10</v>
      </c>
      <c r="KF19" s="1058">
        <v>5</v>
      </c>
      <c r="KG19" s="1058">
        <v>6</v>
      </c>
      <c r="KH19" s="1058">
        <v>6</v>
      </c>
      <c r="KI19" s="1058">
        <v>6</v>
      </c>
      <c r="KJ19" s="1058">
        <v>12</v>
      </c>
      <c r="KK19" s="1058">
        <v>14</v>
      </c>
      <c r="KL19" s="1058">
        <v>36</v>
      </c>
      <c r="KM19" s="1058">
        <v>17</v>
      </c>
      <c r="KN19" s="1058">
        <v>6</v>
      </c>
      <c r="KO19" s="1058">
        <v>3</v>
      </c>
      <c r="KP19" s="1058">
        <v>5</v>
      </c>
      <c r="KQ19" s="1058">
        <v>7</v>
      </c>
      <c r="KR19" s="1058">
        <v>5</v>
      </c>
      <c r="KS19" s="1058">
        <v>36</v>
      </c>
      <c r="KT19" s="1058">
        <v>16</v>
      </c>
      <c r="KU19" s="1058">
        <v>11</v>
      </c>
      <c r="KV19" s="1058" t="s">
        <v>97</v>
      </c>
    </row>
    <row r="20" spans="1:308" ht="23.25" customHeight="1" x14ac:dyDescent="0.25">
      <c r="A20" s="1307"/>
      <c r="B20" s="283" t="s">
        <v>2787</v>
      </c>
      <c r="C20" s="1058">
        <v>21899</v>
      </c>
      <c r="D20" s="1058">
        <v>10270</v>
      </c>
      <c r="E20" s="1058">
        <v>3758</v>
      </c>
      <c r="F20" s="1058">
        <v>3933</v>
      </c>
      <c r="G20" s="1058">
        <v>3767</v>
      </c>
      <c r="H20" s="1058">
        <v>72</v>
      </c>
      <c r="I20" s="1058">
        <v>96</v>
      </c>
      <c r="J20" s="1313"/>
      <c r="K20" s="1058">
        <v>801</v>
      </c>
      <c r="L20" s="1058">
        <v>375</v>
      </c>
      <c r="M20" s="1058">
        <v>489</v>
      </c>
      <c r="N20" s="1058">
        <v>225</v>
      </c>
      <c r="O20" s="1058">
        <v>229</v>
      </c>
      <c r="P20" s="1058">
        <v>189</v>
      </c>
      <c r="Q20" s="1058">
        <v>159</v>
      </c>
      <c r="R20" s="1058">
        <v>167</v>
      </c>
      <c r="S20" s="1058">
        <v>105</v>
      </c>
      <c r="T20" s="1058">
        <v>83</v>
      </c>
      <c r="U20" s="1058">
        <v>110</v>
      </c>
      <c r="V20" s="1058">
        <v>61</v>
      </c>
      <c r="W20" s="1058">
        <v>85</v>
      </c>
      <c r="X20" s="1058">
        <v>123</v>
      </c>
      <c r="Y20" s="1058">
        <v>46</v>
      </c>
      <c r="Z20" s="1058">
        <v>62</v>
      </c>
      <c r="AA20" s="1058">
        <v>52</v>
      </c>
      <c r="AB20" s="1058">
        <v>91</v>
      </c>
      <c r="AC20" s="1058">
        <v>34</v>
      </c>
      <c r="AD20" s="1058">
        <v>44</v>
      </c>
      <c r="AE20" s="1058">
        <v>35</v>
      </c>
      <c r="AF20" s="1058">
        <v>22</v>
      </c>
      <c r="AG20" s="1058">
        <v>134</v>
      </c>
      <c r="AH20" s="1058">
        <v>118</v>
      </c>
      <c r="AI20" s="1058">
        <v>77</v>
      </c>
      <c r="AJ20" s="1058">
        <v>45</v>
      </c>
      <c r="AK20" s="1058">
        <v>110</v>
      </c>
      <c r="AL20" s="1058">
        <v>208</v>
      </c>
      <c r="AM20" s="1058">
        <v>138</v>
      </c>
      <c r="AN20" s="1058">
        <v>73</v>
      </c>
      <c r="AO20" s="1058">
        <v>113</v>
      </c>
      <c r="AP20" s="1058">
        <v>67</v>
      </c>
      <c r="AQ20" s="1058">
        <v>77</v>
      </c>
      <c r="AR20" s="1058">
        <v>1155</v>
      </c>
      <c r="AS20" s="1058">
        <v>483</v>
      </c>
      <c r="AT20" s="1058">
        <v>242</v>
      </c>
      <c r="AU20" s="1058">
        <v>149</v>
      </c>
      <c r="AV20" s="1058">
        <v>231</v>
      </c>
      <c r="AW20" s="1058">
        <v>152</v>
      </c>
      <c r="AX20" s="1058">
        <v>146</v>
      </c>
      <c r="AY20" s="1058">
        <v>75</v>
      </c>
      <c r="AZ20" s="1058">
        <v>53</v>
      </c>
      <c r="BA20" s="1058">
        <v>77</v>
      </c>
      <c r="BB20" s="1058">
        <v>89</v>
      </c>
      <c r="BC20" s="1058">
        <v>60</v>
      </c>
      <c r="BD20" s="1058">
        <v>70</v>
      </c>
      <c r="BE20" s="1058">
        <v>35</v>
      </c>
      <c r="BF20" s="1058">
        <v>204</v>
      </c>
      <c r="BG20" s="1058">
        <v>73</v>
      </c>
      <c r="BH20" s="1058">
        <v>50</v>
      </c>
      <c r="BI20" s="1058">
        <v>67</v>
      </c>
      <c r="BJ20" s="1058">
        <v>161</v>
      </c>
      <c r="BK20" s="1058">
        <v>97</v>
      </c>
      <c r="BL20" s="1058">
        <v>74</v>
      </c>
      <c r="BM20" s="1058">
        <v>188</v>
      </c>
      <c r="BN20" s="1058">
        <v>71</v>
      </c>
      <c r="BO20" s="1058">
        <v>82</v>
      </c>
      <c r="BP20" s="1058">
        <v>43</v>
      </c>
      <c r="BQ20" s="1058">
        <v>36</v>
      </c>
      <c r="BR20" s="1058">
        <v>61</v>
      </c>
      <c r="BS20" s="1058">
        <v>388</v>
      </c>
      <c r="BT20" s="1058">
        <v>295</v>
      </c>
      <c r="BU20" s="1058">
        <v>105</v>
      </c>
      <c r="BV20" s="1058">
        <v>84</v>
      </c>
      <c r="BW20" s="1058">
        <v>121</v>
      </c>
      <c r="BX20" s="1058">
        <v>100</v>
      </c>
      <c r="BY20" s="1058">
        <v>125</v>
      </c>
      <c r="BZ20" s="1058">
        <v>48</v>
      </c>
      <c r="CA20" s="1058">
        <v>344</v>
      </c>
      <c r="CB20" s="1058">
        <v>189</v>
      </c>
      <c r="CC20" s="1058">
        <v>135</v>
      </c>
      <c r="CD20" s="1058">
        <v>123</v>
      </c>
      <c r="CE20" s="1058">
        <v>109</v>
      </c>
      <c r="CF20" s="1058">
        <v>89</v>
      </c>
      <c r="CG20" s="1058">
        <v>73</v>
      </c>
      <c r="CH20" s="1058">
        <v>75</v>
      </c>
      <c r="CI20" s="1058">
        <v>60</v>
      </c>
      <c r="CJ20" s="1058">
        <v>39</v>
      </c>
      <c r="CK20" s="1058">
        <v>39</v>
      </c>
      <c r="CL20" s="1058">
        <v>60</v>
      </c>
      <c r="CM20" s="1058">
        <v>39</v>
      </c>
      <c r="CN20" s="1058">
        <v>87</v>
      </c>
      <c r="CO20" s="1058">
        <v>49</v>
      </c>
      <c r="CP20" s="1058">
        <v>40</v>
      </c>
      <c r="CQ20" s="1058">
        <v>41</v>
      </c>
      <c r="CR20" s="1058">
        <v>23</v>
      </c>
      <c r="CS20" s="1058">
        <v>24</v>
      </c>
      <c r="CT20" s="1058">
        <v>27</v>
      </c>
      <c r="CU20" s="1058">
        <v>22</v>
      </c>
      <c r="CV20" s="1058">
        <v>18</v>
      </c>
      <c r="CW20" s="1058">
        <v>21</v>
      </c>
      <c r="CX20" s="1058">
        <v>10</v>
      </c>
      <c r="CY20" s="1058">
        <v>11</v>
      </c>
      <c r="CZ20" s="1058">
        <v>5</v>
      </c>
      <c r="DA20" s="1058">
        <v>7</v>
      </c>
      <c r="DB20" s="1058">
        <v>185</v>
      </c>
      <c r="DC20" s="1058">
        <v>20</v>
      </c>
      <c r="DD20" s="1058">
        <v>242</v>
      </c>
      <c r="DE20" s="1058">
        <v>86</v>
      </c>
      <c r="DF20" s="1058">
        <v>14</v>
      </c>
      <c r="DG20" s="1058">
        <v>19</v>
      </c>
      <c r="DH20" s="1058">
        <v>21</v>
      </c>
      <c r="DI20" s="1058">
        <v>102</v>
      </c>
      <c r="DJ20" s="1058">
        <v>31</v>
      </c>
      <c r="DK20" s="1058">
        <v>28</v>
      </c>
      <c r="DL20" s="1058">
        <v>61</v>
      </c>
      <c r="DM20" s="1058">
        <v>22</v>
      </c>
      <c r="DN20" s="1058">
        <v>14</v>
      </c>
      <c r="DO20" s="1058">
        <v>134</v>
      </c>
      <c r="DP20" s="1058">
        <v>273</v>
      </c>
      <c r="DQ20" s="1058">
        <v>96</v>
      </c>
      <c r="DR20" s="1058">
        <v>97</v>
      </c>
      <c r="DS20" s="1058">
        <v>137</v>
      </c>
      <c r="DT20" s="1058">
        <v>55</v>
      </c>
      <c r="DU20" s="1058">
        <v>42</v>
      </c>
      <c r="DV20" s="1058">
        <v>54</v>
      </c>
      <c r="DW20" s="1058">
        <v>106</v>
      </c>
      <c r="DX20" s="1058">
        <v>72</v>
      </c>
      <c r="DY20" s="1058">
        <v>62</v>
      </c>
      <c r="DZ20" s="1058">
        <v>380</v>
      </c>
      <c r="EA20" s="1058">
        <v>343</v>
      </c>
      <c r="EB20" s="1058">
        <v>292</v>
      </c>
      <c r="EC20" s="1058">
        <v>160</v>
      </c>
      <c r="ED20" s="1058">
        <v>224</v>
      </c>
      <c r="EE20" s="1058">
        <v>223</v>
      </c>
      <c r="EF20" s="1058">
        <v>156</v>
      </c>
      <c r="EG20" s="1058">
        <v>121</v>
      </c>
      <c r="EH20" s="1058">
        <v>93</v>
      </c>
      <c r="EI20" s="1058">
        <v>69</v>
      </c>
      <c r="EJ20" s="1058">
        <v>92</v>
      </c>
      <c r="EK20" s="1058">
        <v>76</v>
      </c>
      <c r="EL20" s="1058">
        <v>66</v>
      </c>
      <c r="EM20" s="1058">
        <v>226</v>
      </c>
      <c r="EN20" s="1058">
        <v>204</v>
      </c>
      <c r="EO20" s="1058">
        <v>200</v>
      </c>
      <c r="EP20" s="1058">
        <v>170</v>
      </c>
      <c r="EQ20" s="1058">
        <v>123</v>
      </c>
      <c r="ER20" s="1058">
        <v>300</v>
      </c>
      <c r="ES20" s="1058">
        <v>328</v>
      </c>
      <c r="ET20" s="1058">
        <v>77</v>
      </c>
      <c r="EU20" s="1058">
        <v>45</v>
      </c>
      <c r="EV20" s="1058">
        <v>16</v>
      </c>
      <c r="EW20" s="1058">
        <v>14</v>
      </c>
      <c r="EX20" s="1058">
        <v>10</v>
      </c>
      <c r="EY20" s="1058">
        <v>14</v>
      </c>
      <c r="EZ20" s="1058">
        <v>18</v>
      </c>
      <c r="FA20" s="1058">
        <v>39</v>
      </c>
      <c r="FB20" s="1058">
        <v>30</v>
      </c>
      <c r="FC20" s="1058">
        <v>15</v>
      </c>
      <c r="FD20" s="1058">
        <v>16</v>
      </c>
      <c r="FE20" s="1058">
        <v>18</v>
      </c>
      <c r="FF20" s="1058">
        <v>16</v>
      </c>
      <c r="FG20" s="1058">
        <v>63</v>
      </c>
      <c r="FH20" s="1058">
        <v>10</v>
      </c>
      <c r="FI20" s="1058">
        <v>17</v>
      </c>
      <c r="FJ20" s="1058">
        <v>11</v>
      </c>
      <c r="FK20" s="1058">
        <v>16</v>
      </c>
      <c r="FL20" s="1058">
        <v>35</v>
      </c>
      <c r="FM20" s="1058">
        <v>33</v>
      </c>
      <c r="FN20" s="1058">
        <v>42</v>
      </c>
      <c r="FO20" s="1058">
        <v>59</v>
      </c>
      <c r="FP20" s="1058">
        <v>29</v>
      </c>
      <c r="FQ20" s="1058">
        <v>22</v>
      </c>
      <c r="FR20" s="1058">
        <v>20</v>
      </c>
      <c r="FS20" s="1058">
        <v>21</v>
      </c>
      <c r="FT20" s="1058">
        <v>31</v>
      </c>
      <c r="FU20" s="1058">
        <v>6</v>
      </c>
      <c r="FV20" s="1058">
        <v>26</v>
      </c>
      <c r="FW20" s="1058">
        <v>22</v>
      </c>
      <c r="FX20" s="1058">
        <v>-32</v>
      </c>
      <c r="FY20" s="1058">
        <v>39</v>
      </c>
      <c r="FZ20" s="1058">
        <v>25</v>
      </c>
      <c r="GA20" s="1058">
        <v>29</v>
      </c>
      <c r="GB20" s="1058">
        <v>12</v>
      </c>
      <c r="GC20" s="1058">
        <v>8</v>
      </c>
      <c r="GD20" s="1058">
        <v>8</v>
      </c>
      <c r="GE20" s="1058">
        <v>48</v>
      </c>
      <c r="GF20" s="1058">
        <v>25</v>
      </c>
      <c r="GG20" s="1058">
        <v>20</v>
      </c>
      <c r="GH20" s="1058">
        <v>58</v>
      </c>
      <c r="GI20" s="1058">
        <v>64</v>
      </c>
      <c r="GJ20" s="1058">
        <v>44</v>
      </c>
      <c r="GK20" s="1058">
        <v>83</v>
      </c>
      <c r="GL20" s="1058">
        <v>30</v>
      </c>
      <c r="GM20" s="1058">
        <v>9</v>
      </c>
      <c r="GN20" s="1058">
        <v>9</v>
      </c>
      <c r="GO20" s="1058">
        <v>23</v>
      </c>
      <c r="GP20" s="1058">
        <v>21</v>
      </c>
      <c r="GQ20" s="1058">
        <v>16</v>
      </c>
      <c r="GR20" s="1058">
        <v>7</v>
      </c>
      <c r="GS20" s="1058">
        <v>8</v>
      </c>
      <c r="GT20" s="1058">
        <v>12</v>
      </c>
      <c r="GU20" s="1058">
        <v>15</v>
      </c>
      <c r="GV20" s="1058">
        <v>49</v>
      </c>
      <c r="GW20" s="1058">
        <v>18</v>
      </c>
      <c r="GX20" s="1058">
        <v>19</v>
      </c>
      <c r="GY20" s="1058">
        <v>13</v>
      </c>
      <c r="GZ20" s="1058">
        <v>15</v>
      </c>
      <c r="HA20" s="1058">
        <v>7</v>
      </c>
      <c r="HB20" s="1058">
        <v>5</v>
      </c>
      <c r="HC20" s="1058">
        <v>13</v>
      </c>
      <c r="HD20" s="1058">
        <v>25</v>
      </c>
      <c r="HE20" s="1058">
        <v>13</v>
      </c>
      <c r="HF20" s="1058">
        <v>36</v>
      </c>
      <c r="HG20" s="1058">
        <v>26</v>
      </c>
      <c r="HH20" s="1058">
        <v>27</v>
      </c>
      <c r="HI20" s="1058">
        <v>14</v>
      </c>
      <c r="HJ20" s="1058">
        <v>12</v>
      </c>
      <c r="HK20" s="1058">
        <v>32</v>
      </c>
      <c r="HL20" s="1058">
        <v>11</v>
      </c>
      <c r="HM20" s="1058">
        <v>26</v>
      </c>
      <c r="HN20" s="1058">
        <v>7</v>
      </c>
      <c r="HO20" s="1058">
        <v>37</v>
      </c>
      <c r="HP20" s="1058">
        <v>14</v>
      </c>
      <c r="HQ20" s="1058">
        <v>10</v>
      </c>
      <c r="HR20" s="1058">
        <v>10</v>
      </c>
      <c r="HS20" s="1058">
        <v>47</v>
      </c>
      <c r="HT20" s="1058">
        <v>14</v>
      </c>
      <c r="HU20" s="1058">
        <v>10</v>
      </c>
      <c r="HV20" s="1058">
        <v>9</v>
      </c>
      <c r="HW20" s="1058">
        <v>23</v>
      </c>
      <c r="HX20" s="1058">
        <v>13</v>
      </c>
      <c r="HY20" s="1058">
        <v>13</v>
      </c>
      <c r="HZ20" s="1058">
        <v>12</v>
      </c>
      <c r="IA20" s="1058">
        <v>11</v>
      </c>
      <c r="IB20" s="1058">
        <v>18</v>
      </c>
      <c r="IC20" s="1058">
        <v>-6</v>
      </c>
      <c r="ID20" s="1058">
        <v>10</v>
      </c>
      <c r="IE20" s="1058">
        <v>38</v>
      </c>
      <c r="IF20" s="1058">
        <v>45</v>
      </c>
      <c r="IG20" s="1058">
        <v>24</v>
      </c>
      <c r="IH20" s="1058">
        <v>19</v>
      </c>
      <c r="II20" s="1058">
        <v>28</v>
      </c>
      <c r="IJ20" s="1058">
        <v>54</v>
      </c>
      <c r="IK20" s="1058">
        <v>24</v>
      </c>
      <c r="IL20" s="1058">
        <v>17</v>
      </c>
      <c r="IM20" s="1058">
        <v>13</v>
      </c>
      <c r="IN20" s="1058">
        <v>17</v>
      </c>
      <c r="IO20" s="1058">
        <v>17</v>
      </c>
      <c r="IP20" s="1058">
        <v>11</v>
      </c>
      <c r="IQ20" s="1058">
        <v>9</v>
      </c>
      <c r="IR20" s="1058">
        <v>14</v>
      </c>
      <c r="IS20" s="1058">
        <v>22</v>
      </c>
      <c r="IT20" s="1058">
        <v>12</v>
      </c>
      <c r="IU20" s="1058">
        <v>36</v>
      </c>
      <c r="IV20" s="1058">
        <v>19</v>
      </c>
      <c r="IW20" s="1058">
        <v>15</v>
      </c>
      <c r="IX20" s="1058">
        <v>17</v>
      </c>
      <c r="IY20" s="1058">
        <v>157</v>
      </c>
      <c r="IZ20" s="1058">
        <v>98</v>
      </c>
      <c r="JA20" s="1058">
        <v>53</v>
      </c>
      <c r="JB20" s="1058">
        <v>21</v>
      </c>
      <c r="JC20" s="1058">
        <v>24</v>
      </c>
      <c r="JD20" s="1058">
        <v>23</v>
      </c>
      <c r="JE20" s="1058">
        <v>22</v>
      </c>
      <c r="JF20" s="1058">
        <v>15</v>
      </c>
      <c r="JG20" s="1058">
        <v>49</v>
      </c>
      <c r="JH20" s="1058">
        <v>47</v>
      </c>
      <c r="JI20" s="1058">
        <v>26</v>
      </c>
      <c r="JJ20" s="1058">
        <v>19</v>
      </c>
      <c r="JK20" s="1058">
        <v>13</v>
      </c>
      <c r="JL20" s="1058">
        <v>98</v>
      </c>
      <c r="JM20" s="1058">
        <v>34</v>
      </c>
      <c r="JN20" s="1058">
        <v>23</v>
      </c>
      <c r="JO20" s="1058">
        <v>55</v>
      </c>
      <c r="JP20" s="1058">
        <v>16</v>
      </c>
      <c r="JQ20" s="1058">
        <v>11</v>
      </c>
      <c r="JR20" s="1058">
        <v>24</v>
      </c>
      <c r="JS20" s="1058">
        <v>7</v>
      </c>
      <c r="JT20" s="1058">
        <v>9</v>
      </c>
      <c r="JU20" s="1058">
        <v>6</v>
      </c>
      <c r="JV20" s="1058">
        <v>9</v>
      </c>
      <c r="JW20" s="1058">
        <v>11</v>
      </c>
      <c r="JX20" s="1058">
        <v>8</v>
      </c>
      <c r="JY20" s="1058">
        <v>5</v>
      </c>
      <c r="JZ20" s="1058">
        <v>4</v>
      </c>
      <c r="KA20" s="1058">
        <v>6</v>
      </c>
      <c r="KB20" s="1058">
        <v>14</v>
      </c>
      <c r="KC20" s="1058">
        <v>79</v>
      </c>
      <c r="KD20" s="1058">
        <v>28</v>
      </c>
      <c r="KE20" s="1058">
        <v>23</v>
      </c>
      <c r="KF20" s="1058">
        <v>6</v>
      </c>
      <c r="KG20" s="1058">
        <v>23</v>
      </c>
      <c r="KH20" s="1058">
        <v>10</v>
      </c>
      <c r="KI20" s="1058">
        <v>9</v>
      </c>
      <c r="KJ20" s="1058">
        <v>17</v>
      </c>
      <c r="KK20" s="1058">
        <v>27</v>
      </c>
      <c r="KL20" s="1058">
        <v>52</v>
      </c>
      <c r="KM20" s="1058">
        <v>27</v>
      </c>
      <c r="KN20" s="1058">
        <v>15</v>
      </c>
      <c r="KO20" s="1058">
        <v>6</v>
      </c>
      <c r="KP20" s="1058">
        <v>5</v>
      </c>
      <c r="KQ20" s="1058">
        <v>8</v>
      </c>
      <c r="KR20" s="1058">
        <v>9</v>
      </c>
      <c r="KS20" s="1058">
        <v>89</v>
      </c>
      <c r="KT20" s="1058">
        <v>25</v>
      </c>
      <c r="KU20" s="1058">
        <v>46</v>
      </c>
      <c r="KV20" s="1058">
        <v>96</v>
      </c>
    </row>
    <row r="21" spans="1:308"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row>
    <row r="22" spans="1:308" ht="23.25" customHeight="1" x14ac:dyDescent="0.25">
      <c r="A22" s="1307"/>
      <c r="B22" s="356" t="s">
        <v>2788</v>
      </c>
      <c r="C22" s="1058">
        <v>1185682</v>
      </c>
      <c r="D22" s="1058">
        <v>531560</v>
      </c>
      <c r="E22" s="1058">
        <v>204120</v>
      </c>
      <c r="F22" s="1058">
        <v>220660</v>
      </c>
      <c r="G22" s="1058">
        <v>217472</v>
      </c>
      <c r="H22" s="1058">
        <v>6440</v>
      </c>
      <c r="I22" s="1058">
        <v>5430</v>
      </c>
      <c r="J22" s="481"/>
      <c r="K22" s="1058">
        <v>49200</v>
      </c>
      <c r="L22" s="1058">
        <v>21600</v>
      </c>
      <c r="M22" s="1058">
        <v>28000</v>
      </c>
      <c r="N22" s="1058">
        <v>12500</v>
      </c>
      <c r="O22" s="1058">
        <v>10700</v>
      </c>
      <c r="P22" s="1058">
        <v>12200</v>
      </c>
      <c r="Q22" s="1058">
        <v>7420</v>
      </c>
      <c r="R22" s="1058">
        <v>8050</v>
      </c>
      <c r="S22" s="1058">
        <v>5840</v>
      </c>
      <c r="T22" s="1058">
        <v>4950</v>
      </c>
      <c r="U22" s="1058">
        <v>5630</v>
      </c>
      <c r="V22" s="1058">
        <v>5080</v>
      </c>
      <c r="W22" s="1058">
        <v>6210</v>
      </c>
      <c r="X22" s="1058">
        <v>5280</v>
      </c>
      <c r="Y22" s="1058">
        <v>4310</v>
      </c>
      <c r="Z22" s="1058">
        <v>5800</v>
      </c>
      <c r="AA22" s="1058">
        <v>2540</v>
      </c>
      <c r="AB22" s="1058">
        <v>4390</v>
      </c>
      <c r="AC22" s="1058">
        <v>3280</v>
      </c>
      <c r="AD22" s="1058">
        <v>3650</v>
      </c>
      <c r="AE22" s="1058">
        <v>2940</v>
      </c>
      <c r="AF22" s="1058">
        <v>2110</v>
      </c>
      <c r="AG22" s="1058">
        <v>7030</v>
      </c>
      <c r="AH22" s="1058">
        <v>5160</v>
      </c>
      <c r="AI22" s="1058">
        <v>3450</v>
      </c>
      <c r="AJ22" s="1058">
        <v>2140</v>
      </c>
      <c r="AK22" s="1058">
        <v>4550</v>
      </c>
      <c r="AL22" s="1058">
        <v>9350</v>
      </c>
      <c r="AM22" s="1058">
        <v>7580</v>
      </c>
      <c r="AN22" s="1058">
        <v>3080</v>
      </c>
      <c r="AO22" s="1058">
        <v>8200</v>
      </c>
      <c r="AP22" s="1058">
        <v>5100</v>
      </c>
      <c r="AQ22" s="1058">
        <v>5200</v>
      </c>
      <c r="AR22" s="1058">
        <v>45400</v>
      </c>
      <c r="AS22" s="1058">
        <v>18800</v>
      </c>
      <c r="AT22" s="1058">
        <v>13600</v>
      </c>
      <c r="AU22" s="1058">
        <v>8980</v>
      </c>
      <c r="AV22" s="1058">
        <v>8930</v>
      </c>
      <c r="AW22" s="1058">
        <v>7830</v>
      </c>
      <c r="AX22" s="1058">
        <v>6370</v>
      </c>
      <c r="AY22" s="1058">
        <v>4280</v>
      </c>
      <c r="AZ22" s="1058">
        <v>2310</v>
      </c>
      <c r="BA22" s="1058">
        <v>2110</v>
      </c>
      <c r="BB22" s="1058">
        <v>5170</v>
      </c>
      <c r="BC22" s="1058">
        <v>4220</v>
      </c>
      <c r="BD22" s="1058">
        <v>5480</v>
      </c>
      <c r="BE22" s="1058">
        <v>2410</v>
      </c>
      <c r="BF22" s="1058">
        <v>12000</v>
      </c>
      <c r="BG22" s="1058">
        <v>4220</v>
      </c>
      <c r="BH22" s="1058">
        <v>3180</v>
      </c>
      <c r="BI22" s="1058">
        <v>4300</v>
      </c>
      <c r="BJ22" s="1058">
        <v>9110</v>
      </c>
      <c r="BK22" s="1058">
        <v>5240</v>
      </c>
      <c r="BL22" s="1058">
        <v>4920</v>
      </c>
      <c r="BM22" s="1058">
        <v>8200</v>
      </c>
      <c r="BN22" s="1058">
        <v>4960</v>
      </c>
      <c r="BO22" s="1058">
        <v>2690</v>
      </c>
      <c r="BP22" s="1058">
        <v>2380</v>
      </c>
      <c r="BQ22" s="1058">
        <v>2300</v>
      </c>
      <c r="BR22" s="1058">
        <v>2190</v>
      </c>
      <c r="BS22" s="1058">
        <v>19200</v>
      </c>
      <c r="BT22" s="1058">
        <v>11400</v>
      </c>
      <c r="BU22" s="1058">
        <v>7240</v>
      </c>
      <c r="BV22" s="1058">
        <v>3820</v>
      </c>
      <c r="BW22" s="1058">
        <v>4690</v>
      </c>
      <c r="BX22" s="1058">
        <v>2740</v>
      </c>
      <c r="BY22" s="1058">
        <v>5700</v>
      </c>
      <c r="BZ22" s="1058">
        <v>2670</v>
      </c>
      <c r="CA22" s="1058">
        <v>15700</v>
      </c>
      <c r="CB22" s="1058">
        <v>11500</v>
      </c>
      <c r="CC22" s="1058">
        <v>8640</v>
      </c>
      <c r="CD22" s="1058">
        <v>5240</v>
      </c>
      <c r="CE22" s="1058">
        <v>4540</v>
      </c>
      <c r="CF22" s="1058">
        <v>4340</v>
      </c>
      <c r="CG22" s="1058">
        <v>3960</v>
      </c>
      <c r="CH22" s="1058">
        <v>3350</v>
      </c>
      <c r="CI22" s="1058">
        <v>3470</v>
      </c>
      <c r="CJ22" s="1058">
        <v>2880</v>
      </c>
      <c r="CK22" s="1058">
        <v>2120</v>
      </c>
      <c r="CL22" s="1058">
        <v>2580</v>
      </c>
      <c r="CM22" s="1058">
        <v>1550</v>
      </c>
      <c r="CN22" s="1058">
        <v>3340</v>
      </c>
      <c r="CO22" s="1058">
        <v>1750</v>
      </c>
      <c r="CP22" s="1058">
        <v>1420</v>
      </c>
      <c r="CQ22" s="1058">
        <v>1300</v>
      </c>
      <c r="CR22" s="1058">
        <v>875</v>
      </c>
      <c r="CS22" s="1058">
        <v>888</v>
      </c>
      <c r="CT22" s="1058">
        <v>895</v>
      </c>
      <c r="CU22" s="1058">
        <v>1090</v>
      </c>
      <c r="CV22" s="1058">
        <v>701</v>
      </c>
      <c r="CW22" s="1058">
        <v>535</v>
      </c>
      <c r="CX22" s="1058">
        <v>403</v>
      </c>
      <c r="CY22" s="1058">
        <v>434</v>
      </c>
      <c r="CZ22" s="1058">
        <v>181</v>
      </c>
      <c r="DA22" s="1058">
        <v>186</v>
      </c>
      <c r="DB22" s="1058">
        <v>11500</v>
      </c>
      <c r="DC22" s="1058">
        <v>2210</v>
      </c>
      <c r="DD22" s="1058">
        <v>6950</v>
      </c>
      <c r="DE22" s="1058">
        <v>2910</v>
      </c>
      <c r="DF22" s="1058">
        <v>792</v>
      </c>
      <c r="DG22" s="1058">
        <v>2150</v>
      </c>
      <c r="DH22" s="1058">
        <v>1550</v>
      </c>
      <c r="DI22" s="1058">
        <v>5270</v>
      </c>
      <c r="DJ22" s="1058">
        <v>2800</v>
      </c>
      <c r="DK22" s="1058">
        <v>2740</v>
      </c>
      <c r="DL22" s="1058">
        <v>2900</v>
      </c>
      <c r="DM22" s="1058">
        <v>1900</v>
      </c>
      <c r="DN22" s="1058">
        <v>1780</v>
      </c>
      <c r="DO22" s="1058">
        <v>17200</v>
      </c>
      <c r="DP22" s="1058">
        <v>11500</v>
      </c>
      <c r="DQ22" s="1058">
        <v>5620</v>
      </c>
      <c r="DR22" s="1058">
        <v>4120</v>
      </c>
      <c r="DS22" s="1058">
        <v>5660</v>
      </c>
      <c r="DT22" s="1058">
        <v>2010</v>
      </c>
      <c r="DU22" s="1058">
        <v>1200</v>
      </c>
      <c r="DV22" s="1058">
        <v>8930</v>
      </c>
      <c r="DW22" s="1058">
        <v>10600</v>
      </c>
      <c r="DX22" s="1058">
        <v>3650</v>
      </c>
      <c r="DY22" s="1058">
        <v>4310</v>
      </c>
      <c r="DZ22" s="1058">
        <v>21900</v>
      </c>
      <c r="EA22" s="1058">
        <v>19400</v>
      </c>
      <c r="EB22" s="1058">
        <v>17000</v>
      </c>
      <c r="EC22" s="1058">
        <v>12000</v>
      </c>
      <c r="ED22" s="1058">
        <v>13000</v>
      </c>
      <c r="EE22" s="1058">
        <v>11400</v>
      </c>
      <c r="EF22" s="1058">
        <v>10100</v>
      </c>
      <c r="EG22" s="1058">
        <v>8610</v>
      </c>
      <c r="EH22" s="1058">
        <v>5730</v>
      </c>
      <c r="EI22" s="1058">
        <v>4590</v>
      </c>
      <c r="EJ22" s="1058">
        <v>4450</v>
      </c>
      <c r="EK22" s="1058">
        <v>3560</v>
      </c>
      <c r="EL22" s="1058">
        <v>3440</v>
      </c>
      <c r="EM22" s="1058">
        <v>13600</v>
      </c>
      <c r="EN22" s="1058">
        <v>11700</v>
      </c>
      <c r="EO22" s="1058">
        <v>10200</v>
      </c>
      <c r="EP22" s="1058">
        <v>9530</v>
      </c>
      <c r="EQ22" s="1058">
        <v>6490</v>
      </c>
      <c r="ER22" s="1058">
        <v>14200</v>
      </c>
      <c r="ES22" s="1058">
        <v>15700</v>
      </c>
      <c r="ET22" s="1058">
        <v>4060</v>
      </c>
      <c r="EU22" s="1058">
        <v>3540</v>
      </c>
      <c r="EV22" s="1058">
        <v>994</v>
      </c>
      <c r="EW22" s="1058">
        <v>717</v>
      </c>
      <c r="EX22" s="1058">
        <v>725</v>
      </c>
      <c r="EY22" s="1058">
        <v>844</v>
      </c>
      <c r="EZ22" s="1058">
        <v>1050</v>
      </c>
      <c r="FA22" s="1058">
        <v>2600</v>
      </c>
      <c r="FB22" s="1058">
        <v>1650</v>
      </c>
      <c r="FC22" s="1058">
        <v>1170</v>
      </c>
      <c r="FD22" s="1058">
        <v>1020</v>
      </c>
      <c r="FE22" s="1058">
        <v>1220</v>
      </c>
      <c r="FF22" s="1058">
        <v>1250</v>
      </c>
      <c r="FG22" s="1058">
        <v>3460</v>
      </c>
      <c r="FH22" s="1058">
        <v>573</v>
      </c>
      <c r="FI22" s="1058">
        <v>978</v>
      </c>
      <c r="FJ22" s="1058">
        <v>643</v>
      </c>
      <c r="FK22" s="1058">
        <v>1010</v>
      </c>
      <c r="FL22" s="1058">
        <v>1830</v>
      </c>
      <c r="FM22" s="1058">
        <v>2250</v>
      </c>
      <c r="FN22" s="1058">
        <v>2340</v>
      </c>
      <c r="FO22" s="1058">
        <v>2880</v>
      </c>
      <c r="FP22" s="1058">
        <v>1900</v>
      </c>
      <c r="FQ22" s="1058">
        <v>1010</v>
      </c>
      <c r="FR22" s="1058">
        <v>975</v>
      </c>
      <c r="FS22" s="1058">
        <v>1000</v>
      </c>
      <c r="FT22" s="1058">
        <v>2040</v>
      </c>
      <c r="FU22" s="1058">
        <v>342</v>
      </c>
      <c r="FV22" s="1058">
        <v>1490</v>
      </c>
      <c r="FW22" s="1058">
        <v>1140</v>
      </c>
      <c r="FX22" s="1058">
        <v>684</v>
      </c>
      <c r="FY22" s="1058">
        <v>1870</v>
      </c>
      <c r="FZ22" s="1058">
        <v>1310</v>
      </c>
      <c r="GA22" s="1058">
        <v>1410</v>
      </c>
      <c r="GB22" s="1058">
        <v>849</v>
      </c>
      <c r="GC22" s="1058">
        <v>484</v>
      </c>
      <c r="GD22" s="1058">
        <v>413</v>
      </c>
      <c r="GE22" s="1058">
        <v>3280</v>
      </c>
      <c r="GF22" s="1058">
        <v>1700</v>
      </c>
      <c r="GG22" s="1058">
        <v>1310</v>
      </c>
      <c r="GH22" s="1058">
        <v>3370</v>
      </c>
      <c r="GI22" s="1058">
        <v>2450</v>
      </c>
      <c r="GJ22" s="1058">
        <v>2520</v>
      </c>
      <c r="GK22" s="1058">
        <v>4760</v>
      </c>
      <c r="GL22" s="1058">
        <v>1900</v>
      </c>
      <c r="GM22" s="1058">
        <v>630</v>
      </c>
      <c r="GN22" s="1058">
        <v>930</v>
      </c>
      <c r="GO22" s="1058">
        <v>1460</v>
      </c>
      <c r="GP22" s="1058">
        <v>1240</v>
      </c>
      <c r="GQ22" s="1058">
        <v>897</v>
      </c>
      <c r="GR22" s="1058">
        <v>451</v>
      </c>
      <c r="GS22" s="1058">
        <v>463</v>
      </c>
      <c r="GT22" s="1058">
        <v>639</v>
      </c>
      <c r="GU22" s="1058">
        <v>1700</v>
      </c>
      <c r="GV22" s="1058">
        <v>3450</v>
      </c>
      <c r="GW22" s="1058">
        <v>659</v>
      </c>
      <c r="GX22" s="1058">
        <v>652</v>
      </c>
      <c r="GY22" s="1058">
        <v>741</v>
      </c>
      <c r="GZ22" s="1058">
        <v>759</v>
      </c>
      <c r="HA22" s="1058">
        <v>579</v>
      </c>
      <c r="HB22" s="1058">
        <v>357</v>
      </c>
      <c r="HC22" s="1058">
        <v>756</v>
      </c>
      <c r="HD22" s="1058">
        <v>1670</v>
      </c>
      <c r="HE22" s="1058">
        <v>433</v>
      </c>
      <c r="HF22" s="1058">
        <v>1930</v>
      </c>
      <c r="HG22" s="1058">
        <v>1080</v>
      </c>
      <c r="HH22" s="1058">
        <v>785</v>
      </c>
      <c r="HI22" s="1058">
        <v>892</v>
      </c>
      <c r="HJ22" s="1058">
        <v>740</v>
      </c>
      <c r="HK22" s="1058">
        <v>1860</v>
      </c>
      <c r="HL22" s="1058">
        <v>534</v>
      </c>
      <c r="HM22" s="1058">
        <v>821</v>
      </c>
      <c r="HN22" s="1058">
        <v>431</v>
      </c>
      <c r="HO22" s="1058">
        <v>1990</v>
      </c>
      <c r="HP22" s="1058">
        <v>714</v>
      </c>
      <c r="HQ22" s="1058">
        <v>402</v>
      </c>
      <c r="HR22" s="1058">
        <v>4440</v>
      </c>
      <c r="HS22" s="1058">
        <v>2500</v>
      </c>
      <c r="HT22" s="1058">
        <v>774</v>
      </c>
      <c r="HU22" s="1058">
        <v>619</v>
      </c>
      <c r="HV22" s="1058">
        <v>484</v>
      </c>
      <c r="HW22" s="1058">
        <v>1260</v>
      </c>
      <c r="HX22" s="1058">
        <v>735</v>
      </c>
      <c r="HY22" s="1058">
        <v>710</v>
      </c>
      <c r="HZ22" s="1058">
        <v>630</v>
      </c>
      <c r="IA22" s="1058">
        <v>918</v>
      </c>
      <c r="IB22" s="1058">
        <v>1280</v>
      </c>
      <c r="IC22" s="1058">
        <v>1280</v>
      </c>
      <c r="ID22" s="1058">
        <v>310</v>
      </c>
      <c r="IE22" s="1058">
        <v>2120</v>
      </c>
      <c r="IF22" s="1058">
        <v>2060</v>
      </c>
      <c r="IG22" s="1058">
        <v>1390</v>
      </c>
      <c r="IH22" s="1058">
        <v>889</v>
      </c>
      <c r="II22" s="1058">
        <v>1520</v>
      </c>
      <c r="IJ22" s="1058">
        <v>2340</v>
      </c>
      <c r="IK22" s="1058">
        <v>1090</v>
      </c>
      <c r="IL22" s="1058">
        <v>1280</v>
      </c>
      <c r="IM22" s="1058">
        <v>412</v>
      </c>
      <c r="IN22" s="1058">
        <v>846</v>
      </c>
      <c r="IO22" s="1058">
        <v>654</v>
      </c>
      <c r="IP22" s="1058">
        <v>791</v>
      </c>
      <c r="IQ22" s="1058">
        <v>496</v>
      </c>
      <c r="IR22" s="1058">
        <v>544</v>
      </c>
      <c r="IS22" s="1058">
        <v>869</v>
      </c>
      <c r="IT22" s="1058">
        <v>806</v>
      </c>
      <c r="IU22" s="1058">
        <v>1720</v>
      </c>
      <c r="IV22" s="1058">
        <v>1140</v>
      </c>
      <c r="IW22" s="1058">
        <v>895</v>
      </c>
      <c r="IX22" s="1058">
        <v>1130</v>
      </c>
      <c r="IY22" s="1058">
        <v>7830</v>
      </c>
      <c r="IZ22" s="1058">
        <v>5850</v>
      </c>
      <c r="JA22" s="1058">
        <v>3140</v>
      </c>
      <c r="JB22" s="1058">
        <v>1340</v>
      </c>
      <c r="JC22" s="1058">
        <v>1430</v>
      </c>
      <c r="JD22" s="1058">
        <v>1380</v>
      </c>
      <c r="JE22" s="1058">
        <v>1330</v>
      </c>
      <c r="JF22" s="1058">
        <v>978</v>
      </c>
      <c r="JG22" s="1058">
        <v>3090</v>
      </c>
      <c r="JH22" s="1058">
        <v>2670</v>
      </c>
      <c r="JI22" s="1058">
        <v>1390</v>
      </c>
      <c r="JJ22" s="1058">
        <v>1120</v>
      </c>
      <c r="JK22" s="1058">
        <v>910</v>
      </c>
      <c r="JL22" s="1058">
        <v>4480</v>
      </c>
      <c r="JM22" s="1058">
        <v>1490</v>
      </c>
      <c r="JN22" s="1058">
        <v>1260</v>
      </c>
      <c r="JO22" s="1058">
        <v>2630</v>
      </c>
      <c r="JP22" s="1058">
        <v>695</v>
      </c>
      <c r="JQ22" s="1058">
        <v>705</v>
      </c>
      <c r="JR22" s="1058">
        <v>1790</v>
      </c>
      <c r="JS22" s="1058">
        <v>270</v>
      </c>
      <c r="JT22" s="1058">
        <v>496</v>
      </c>
      <c r="JU22" s="1058">
        <v>305</v>
      </c>
      <c r="JV22" s="1058">
        <v>580</v>
      </c>
      <c r="JW22" s="1058">
        <v>480</v>
      </c>
      <c r="JX22" s="1058">
        <v>419</v>
      </c>
      <c r="JY22" s="1058">
        <v>263</v>
      </c>
      <c r="JZ22" s="1058">
        <v>220</v>
      </c>
      <c r="KA22" s="1058">
        <v>458</v>
      </c>
      <c r="KB22" s="1058">
        <v>628</v>
      </c>
      <c r="KC22" s="1058">
        <v>4730</v>
      </c>
      <c r="KD22" s="1058">
        <v>1910</v>
      </c>
      <c r="KE22" s="1058">
        <v>1100</v>
      </c>
      <c r="KF22" s="1058">
        <v>448</v>
      </c>
      <c r="KG22" s="1058">
        <v>959</v>
      </c>
      <c r="KH22" s="1058">
        <v>669</v>
      </c>
      <c r="KI22" s="1058">
        <v>608</v>
      </c>
      <c r="KJ22" s="1058">
        <v>1060</v>
      </c>
      <c r="KK22" s="1058">
        <v>1690</v>
      </c>
      <c r="KL22" s="1058">
        <v>4000</v>
      </c>
      <c r="KM22" s="1058">
        <v>1990</v>
      </c>
      <c r="KN22" s="1058">
        <v>607</v>
      </c>
      <c r="KO22" s="1058">
        <v>287</v>
      </c>
      <c r="KP22" s="1058">
        <v>356</v>
      </c>
      <c r="KQ22" s="1058">
        <v>550</v>
      </c>
      <c r="KR22" s="1058">
        <v>583</v>
      </c>
      <c r="KS22" s="1058">
        <v>5770</v>
      </c>
      <c r="KT22" s="1058">
        <v>3750</v>
      </c>
      <c r="KU22" s="1058">
        <v>2690</v>
      </c>
      <c r="KV22" s="1058">
        <v>5430</v>
      </c>
    </row>
    <row r="23" spans="1:308" ht="23.25" customHeight="1" x14ac:dyDescent="0.25">
      <c r="A23" s="1307"/>
      <c r="B23" s="46" t="s">
        <v>2789</v>
      </c>
      <c r="C23" s="1058">
        <v>1035946</v>
      </c>
      <c r="D23" s="1058">
        <v>477501</v>
      </c>
      <c r="E23" s="1058">
        <v>177411</v>
      </c>
      <c r="F23" s="1058">
        <v>175895</v>
      </c>
      <c r="G23" s="1058">
        <v>193622</v>
      </c>
      <c r="H23" s="1058">
        <v>6378</v>
      </c>
      <c r="I23" s="1058">
        <v>5136</v>
      </c>
      <c r="J23" s="481"/>
      <c r="K23" s="1058">
        <v>46444</v>
      </c>
      <c r="L23" s="1058">
        <v>20688</v>
      </c>
      <c r="M23" s="1058">
        <v>26412</v>
      </c>
      <c r="N23" s="1058">
        <v>10134</v>
      </c>
      <c r="O23" s="1058">
        <v>10509</v>
      </c>
      <c r="P23" s="1058">
        <v>10727</v>
      </c>
      <c r="Q23" s="1058">
        <v>7093</v>
      </c>
      <c r="R23" s="1058">
        <v>8170</v>
      </c>
      <c r="S23" s="1058">
        <v>5307</v>
      </c>
      <c r="T23" s="1058">
        <v>4035</v>
      </c>
      <c r="U23" s="1058">
        <v>4686</v>
      </c>
      <c r="V23" s="1058">
        <v>4111</v>
      </c>
      <c r="W23" s="1058">
        <v>4784</v>
      </c>
      <c r="X23" s="1058">
        <v>4622</v>
      </c>
      <c r="Y23" s="1058">
        <v>3653</v>
      </c>
      <c r="Z23" s="1058">
        <v>4052</v>
      </c>
      <c r="AA23" s="1058">
        <v>2441</v>
      </c>
      <c r="AB23" s="1058">
        <v>4202</v>
      </c>
      <c r="AC23" s="1058">
        <v>2836</v>
      </c>
      <c r="AD23" s="1058">
        <v>2707</v>
      </c>
      <c r="AE23" s="1058">
        <v>2108</v>
      </c>
      <c r="AF23" s="1058">
        <v>1578</v>
      </c>
      <c r="AG23" s="1058">
        <v>6572</v>
      </c>
      <c r="AH23" s="1058">
        <v>4895</v>
      </c>
      <c r="AI23" s="1058">
        <v>3333</v>
      </c>
      <c r="AJ23" s="1058">
        <v>1841</v>
      </c>
      <c r="AK23" s="1058">
        <v>3848</v>
      </c>
      <c r="AL23" s="1058">
        <v>8015</v>
      </c>
      <c r="AM23" s="1058">
        <v>5614</v>
      </c>
      <c r="AN23" s="1058">
        <v>2783</v>
      </c>
      <c r="AO23" s="1058">
        <v>6109</v>
      </c>
      <c r="AP23" s="1058">
        <v>3930</v>
      </c>
      <c r="AQ23" s="1058">
        <v>3841</v>
      </c>
      <c r="AR23" s="1058">
        <v>44446</v>
      </c>
      <c r="AS23" s="1058">
        <v>17935</v>
      </c>
      <c r="AT23" s="1058">
        <v>10469</v>
      </c>
      <c r="AU23" s="1058">
        <v>8377</v>
      </c>
      <c r="AV23" s="1058">
        <v>8053</v>
      </c>
      <c r="AW23" s="1058">
        <v>6089</v>
      </c>
      <c r="AX23" s="1058">
        <v>5658</v>
      </c>
      <c r="AY23" s="1058">
        <v>3803</v>
      </c>
      <c r="AZ23" s="1058">
        <v>1917</v>
      </c>
      <c r="BA23" s="1058">
        <v>1864</v>
      </c>
      <c r="BB23" s="1058">
        <v>4397</v>
      </c>
      <c r="BC23" s="1058">
        <v>3387</v>
      </c>
      <c r="BD23" s="1058">
        <v>4320</v>
      </c>
      <c r="BE23" s="1058">
        <v>2136</v>
      </c>
      <c r="BF23" s="1058">
        <v>10950</v>
      </c>
      <c r="BG23" s="1058">
        <v>3822</v>
      </c>
      <c r="BH23" s="1058">
        <v>2897</v>
      </c>
      <c r="BI23" s="1058">
        <v>3906</v>
      </c>
      <c r="BJ23" s="1058">
        <v>8524</v>
      </c>
      <c r="BK23" s="1058">
        <v>4795</v>
      </c>
      <c r="BL23" s="1058">
        <v>4430</v>
      </c>
      <c r="BM23" s="1058">
        <v>6371</v>
      </c>
      <c r="BN23" s="1058">
        <v>3786</v>
      </c>
      <c r="BO23" s="1058">
        <v>2200</v>
      </c>
      <c r="BP23" s="1058">
        <v>2490</v>
      </c>
      <c r="BQ23" s="1058">
        <v>2022</v>
      </c>
      <c r="BR23" s="1058">
        <v>2377</v>
      </c>
      <c r="BS23" s="1058">
        <v>18023</v>
      </c>
      <c r="BT23" s="1058">
        <v>11948</v>
      </c>
      <c r="BU23" s="1058">
        <v>7655</v>
      </c>
      <c r="BV23" s="1058">
        <v>3562</v>
      </c>
      <c r="BW23" s="1058">
        <v>4110</v>
      </c>
      <c r="BX23" s="1058">
        <v>2386</v>
      </c>
      <c r="BY23" s="1058">
        <v>4207</v>
      </c>
      <c r="BZ23" s="1058">
        <v>2072</v>
      </c>
      <c r="CA23" s="1058">
        <v>13730</v>
      </c>
      <c r="CB23" s="1058">
        <v>10363</v>
      </c>
      <c r="CC23" s="1058">
        <v>6700</v>
      </c>
      <c r="CD23" s="1058">
        <v>4299</v>
      </c>
      <c r="CE23" s="1058">
        <v>4033</v>
      </c>
      <c r="CF23" s="1058">
        <v>3783</v>
      </c>
      <c r="CG23" s="1058">
        <v>2717</v>
      </c>
      <c r="CH23" s="1058">
        <v>2550</v>
      </c>
      <c r="CI23" s="1058">
        <v>2261</v>
      </c>
      <c r="CJ23" s="1058">
        <v>2379</v>
      </c>
      <c r="CK23" s="1058">
        <v>1493</v>
      </c>
      <c r="CL23" s="1058">
        <v>1586</v>
      </c>
      <c r="CM23" s="1058">
        <v>952</v>
      </c>
      <c r="CN23" s="1058">
        <v>2764</v>
      </c>
      <c r="CO23" s="1058">
        <v>1776</v>
      </c>
      <c r="CP23" s="1058">
        <v>1251</v>
      </c>
      <c r="CQ23" s="1058">
        <v>959</v>
      </c>
      <c r="CR23" s="1058">
        <v>859</v>
      </c>
      <c r="CS23" s="1058">
        <v>808</v>
      </c>
      <c r="CT23" s="1058">
        <v>808</v>
      </c>
      <c r="CU23" s="1058">
        <v>779</v>
      </c>
      <c r="CV23" s="1058">
        <v>606</v>
      </c>
      <c r="CW23" s="1058">
        <v>455</v>
      </c>
      <c r="CX23" s="1058">
        <v>375</v>
      </c>
      <c r="CY23" s="1058">
        <v>355</v>
      </c>
      <c r="CZ23" s="1058">
        <v>204</v>
      </c>
      <c r="DA23" s="1058">
        <v>163</v>
      </c>
      <c r="DB23" s="1058">
        <v>10220</v>
      </c>
      <c r="DC23" s="1058">
        <v>2046</v>
      </c>
      <c r="DD23" s="1058">
        <v>6849</v>
      </c>
      <c r="DE23" s="1058">
        <v>2581</v>
      </c>
      <c r="DF23" s="1058">
        <v>747</v>
      </c>
      <c r="DG23" s="1058">
        <v>2028</v>
      </c>
      <c r="DH23" s="1058">
        <v>1481</v>
      </c>
      <c r="DI23" s="1058">
        <v>5085</v>
      </c>
      <c r="DJ23" s="1058">
        <v>2831</v>
      </c>
      <c r="DK23" s="1058">
        <v>2593</v>
      </c>
      <c r="DL23" s="1058">
        <v>2170</v>
      </c>
      <c r="DM23" s="1058">
        <v>1815</v>
      </c>
      <c r="DN23" s="1058">
        <v>1831</v>
      </c>
      <c r="DO23" s="1058">
        <v>15253</v>
      </c>
      <c r="DP23" s="1058">
        <v>8561</v>
      </c>
      <c r="DQ23" s="1058">
        <v>4036</v>
      </c>
      <c r="DR23" s="1058">
        <v>3193</v>
      </c>
      <c r="DS23" s="1058">
        <v>4464</v>
      </c>
      <c r="DT23" s="1058">
        <v>1344</v>
      </c>
      <c r="DU23" s="1058">
        <v>1049</v>
      </c>
      <c r="DV23" s="1058">
        <v>8668</v>
      </c>
      <c r="DW23" s="1058">
        <v>12125</v>
      </c>
      <c r="DX23" s="1058">
        <v>3588</v>
      </c>
      <c r="DY23" s="1058">
        <v>3822</v>
      </c>
      <c r="DZ23" s="1058">
        <v>16165</v>
      </c>
      <c r="EA23" s="1058">
        <v>14621</v>
      </c>
      <c r="EB23" s="1058">
        <v>11943</v>
      </c>
      <c r="EC23" s="1058">
        <v>10238</v>
      </c>
      <c r="ED23" s="1058">
        <v>9816</v>
      </c>
      <c r="EE23" s="1058">
        <v>7977</v>
      </c>
      <c r="EF23" s="1058">
        <v>7317</v>
      </c>
      <c r="EG23" s="1058">
        <v>6306</v>
      </c>
      <c r="EH23" s="1058">
        <v>4140</v>
      </c>
      <c r="EI23" s="1058">
        <v>3348</v>
      </c>
      <c r="EJ23" s="1058">
        <v>3586</v>
      </c>
      <c r="EK23" s="1058">
        <v>2764</v>
      </c>
      <c r="EL23" s="1058">
        <v>2532</v>
      </c>
      <c r="EM23" s="1058">
        <v>10323</v>
      </c>
      <c r="EN23" s="1058">
        <v>10697</v>
      </c>
      <c r="EO23" s="1058">
        <v>9756</v>
      </c>
      <c r="EP23" s="1058">
        <v>9204</v>
      </c>
      <c r="EQ23" s="1058">
        <v>6099</v>
      </c>
      <c r="ER23" s="1058">
        <v>13771</v>
      </c>
      <c r="ES23" s="1058">
        <v>11956</v>
      </c>
      <c r="ET23" s="1058">
        <v>3324</v>
      </c>
      <c r="EU23" s="1058">
        <v>3232</v>
      </c>
      <c r="EV23" s="1058">
        <v>964</v>
      </c>
      <c r="EW23" s="1058">
        <v>682</v>
      </c>
      <c r="EX23" s="1058">
        <v>713</v>
      </c>
      <c r="EY23" s="1058">
        <v>704</v>
      </c>
      <c r="EZ23" s="1058">
        <v>887</v>
      </c>
      <c r="FA23" s="1058">
        <v>2112</v>
      </c>
      <c r="FB23" s="1058">
        <v>1489</v>
      </c>
      <c r="FC23" s="1058">
        <v>1036</v>
      </c>
      <c r="FD23" s="1058">
        <v>873</v>
      </c>
      <c r="FE23" s="1058">
        <v>1110</v>
      </c>
      <c r="FF23" s="1058">
        <v>1060</v>
      </c>
      <c r="FG23" s="1058">
        <v>3063</v>
      </c>
      <c r="FH23" s="1058">
        <v>569</v>
      </c>
      <c r="FI23" s="1058">
        <v>857</v>
      </c>
      <c r="FJ23" s="1058">
        <v>609</v>
      </c>
      <c r="FK23" s="1058">
        <v>947</v>
      </c>
      <c r="FL23" s="1058">
        <v>1371</v>
      </c>
      <c r="FM23" s="1058">
        <v>1758</v>
      </c>
      <c r="FN23" s="1058">
        <v>1928</v>
      </c>
      <c r="FO23" s="1058">
        <v>2493</v>
      </c>
      <c r="FP23" s="1058">
        <v>1512</v>
      </c>
      <c r="FQ23" s="1058">
        <v>1098</v>
      </c>
      <c r="FR23" s="1058">
        <v>923</v>
      </c>
      <c r="FS23" s="1058">
        <v>933</v>
      </c>
      <c r="FT23" s="1058">
        <v>1729</v>
      </c>
      <c r="FU23" s="1058">
        <v>343</v>
      </c>
      <c r="FV23" s="1058">
        <v>1114</v>
      </c>
      <c r="FW23" s="1058">
        <v>1058</v>
      </c>
      <c r="FX23" s="1058">
        <v>653</v>
      </c>
      <c r="FY23" s="1058">
        <v>1940</v>
      </c>
      <c r="FZ23" s="1058">
        <v>1247</v>
      </c>
      <c r="GA23" s="1058">
        <v>1377</v>
      </c>
      <c r="GB23" s="1058">
        <v>743</v>
      </c>
      <c r="GC23" s="1058">
        <v>459</v>
      </c>
      <c r="GD23" s="1058">
        <v>389</v>
      </c>
      <c r="GE23" s="1058">
        <v>2823</v>
      </c>
      <c r="GF23" s="1058">
        <v>1267</v>
      </c>
      <c r="GG23" s="1058">
        <v>1043</v>
      </c>
      <c r="GH23" s="1058">
        <v>2819</v>
      </c>
      <c r="GI23" s="1058">
        <v>2605</v>
      </c>
      <c r="GJ23" s="1058">
        <v>2125</v>
      </c>
      <c r="GK23" s="1058">
        <v>3951</v>
      </c>
      <c r="GL23" s="1058">
        <v>1489</v>
      </c>
      <c r="GM23" s="1058">
        <v>524</v>
      </c>
      <c r="GN23" s="1058">
        <v>795</v>
      </c>
      <c r="GO23" s="1058">
        <v>1457</v>
      </c>
      <c r="GP23" s="1058">
        <v>1043</v>
      </c>
      <c r="GQ23" s="1058">
        <v>837</v>
      </c>
      <c r="GR23" s="1058">
        <v>428</v>
      </c>
      <c r="GS23" s="1058">
        <v>389</v>
      </c>
      <c r="GT23" s="1058">
        <v>597</v>
      </c>
      <c r="GU23" s="1058">
        <v>1381</v>
      </c>
      <c r="GV23" s="1058">
        <v>2735</v>
      </c>
      <c r="GW23" s="1058">
        <v>713</v>
      </c>
      <c r="GX23" s="1058">
        <v>730</v>
      </c>
      <c r="GY23" s="1058">
        <v>691</v>
      </c>
      <c r="GZ23" s="1058">
        <v>625</v>
      </c>
      <c r="HA23" s="1058">
        <v>517</v>
      </c>
      <c r="HB23" s="1058">
        <v>319</v>
      </c>
      <c r="HC23" s="1058">
        <v>703</v>
      </c>
      <c r="HD23" s="1058">
        <v>1320</v>
      </c>
      <c r="HE23" s="1058">
        <v>505</v>
      </c>
      <c r="HF23" s="1058">
        <v>1793</v>
      </c>
      <c r="HG23" s="1058">
        <v>1091</v>
      </c>
      <c r="HH23" s="1058">
        <v>939</v>
      </c>
      <c r="HI23" s="1058">
        <v>854</v>
      </c>
      <c r="HJ23" s="1058">
        <v>719</v>
      </c>
      <c r="HK23" s="1058">
        <v>1659</v>
      </c>
      <c r="HL23" s="1058">
        <v>461</v>
      </c>
      <c r="HM23" s="1058">
        <v>1048</v>
      </c>
      <c r="HN23" s="1058">
        <v>399</v>
      </c>
      <c r="HO23" s="1058">
        <v>1739</v>
      </c>
      <c r="HP23" s="1058">
        <v>688</v>
      </c>
      <c r="HQ23" s="1058">
        <v>441</v>
      </c>
      <c r="HR23" s="1058">
        <v>3593</v>
      </c>
      <c r="HS23" s="1058">
        <v>2286</v>
      </c>
      <c r="HT23" s="1058">
        <v>714</v>
      </c>
      <c r="HU23" s="1058">
        <v>581</v>
      </c>
      <c r="HV23" s="1058">
        <v>516</v>
      </c>
      <c r="HW23" s="1058">
        <v>1177</v>
      </c>
      <c r="HX23" s="1058">
        <v>702</v>
      </c>
      <c r="HY23" s="1058">
        <v>657</v>
      </c>
      <c r="HZ23" s="1058">
        <v>589</v>
      </c>
      <c r="IA23" s="1058">
        <v>895</v>
      </c>
      <c r="IB23" s="1058">
        <v>1046</v>
      </c>
      <c r="IC23" s="1058">
        <v>998</v>
      </c>
      <c r="ID23" s="1058">
        <v>381</v>
      </c>
      <c r="IE23" s="1058">
        <v>1844</v>
      </c>
      <c r="IF23" s="1058">
        <v>1922</v>
      </c>
      <c r="IG23" s="1058">
        <v>1298</v>
      </c>
      <c r="IH23" s="1058">
        <v>749</v>
      </c>
      <c r="II23" s="1058">
        <v>1365</v>
      </c>
      <c r="IJ23" s="1058">
        <v>1949</v>
      </c>
      <c r="IK23" s="1058">
        <v>947</v>
      </c>
      <c r="IL23" s="1058">
        <v>941</v>
      </c>
      <c r="IM23" s="1058">
        <v>484</v>
      </c>
      <c r="IN23" s="1058">
        <v>754</v>
      </c>
      <c r="IO23" s="1058">
        <v>597</v>
      </c>
      <c r="IP23" s="1058">
        <v>689</v>
      </c>
      <c r="IQ23" s="1058">
        <v>452</v>
      </c>
      <c r="IR23" s="1058">
        <v>452</v>
      </c>
      <c r="IS23" s="1058">
        <v>725</v>
      </c>
      <c r="IT23" s="1058">
        <v>684</v>
      </c>
      <c r="IU23" s="1058">
        <v>1485</v>
      </c>
      <c r="IV23" s="1058">
        <v>921</v>
      </c>
      <c r="IW23" s="1058">
        <v>710</v>
      </c>
      <c r="IX23" s="1058">
        <v>1116</v>
      </c>
      <c r="IY23" s="1058">
        <v>7041</v>
      </c>
      <c r="IZ23" s="1058">
        <v>5060</v>
      </c>
      <c r="JA23" s="1058">
        <v>2785</v>
      </c>
      <c r="JB23" s="1058">
        <v>1273</v>
      </c>
      <c r="JC23" s="1058">
        <v>1259</v>
      </c>
      <c r="JD23" s="1058">
        <v>1375</v>
      </c>
      <c r="JE23" s="1058">
        <v>1125</v>
      </c>
      <c r="JF23" s="1058">
        <v>793</v>
      </c>
      <c r="JG23" s="1058">
        <v>2797</v>
      </c>
      <c r="JH23" s="1058">
        <v>2333</v>
      </c>
      <c r="JI23" s="1058">
        <v>1246</v>
      </c>
      <c r="JJ23" s="1058">
        <v>988</v>
      </c>
      <c r="JK23" s="1058">
        <v>865</v>
      </c>
      <c r="JL23" s="1058">
        <v>4060</v>
      </c>
      <c r="JM23" s="1058">
        <v>1450</v>
      </c>
      <c r="JN23" s="1058">
        <v>1283</v>
      </c>
      <c r="JO23" s="1058">
        <v>2662</v>
      </c>
      <c r="JP23" s="1058">
        <v>575</v>
      </c>
      <c r="JQ23" s="1058">
        <v>639</v>
      </c>
      <c r="JR23" s="1058">
        <v>1429</v>
      </c>
      <c r="JS23" s="1058">
        <v>247</v>
      </c>
      <c r="JT23" s="1058">
        <v>451</v>
      </c>
      <c r="JU23" s="1058">
        <v>303</v>
      </c>
      <c r="JV23" s="1058">
        <v>484</v>
      </c>
      <c r="JW23" s="1058">
        <v>417</v>
      </c>
      <c r="JX23" s="1058">
        <v>352</v>
      </c>
      <c r="JY23" s="1058">
        <v>218</v>
      </c>
      <c r="JZ23" s="1058">
        <v>204</v>
      </c>
      <c r="KA23" s="1058">
        <v>384</v>
      </c>
      <c r="KB23" s="1058">
        <v>546</v>
      </c>
      <c r="KC23" s="1058">
        <v>4009</v>
      </c>
      <c r="KD23" s="1058">
        <v>1541</v>
      </c>
      <c r="KE23" s="1058">
        <v>1029</v>
      </c>
      <c r="KF23" s="1058">
        <v>409</v>
      </c>
      <c r="KG23" s="1058">
        <v>933</v>
      </c>
      <c r="KH23" s="1058">
        <v>661</v>
      </c>
      <c r="KI23" s="1058">
        <v>495</v>
      </c>
      <c r="KJ23" s="1058">
        <v>900</v>
      </c>
      <c r="KK23" s="1058">
        <v>1437</v>
      </c>
      <c r="KL23" s="1058">
        <v>3428</v>
      </c>
      <c r="KM23" s="1058">
        <v>1638</v>
      </c>
      <c r="KN23" s="1058">
        <v>530</v>
      </c>
      <c r="KO23" s="1058">
        <v>236</v>
      </c>
      <c r="KP23" s="1058">
        <v>351</v>
      </c>
      <c r="KQ23" s="1058">
        <v>552</v>
      </c>
      <c r="KR23" s="1058">
        <v>551</v>
      </c>
      <c r="KS23" s="1058">
        <v>5747</v>
      </c>
      <c r="KT23" s="1058">
        <v>3711</v>
      </c>
      <c r="KU23" s="1058">
        <v>2667</v>
      </c>
      <c r="KV23" s="1058">
        <v>5136</v>
      </c>
    </row>
    <row r="24" spans="1:308" ht="23.25" customHeight="1" x14ac:dyDescent="0.25">
      <c r="A24" s="1307"/>
      <c r="B24" s="47" t="s">
        <v>2790</v>
      </c>
      <c r="C24" s="1504">
        <v>1051686</v>
      </c>
      <c r="D24" s="1504">
        <v>473585</v>
      </c>
      <c r="E24" s="1504">
        <v>178342</v>
      </c>
      <c r="F24" s="1504">
        <v>186562</v>
      </c>
      <c r="G24" s="1504">
        <v>202047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4380</v>
      </c>
      <c r="BM24" s="1504">
        <v>6250</v>
      </c>
      <c r="BN24" s="1504">
        <v>4140</v>
      </c>
      <c r="BO24" s="1504">
        <v>2030</v>
      </c>
      <c r="BP24" s="1504">
        <v>2320</v>
      </c>
      <c r="BQ24" s="1504">
        <v>2240</v>
      </c>
      <c r="BR24" s="1504">
        <v>2280</v>
      </c>
      <c r="BS24" s="1504">
        <v>18300</v>
      </c>
      <c r="BT24" s="1504">
        <v>12100</v>
      </c>
      <c r="BU24" s="1504">
        <v>6100</v>
      </c>
      <c r="BV24" s="1504">
        <v>3450</v>
      </c>
      <c r="BW24" s="1504">
        <v>4000</v>
      </c>
      <c r="BX24" s="1504">
        <v>2280</v>
      </c>
      <c r="BY24" s="1504">
        <v>4210</v>
      </c>
      <c r="BZ24" s="1504">
        <v>2230</v>
      </c>
      <c r="CA24" s="1504">
        <v>13640</v>
      </c>
      <c r="CB24" s="1504">
        <v>10407</v>
      </c>
      <c r="CC24" s="1504">
        <v>6080</v>
      </c>
      <c r="CD24" s="1504">
        <v>4260</v>
      </c>
      <c r="CE24" s="1504">
        <v>3990</v>
      </c>
      <c r="CF24" s="1504">
        <v>3440</v>
      </c>
      <c r="CG24" s="1504">
        <v>3080</v>
      </c>
      <c r="CH24" s="1504">
        <v>2730</v>
      </c>
      <c r="CI24" s="1504">
        <v>2600</v>
      </c>
      <c r="CJ24" s="1504">
        <v>2490</v>
      </c>
      <c r="CK24" s="1504">
        <v>1700</v>
      </c>
      <c r="CL24" s="1504">
        <v>1560</v>
      </c>
      <c r="CM24" s="1504">
        <v>1000</v>
      </c>
      <c r="CN24" s="1504">
        <v>2740</v>
      </c>
      <c r="CO24" s="1504">
        <v>1760</v>
      </c>
      <c r="CP24" s="1504">
        <v>1240</v>
      </c>
      <c r="CQ24" s="1504">
        <v>950</v>
      </c>
      <c r="CR24" s="1504">
        <v>850</v>
      </c>
      <c r="CS24" s="1504">
        <v>800</v>
      </c>
      <c r="CT24" s="1504">
        <v>800</v>
      </c>
      <c r="CU24" s="1504">
        <v>770</v>
      </c>
      <c r="CV24" s="1504">
        <v>600</v>
      </c>
      <c r="CW24" s="1504">
        <v>450</v>
      </c>
      <c r="CX24" s="1504">
        <v>370</v>
      </c>
      <c r="CY24" s="1504">
        <v>350</v>
      </c>
      <c r="CZ24" s="1504">
        <v>200</v>
      </c>
      <c r="DA24" s="1504">
        <v>160</v>
      </c>
      <c r="DB24" s="1504">
        <v>10410</v>
      </c>
      <c r="DC24" s="1504">
        <v>2080</v>
      </c>
      <c r="DD24" s="1504">
        <v>6840</v>
      </c>
      <c r="DE24" s="1504">
        <v>2720</v>
      </c>
      <c r="DF24" s="1504">
        <v>700</v>
      </c>
      <c r="DG24" s="1504">
        <v>2060</v>
      </c>
      <c r="DH24" s="1504">
        <v>1500</v>
      </c>
      <c r="DI24" s="1504">
        <v>5100</v>
      </c>
      <c r="DJ24" s="1504">
        <v>2810</v>
      </c>
      <c r="DK24" s="1504">
        <v>2594</v>
      </c>
      <c r="DL24" s="1504">
        <v>2160</v>
      </c>
      <c r="DM24" s="1504">
        <v>1820</v>
      </c>
      <c r="DN24" s="1504">
        <v>1815</v>
      </c>
      <c r="DO24" s="1504">
        <v>15500</v>
      </c>
      <c r="DP24" s="1504">
        <v>8930</v>
      </c>
      <c r="DQ24" s="1504">
        <v>4406</v>
      </c>
      <c r="DR24" s="1504">
        <v>3020</v>
      </c>
      <c r="DS24" s="1504">
        <v>4700</v>
      </c>
      <c r="DT24" s="1504">
        <v>1640</v>
      </c>
      <c r="DU24" s="1504">
        <v>1060</v>
      </c>
      <c r="DV24" s="1504">
        <v>8500</v>
      </c>
      <c r="DW24" s="1504">
        <v>11600</v>
      </c>
      <c r="DX24" s="1504">
        <v>3560</v>
      </c>
      <c r="DY24" s="1504">
        <v>3800</v>
      </c>
      <c r="DZ24" s="1504">
        <v>17400</v>
      </c>
      <c r="EA24" s="1504">
        <v>15710</v>
      </c>
      <c r="EB24" s="1504">
        <v>13700</v>
      </c>
      <c r="EC24" s="1504">
        <v>11410</v>
      </c>
      <c r="ED24" s="1504">
        <v>10600</v>
      </c>
      <c r="EE24" s="1504">
        <v>8700</v>
      </c>
      <c r="EF24" s="1504">
        <v>8250</v>
      </c>
      <c r="EG24" s="1504">
        <v>7340</v>
      </c>
      <c r="EH24" s="1504">
        <v>4590</v>
      </c>
      <c r="EI24" s="1504">
        <v>3810</v>
      </c>
      <c r="EJ24" s="1504">
        <v>3750</v>
      </c>
      <c r="EK24" s="1504">
        <v>2830</v>
      </c>
      <c r="EL24" s="1504">
        <v>2690</v>
      </c>
      <c r="EM24" s="1504">
        <v>10790</v>
      </c>
      <c r="EN24" s="1504">
        <v>10800</v>
      </c>
      <c r="EO24" s="1504">
        <v>9900</v>
      </c>
      <c r="EP24" s="1504">
        <v>9230</v>
      </c>
      <c r="EQ24" s="1504">
        <v>6090</v>
      </c>
      <c r="ER24" s="1504">
        <v>13640</v>
      </c>
      <c r="ES24" s="1504">
        <v>11872</v>
      </c>
      <c r="ET24" s="1504">
        <v>3460</v>
      </c>
      <c r="EU24" s="1504">
        <v>3400</v>
      </c>
      <c r="EV24" s="1504">
        <v>989</v>
      </c>
      <c r="EW24" s="1504">
        <v>713</v>
      </c>
      <c r="EX24" s="1504">
        <v>750</v>
      </c>
      <c r="EY24" s="1504">
        <v>746</v>
      </c>
      <c r="EZ24" s="1504">
        <v>939</v>
      </c>
      <c r="FA24" s="1504">
        <v>2280</v>
      </c>
      <c r="FB24" s="1504">
        <v>1590</v>
      </c>
      <c r="FC24" s="1504">
        <v>1110</v>
      </c>
      <c r="FD24" s="1504">
        <v>932</v>
      </c>
      <c r="FE24" s="1504">
        <v>1190</v>
      </c>
      <c r="FF24" s="1504">
        <v>1160</v>
      </c>
      <c r="FG24" s="1504">
        <v>3320</v>
      </c>
      <c r="FH24" s="1504">
        <v>623</v>
      </c>
      <c r="FI24" s="1504">
        <v>928</v>
      </c>
      <c r="FJ24" s="1504">
        <v>652</v>
      </c>
      <c r="FK24" s="1504">
        <v>1030</v>
      </c>
      <c r="FL24" s="1504">
        <v>1470</v>
      </c>
      <c r="FM24" s="1504">
        <v>1920</v>
      </c>
      <c r="FN24" s="1504">
        <v>2090</v>
      </c>
      <c r="FO24" s="1504">
        <v>2710</v>
      </c>
      <c r="FP24" s="1504">
        <v>1650</v>
      </c>
      <c r="FQ24" s="1504">
        <v>1100</v>
      </c>
      <c r="FR24" s="1504">
        <v>938</v>
      </c>
      <c r="FS24" s="1504">
        <v>972</v>
      </c>
      <c r="FT24" s="1504">
        <v>1830</v>
      </c>
      <c r="FU24" s="1504">
        <v>359</v>
      </c>
      <c r="FV24" s="1504">
        <v>1140</v>
      </c>
      <c r="FW24" s="1504">
        <v>1090</v>
      </c>
      <c r="FX24" s="1504">
        <v>679</v>
      </c>
      <c r="FY24" s="1504">
        <v>2040</v>
      </c>
      <c r="FZ24" s="1504">
        <v>1260</v>
      </c>
      <c r="GA24" s="1504">
        <v>1410</v>
      </c>
      <c r="GB24" s="1504">
        <v>775</v>
      </c>
      <c r="GC24" s="1504">
        <v>474</v>
      </c>
      <c r="GD24" s="1504">
        <v>414</v>
      </c>
      <c r="GE24" s="1504">
        <v>2970</v>
      </c>
      <c r="GF24" s="1504">
        <v>1310</v>
      </c>
      <c r="GG24" s="1504">
        <v>1080</v>
      </c>
      <c r="GH24" s="1504">
        <v>2850</v>
      </c>
      <c r="GI24" s="1504">
        <v>2570</v>
      </c>
      <c r="GJ24" s="1504">
        <v>2100</v>
      </c>
      <c r="GK24" s="1504">
        <v>4220</v>
      </c>
      <c r="GL24" s="1504">
        <v>1550</v>
      </c>
      <c r="GM24" s="1504">
        <v>557</v>
      </c>
      <c r="GN24" s="1504">
        <v>866</v>
      </c>
      <c r="GO24" s="1504">
        <v>1490</v>
      </c>
      <c r="GP24" s="1504">
        <v>1090</v>
      </c>
      <c r="GQ24" s="1504">
        <v>885</v>
      </c>
      <c r="GR24" s="1504">
        <v>430</v>
      </c>
      <c r="GS24" s="1504">
        <v>421</v>
      </c>
      <c r="GT24" s="1504">
        <v>594</v>
      </c>
      <c r="GU24" s="1504">
        <v>1430</v>
      </c>
      <c r="GV24" s="1504">
        <v>2900</v>
      </c>
      <c r="GW24" s="1504">
        <v>718</v>
      </c>
      <c r="GX24" s="1504">
        <v>717</v>
      </c>
      <c r="GY24" s="1504">
        <v>724</v>
      </c>
      <c r="GZ24" s="1504">
        <v>667</v>
      </c>
      <c r="HA24" s="1504">
        <v>549</v>
      </c>
      <c r="HB24" s="1504">
        <v>338</v>
      </c>
      <c r="HC24" s="1504">
        <v>746</v>
      </c>
      <c r="HD24" s="1504">
        <v>1390</v>
      </c>
      <c r="HE24" s="1504">
        <v>494</v>
      </c>
      <c r="HF24" s="1504">
        <v>1860</v>
      </c>
      <c r="HG24" s="1504">
        <v>1040</v>
      </c>
      <c r="HH24" s="1504">
        <v>951</v>
      </c>
      <c r="HI24" s="1504">
        <v>905</v>
      </c>
      <c r="HJ24" s="1504">
        <v>774</v>
      </c>
      <c r="HK24" s="1504">
        <v>1720</v>
      </c>
      <c r="HL24" s="1504">
        <v>498</v>
      </c>
      <c r="HM24" s="1504">
        <v>1060</v>
      </c>
      <c r="HN24" s="1504">
        <v>414</v>
      </c>
      <c r="HO24" s="1504">
        <v>1790</v>
      </c>
      <c r="HP24" s="1504">
        <v>730</v>
      </c>
      <c r="HQ24" s="1504">
        <v>437</v>
      </c>
      <c r="HR24" s="1504">
        <v>3800</v>
      </c>
      <c r="HS24" s="1504">
        <v>2420</v>
      </c>
      <c r="HT24" s="1504">
        <v>779</v>
      </c>
      <c r="HU24" s="1504">
        <v>632</v>
      </c>
      <c r="HV24" s="1504">
        <v>528</v>
      </c>
      <c r="HW24" s="1504">
        <v>1290</v>
      </c>
      <c r="HX24" s="1504">
        <v>758</v>
      </c>
      <c r="HY24" s="1504">
        <v>722</v>
      </c>
      <c r="HZ24" s="1504">
        <v>640</v>
      </c>
      <c r="IA24" s="1504">
        <v>981</v>
      </c>
      <c r="IB24" s="1504">
        <v>1140</v>
      </c>
      <c r="IC24" s="1504">
        <v>1080</v>
      </c>
      <c r="ID24" s="1504">
        <v>384</v>
      </c>
      <c r="IE24" s="1504">
        <v>1910</v>
      </c>
      <c r="IF24" s="1504">
        <v>1910</v>
      </c>
      <c r="IG24" s="1504">
        <v>1280</v>
      </c>
      <c r="IH24" s="1504">
        <v>791</v>
      </c>
      <c r="II24" s="1504">
        <v>1520</v>
      </c>
      <c r="IJ24" s="1504">
        <v>1940</v>
      </c>
      <c r="IK24" s="1504">
        <v>962</v>
      </c>
      <c r="IL24" s="1504">
        <v>1020</v>
      </c>
      <c r="IM24" s="1504">
        <v>493</v>
      </c>
      <c r="IN24" s="1504">
        <v>804</v>
      </c>
      <c r="IO24" s="1504">
        <v>633</v>
      </c>
      <c r="IP24" s="1504">
        <v>730</v>
      </c>
      <c r="IQ24" s="1504">
        <v>488</v>
      </c>
      <c r="IR24" s="1504">
        <v>469</v>
      </c>
      <c r="IS24" s="1504">
        <v>747</v>
      </c>
      <c r="IT24" s="1504">
        <v>761</v>
      </c>
      <c r="IU24" s="1504">
        <v>1580</v>
      </c>
      <c r="IV24" s="1504">
        <v>920</v>
      </c>
      <c r="IW24" s="1504">
        <v>720</v>
      </c>
      <c r="IX24" s="1504">
        <v>1058</v>
      </c>
      <c r="IY24" s="1504">
        <v>7140</v>
      </c>
      <c r="IZ24" s="1504">
        <v>5290</v>
      </c>
      <c r="JA24" s="1504">
        <v>2850</v>
      </c>
      <c r="JB24" s="1504">
        <v>1320</v>
      </c>
      <c r="JC24" s="1504">
        <v>1310</v>
      </c>
      <c r="JD24" s="1504">
        <v>1300</v>
      </c>
      <c r="JE24" s="1504">
        <v>1110</v>
      </c>
      <c r="JF24" s="1504">
        <v>785</v>
      </c>
      <c r="JG24" s="1504">
        <v>2750</v>
      </c>
      <c r="JH24" s="1504">
        <v>2280</v>
      </c>
      <c r="JI24" s="1504">
        <v>1216</v>
      </c>
      <c r="JJ24" s="1504">
        <v>966</v>
      </c>
      <c r="JK24" s="1504">
        <v>844</v>
      </c>
      <c r="JL24" s="1504">
        <v>3960</v>
      </c>
      <c r="JM24" s="1504">
        <v>1390</v>
      </c>
      <c r="JN24" s="1504">
        <v>1230</v>
      </c>
      <c r="JO24" s="1504">
        <v>2580</v>
      </c>
      <c r="JP24" s="1504">
        <v>652</v>
      </c>
      <c r="JQ24" s="1504">
        <v>735</v>
      </c>
      <c r="JR24" s="1504">
        <v>1620</v>
      </c>
      <c r="JS24" s="1504">
        <v>274</v>
      </c>
      <c r="JT24" s="1504">
        <v>502</v>
      </c>
      <c r="JU24" s="1504">
        <v>334</v>
      </c>
      <c r="JV24" s="1504">
        <v>547</v>
      </c>
      <c r="JW24" s="1504">
        <v>475</v>
      </c>
      <c r="JX24" s="1504">
        <v>394</v>
      </c>
      <c r="JY24" s="1504">
        <v>249</v>
      </c>
      <c r="JZ24" s="1504">
        <v>229</v>
      </c>
      <c r="KA24" s="1504">
        <v>437</v>
      </c>
      <c r="KB24" s="1504">
        <v>616</v>
      </c>
      <c r="KC24" s="1504">
        <v>4480</v>
      </c>
      <c r="KD24" s="1504">
        <v>1730</v>
      </c>
      <c r="KE24" s="1504">
        <v>1140</v>
      </c>
      <c r="KF24" s="1504">
        <v>466</v>
      </c>
      <c r="KG24" s="1504">
        <v>949</v>
      </c>
      <c r="KH24" s="1504">
        <v>712</v>
      </c>
      <c r="KI24" s="1504">
        <v>553</v>
      </c>
      <c r="KJ24" s="1504">
        <v>1020</v>
      </c>
      <c r="KK24" s="1504">
        <v>1590</v>
      </c>
      <c r="KL24" s="1504">
        <v>3770</v>
      </c>
      <c r="KM24" s="1504">
        <v>1810</v>
      </c>
      <c r="KN24" s="1504">
        <v>588</v>
      </c>
      <c r="KO24" s="1504">
        <v>265</v>
      </c>
      <c r="KP24" s="1504">
        <v>398</v>
      </c>
      <c r="KQ24" s="1504">
        <v>622</v>
      </c>
      <c r="KR24" s="1504">
        <v>604</v>
      </c>
      <c r="KS24" s="1504">
        <v>5567</v>
      </c>
      <c r="KT24" s="1504">
        <v>3600</v>
      </c>
      <c r="KU24" s="1504">
        <v>2650</v>
      </c>
      <c r="KV24" s="1504">
        <v>4900</v>
      </c>
    </row>
    <row r="25" spans="1:308" ht="16.899999999999999" customHeight="1" x14ac:dyDescent="0.25">
      <c r="A25" s="1317"/>
      <c r="B25" s="704" t="s">
        <v>2791</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20"/>
      <c r="BS25" s="1314"/>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20"/>
      <c r="EC25" s="1320"/>
      <c r="ED25" s="1314"/>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20"/>
      <c r="GB25" s="1320"/>
      <c r="GC25" s="1320"/>
      <c r="GD25" s="1314"/>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c r="JY25" s="1320"/>
      <c r="JZ25" s="1320"/>
      <c r="KA25" s="1320"/>
      <c r="KB25" s="1320"/>
    </row>
    <row r="26" spans="1:308" ht="15.6" customHeight="1" x14ac:dyDescent="0.25">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20"/>
      <c r="BW26" s="1314"/>
      <c r="BX26" s="1321"/>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0"/>
      <c r="EG26" s="1320"/>
      <c r="EH26" s="1321"/>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20"/>
      <c r="GG26" s="1320"/>
      <c r="GH26" s="1320"/>
      <c r="GI26" s="1314"/>
      <c r="GJ26" s="1321"/>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c r="KF26" s="1320"/>
      <c r="KG26" s="1320"/>
      <c r="KH26" s="1320"/>
      <c r="KI26" s="1320"/>
    </row>
    <row r="27" spans="1:308"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418"/>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418"/>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418"/>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418"/>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c r="KJ27" s="1503"/>
      <c r="KK27" s="1503"/>
      <c r="KL27" s="1503"/>
      <c r="KM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2649</v>
      </c>
      <c r="C2" s="1629" t="s">
        <v>2650</v>
      </c>
      <c r="D2" s="1642" t="s">
        <v>2651</v>
      </c>
      <c r="E2" s="1637" t="s">
        <v>2652</v>
      </c>
      <c r="F2" s="1638"/>
      <c r="G2" s="1639" t="s">
        <v>2653</v>
      </c>
      <c r="H2" s="1640"/>
      <c r="I2" s="1641"/>
      <c r="J2" s="1629" t="s">
        <v>2654</v>
      </c>
      <c r="K2" s="1520"/>
    </row>
    <row r="3" spans="2:14" s="1263" customFormat="1" ht="27" customHeight="1" x14ac:dyDescent="0.15">
      <c r="B3" s="1633"/>
      <c r="C3" s="1630"/>
      <c r="D3" s="1636"/>
      <c r="E3" s="1264" t="s">
        <v>2655</v>
      </c>
      <c r="F3" s="1265" t="s">
        <v>2656</v>
      </c>
      <c r="G3" s="1264" t="s">
        <v>2657</v>
      </c>
      <c r="H3" s="1265" t="s">
        <v>2658</v>
      </c>
      <c r="I3" s="1266" t="s">
        <v>2659</v>
      </c>
      <c r="J3" s="1630"/>
      <c r="K3" s="1520"/>
    </row>
    <row r="4" spans="2:14" s="1263" customFormat="1" ht="16.350000000000001" customHeight="1" x14ac:dyDescent="0.15">
      <c r="B4" s="1634"/>
      <c r="C4" s="1631"/>
      <c r="D4" s="1267" t="s">
        <v>2660</v>
      </c>
      <c r="E4" s="1267" t="s">
        <v>2660</v>
      </c>
      <c r="F4" s="1072" t="s">
        <v>2661</v>
      </c>
      <c r="G4" s="1267" t="s">
        <v>2660</v>
      </c>
      <c r="H4" s="1072" t="s">
        <v>1975</v>
      </c>
      <c r="I4" s="1073" t="s">
        <v>2661</v>
      </c>
      <c r="J4" s="1631"/>
      <c r="K4" s="1520"/>
    </row>
    <row r="5" spans="2:14" ht="16.350000000000001" customHeight="1" x14ac:dyDescent="0.15">
      <c r="B5" s="884" t="s">
        <v>6</v>
      </c>
      <c r="C5" s="1519" t="s">
        <v>595</v>
      </c>
      <c r="D5" s="530">
        <v>49200</v>
      </c>
      <c r="E5" s="530">
        <v>49800</v>
      </c>
      <c r="F5" s="717">
        <v>3.5999999999999996</v>
      </c>
      <c r="G5" s="530">
        <v>48900</v>
      </c>
      <c r="H5" s="1518">
        <v>3.8</v>
      </c>
      <c r="I5" s="717">
        <v>3.8</v>
      </c>
      <c r="J5" s="499" t="s">
        <v>542</v>
      </c>
      <c r="M5" s="1101"/>
      <c r="N5" s="1269"/>
    </row>
    <row r="6" spans="2:14" ht="16.350000000000001" customHeight="1" x14ac:dyDescent="0.15">
      <c r="B6" s="884" t="s">
        <v>3</v>
      </c>
      <c r="C6" s="1096" t="s">
        <v>277</v>
      </c>
      <c r="D6" s="330">
        <v>21600</v>
      </c>
      <c r="E6" s="539">
        <v>21600</v>
      </c>
      <c r="F6" s="377">
        <v>4</v>
      </c>
      <c r="G6" s="539">
        <v>21600</v>
      </c>
      <c r="H6" s="377">
        <v>3.8</v>
      </c>
      <c r="I6" s="377">
        <v>4.2</v>
      </c>
      <c r="J6" s="379" t="s">
        <v>543</v>
      </c>
      <c r="M6" s="1101"/>
      <c r="N6" s="1269"/>
    </row>
    <row r="7" spans="2:14" ht="16.350000000000001" customHeight="1" x14ac:dyDescent="0.15">
      <c r="B7" s="884" t="s">
        <v>7</v>
      </c>
      <c r="C7" s="1096" t="s">
        <v>278</v>
      </c>
      <c r="D7" s="330">
        <v>28000</v>
      </c>
      <c r="E7" s="539">
        <v>28400</v>
      </c>
      <c r="F7" s="377">
        <v>3.7</v>
      </c>
      <c r="G7" s="539">
        <v>27600</v>
      </c>
      <c r="H7" s="377">
        <v>3.4</v>
      </c>
      <c r="I7" s="377">
        <v>3.9</v>
      </c>
      <c r="J7" s="379" t="s">
        <v>544</v>
      </c>
      <c r="M7" s="1101"/>
      <c r="N7" s="1269"/>
    </row>
    <row r="8" spans="2:14" ht="16.350000000000001" customHeight="1" x14ac:dyDescent="0.15">
      <c r="B8" s="884" t="s">
        <v>5</v>
      </c>
      <c r="C8" s="1096" t="s">
        <v>1304</v>
      </c>
      <c r="D8" s="330">
        <v>12500</v>
      </c>
      <c r="E8" s="539">
        <v>12700</v>
      </c>
      <c r="F8" s="377">
        <v>3.4</v>
      </c>
      <c r="G8" s="539">
        <v>12300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8050</v>
      </c>
      <c r="E12" s="539">
        <v>8410</v>
      </c>
      <c r="F12" s="377">
        <v>4.2</v>
      </c>
      <c r="G12" s="539">
        <v>8050</v>
      </c>
      <c r="H12" s="377">
        <v>3.9</v>
      </c>
      <c r="I12" s="377">
        <v>4.5</v>
      </c>
      <c r="J12" s="379" t="s">
        <v>545</v>
      </c>
      <c r="M12" s="1101"/>
      <c r="N12" s="1269"/>
    </row>
    <row r="13" spans="2:14" ht="16.350000000000001" customHeight="1" x14ac:dyDescent="0.15">
      <c r="B13" s="884" t="s">
        <v>13</v>
      </c>
      <c r="C13" s="1096" t="s">
        <v>286</v>
      </c>
      <c r="D13" s="330">
        <v>5840</v>
      </c>
      <c r="E13" s="539">
        <v>5910</v>
      </c>
      <c r="F13" s="377">
        <v>3.6</v>
      </c>
      <c r="G13" s="539">
        <v>5810</v>
      </c>
      <c r="H13" s="377">
        <v>3.4</v>
      </c>
      <c r="I13" s="377">
        <v>3.8</v>
      </c>
      <c r="J13" s="379" t="s">
        <v>543</v>
      </c>
      <c r="M13" s="1101"/>
      <c r="N13" s="1269"/>
    </row>
    <row r="14" spans="2:14" ht="16.350000000000001" customHeight="1" x14ac:dyDescent="0.15">
      <c r="B14" s="884" t="s">
        <v>15</v>
      </c>
      <c r="C14" s="1096" t="s">
        <v>287</v>
      </c>
      <c r="D14" s="330">
        <v>4950</v>
      </c>
      <c r="E14" s="539">
        <v>5020</v>
      </c>
      <c r="F14" s="377">
        <v>3.6</v>
      </c>
      <c r="G14" s="539">
        <v>4880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5080</v>
      </c>
      <c r="E16" s="539">
        <v>5190</v>
      </c>
      <c r="F16" s="377">
        <v>3.4</v>
      </c>
      <c r="G16" s="539">
        <v>4970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6080</v>
      </c>
      <c r="H17" s="377">
        <v>3.2</v>
      </c>
      <c r="I17" s="377">
        <v>3.6</v>
      </c>
      <c r="J17" s="379" t="s">
        <v>544</v>
      </c>
      <c r="M17" s="1101"/>
      <c r="N17" s="1269"/>
    </row>
    <row r="18" spans="2:14" ht="16.350000000000001" customHeight="1" x14ac:dyDescent="0.15">
      <c r="B18" s="884" t="s">
        <v>20</v>
      </c>
      <c r="C18" s="1096" t="s">
        <v>1310</v>
      </c>
      <c r="D18" s="330">
        <v>5280</v>
      </c>
      <c r="E18" s="539">
        <v>5360</v>
      </c>
      <c r="F18" s="377">
        <v>4.3999999999999995</v>
      </c>
      <c r="G18" s="539">
        <v>5250</v>
      </c>
      <c r="H18" s="377">
        <v>4.1000000000000005</v>
      </c>
      <c r="I18" s="377">
        <v>4.5999999999999996</v>
      </c>
      <c r="J18" s="379" t="s">
        <v>543</v>
      </c>
      <c r="M18" s="1101"/>
      <c r="N18" s="1269"/>
    </row>
    <row r="19" spans="2:14" ht="16.350000000000001" customHeight="1" x14ac:dyDescent="0.15">
      <c r="B19" s="884" t="s">
        <v>21</v>
      </c>
      <c r="C19" s="1096" t="s">
        <v>292</v>
      </c>
      <c r="D19" s="330">
        <v>4310</v>
      </c>
      <c r="E19" s="539">
        <v>4370</v>
      </c>
      <c r="F19" s="377">
        <v>4</v>
      </c>
      <c r="G19" s="539">
        <v>4240</v>
      </c>
      <c r="H19" s="377">
        <v>3.8</v>
      </c>
      <c r="I19" s="377">
        <v>4.2</v>
      </c>
      <c r="J19" s="379" t="s">
        <v>544</v>
      </c>
      <c r="M19" s="1101"/>
      <c r="N19" s="1269"/>
    </row>
    <row r="20" spans="2:14" ht="16.350000000000001" customHeight="1" x14ac:dyDescent="0.15">
      <c r="B20" s="884" t="s">
        <v>22</v>
      </c>
      <c r="C20" s="1096" t="s">
        <v>293</v>
      </c>
      <c r="D20" s="330">
        <v>5800</v>
      </c>
      <c r="E20" s="539">
        <v>5900</v>
      </c>
      <c r="F20" s="377">
        <v>3.6</v>
      </c>
      <c r="G20" s="539">
        <v>5690</v>
      </c>
      <c r="H20" s="377">
        <v>3.4</v>
      </c>
      <c r="I20" s="377">
        <v>3.8</v>
      </c>
      <c r="J20" s="379" t="s">
        <v>544</v>
      </c>
      <c r="M20" s="1101"/>
      <c r="N20" s="1269"/>
    </row>
    <row r="21" spans="2:14" ht="16.350000000000001" customHeight="1" x14ac:dyDescent="0.15">
      <c r="B21" s="884" t="s">
        <v>23</v>
      </c>
      <c r="C21" s="1096" t="s">
        <v>294</v>
      </c>
      <c r="D21" s="330">
        <v>2540</v>
      </c>
      <c r="E21" s="539">
        <v>2540</v>
      </c>
      <c r="F21" s="377">
        <v>3.7</v>
      </c>
      <c r="G21" s="539">
        <v>2540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3280</v>
      </c>
      <c r="E23" s="539">
        <v>3330</v>
      </c>
      <c r="F23" s="377">
        <v>3.9</v>
      </c>
      <c r="G23" s="539">
        <v>3220</v>
      </c>
      <c r="H23" s="377">
        <v>3.7</v>
      </c>
      <c r="I23" s="377">
        <v>4.0999999999999996</v>
      </c>
      <c r="J23" s="379" t="s">
        <v>544</v>
      </c>
      <c r="M23" s="1101"/>
      <c r="N23" s="1269"/>
    </row>
    <row r="24" spans="2:14" ht="16.350000000000001" customHeight="1" x14ac:dyDescent="0.15">
      <c r="B24" s="884" t="s">
        <v>26</v>
      </c>
      <c r="C24" s="1096" t="s">
        <v>297</v>
      </c>
      <c r="D24" s="330">
        <v>3650</v>
      </c>
      <c r="E24" s="539">
        <v>3710</v>
      </c>
      <c r="F24" s="377">
        <v>3.6</v>
      </c>
      <c r="G24" s="539">
        <v>3580</v>
      </c>
      <c r="H24" s="377">
        <v>3.4</v>
      </c>
      <c r="I24" s="377">
        <v>3.8</v>
      </c>
      <c r="J24" s="379" t="s">
        <v>544</v>
      </c>
      <c r="M24" s="1101"/>
      <c r="N24" s="1269"/>
    </row>
    <row r="25" spans="2:14" ht="16.350000000000001" customHeight="1" x14ac:dyDescent="0.15">
      <c r="B25" s="884" t="s">
        <v>28</v>
      </c>
      <c r="C25" s="1096" t="s">
        <v>298</v>
      </c>
      <c r="D25" s="330">
        <v>2940</v>
      </c>
      <c r="E25" s="539">
        <v>2990</v>
      </c>
      <c r="F25" s="377">
        <v>3.8</v>
      </c>
      <c r="G25" s="539">
        <v>2890</v>
      </c>
      <c r="H25" s="377">
        <v>3.6</v>
      </c>
      <c r="I25" s="377">
        <v>4</v>
      </c>
      <c r="J25" s="379" t="s">
        <v>544</v>
      </c>
      <c r="M25" s="1101"/>
      <c r="N25" s="1269"/>
    </row>
    <row r="26" spans="2:14" ht="16.350000000000001" customHeight="1" x14ac:dyDescent="0.15">
      <c r="B26" s="884" t="s">
        <v>30</v>
      </c>
      <c r="C26" s="1096" t="s">
        <v>299</v>
      </c>
      <c r="D26" s="330">
        <v>2110</v>
      </c>
      <c r="E26" s="539">
        <v>2140</v>
      </c>
      <c r="F26" s="377">
        <v>3.9</v>
      </c>
      <c r="G26" s="539">
        <v>2080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2842</v>
      </c>
      <c r="D28" s="330">
        <v>5160</v>
      </c>
      <c r="E28" s="539">
        <v>5270</v>
      </c>
      <c r="F28" s="377">
        <v>4.4000000000000004</v>
      </c>
      <c r="G28" s="539">
        <v>5110</v>
      </c>
      <c r="H28" s="377">
        <v>4.5</v>
      </c>
      <c r="I28" s="377">
        <v>4.9000000000000004</v>
      </c>
      <c r="J28" s="379" t="s">
        <v>543</v>
      </c>
      <c r="M28" s="1101"/>
      <c r="N28" s="1269"/>
    </row>
    <row r="29" spans="2:14" ht="16.350000000000001" customHeight="1" x14ac:dyDescent="0.15">
      <c r="B29" s="884" t="s">
        <v>36</v>
      </c>
      <c r="C29" s="1096" t="s">
        <v>303</v>
      </c>
      <c r="D29" s="330">
        <v>3450</v>
      </c>
      <c r="E29" s="539">
        <v>3500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2140</v>
      </c>
      <c r="E30" s="539">
        <v>2170</v>
      </c>
      <c r="F30" s="377">
        <v>4.3</v>
      </c>
      <c r="G30" s="539">
        <v>2110</v>
      </c>
      <c r="H30" s="377">
        <v>4.0999999999999996</v>
      </c>
      <c r="I30" s="377">
        <v>4.5</v>
      </c>
      <c r="J30" s="379" t="s">
        <v>544</v>
      </c>
      <c r="M30" s="1101"/>
      <c r="N30" s="1269"/>
    </row>
    <row r="31" spans="2:14" ht="16.350000000000001" customHeight="1" x14ac:dyDescent="0.15">
      <c r="B31" s="884" t="s">
        <v>38</v>
      </c>
      <c r="C31" s="1096" t="s">
        <v>305</v>
      </c>
      <c r="D31" s="330">
        <v>4550</v>
      </c>
      <c r="E31" s="539">
        <v>4510</v>
      </c>
      <c r="F31" s="377">
        <v>4.2</v>
      </c>
      <c r="G31" s="539">
        <v>4570</v>
      </c>
      <c r="H31" s="377">
        <v>4.4000000000000004</v>
      </c>
      <c r="I31" s="377">
        <v>4.4000000000000004</v>
      </c>
      <c r="J31" s="379" t="s">
        <v>542</v>
      </c>
      <c r="M31" s="1101"/>
      <c r="N31" s="1269"/>
    </row>
    <row r="32" spans="2:14" ht="16.350000000000001" customHeight="1" x14ac:dyDescent="0.15">
      <c r="B32" s="884" t="s">
        <v>39</v>
      </c>
      <c r="C32" s="1096" t="s">
        <v>1314</v>
      </c>
      <c r="D32" s="330">
        <v>9350</v>
      </c>
      <c r="E32" s="539">
        <v>9410</v>
      </c>
      <c r="F32" s="377">
        <v>4.5999999999999996</v>
      </c>
      <c r="G32" s="539">
        <v>9280</v>
      </c>
      <c r="H32" s="377">
        <v>4.4000000000000004</v>
      </c>
      <c r="I32" s="377">
        <v>4.8</v>
      </c>
      <c r="J32" s="379" t="s">
        <v>546</v>
      </c>
      <c r="M32" s="1101"/>
      <c r="N32" s="1269"/>
    </row>
    <row r="33" spans="2:14" ht="16.350000000000001" customHeight="1" x14ac:dyDescent="0.15">
      <c r="B33" s="884" t="s">
        <v>40</v>
      </c>
      <c r="C33" s="1096" t="s">
        <v>1461</v>
      </c>
      <c r="D33" s="330">
        <v>7580</v>
      </c>
      <c r="E33" s="539">
        <v>7700</v>
      </c>
      <c r="F33" s="377">
        <v>3.9</v>
      </c>
      <c r="G33" s="539">
        <v>7450</v>
      </c>
      <c r="H33" s="377">
        <v>3.7</v>
      </c>
      <c r="I33" s="377">
        <v>4.0999999999999996</v>
      </c>
      <c r="J33" s="379" t="s">
        <v>544</v>
      </c>
      <c r="M33" s="1101"/>
      <c r="N33" s="1269"/>
    </row>
    <row r="34" spans="2:14" ht="16.350000000000001" customHeight="1" x14ac:dyDescent="0.15">
      <c r="B34" s="884" t="s">
        <v>41</v>
      </c>
      <c r="C34" s="1096" t="s">
        <v>1316</v>
      </c>
      <c r="D34" s="330">
        <v>3080</v>
      </c>
      <c r="E34" s="539">
        <v>2940</v>
      </c>
      <c r="F34" s="377">
        <v>4.5999999999999996</v>
      </c>
      <c r="G34" s="539">
        <v>3140</v>
      </c>
      <c r="H34" s="377">
        <v>4.4000000000000004</v>
      </c>
      <c r="I34" s="377">
        <v>4.8</v>
      </c>
      <c r="J34" s="379" t="s">
        <v>542</v>
      </c>
      <c r="M34" s="1101"/>
      <c r="N34" s="1269"/>
    </row>
    <row r="35" spans="2:14" ht="16.350000000000001" customHeight="1" x14ac:dyDescent="0.15">
      <c r="B35" s="884" t="s">
        <v>733</v>
      </c>
      <c r="C35" s="1096" t="s">
        <v>1462</v>
      </c>
      <c r="D35" s="330">
        <v>8200</v>
      </c>
      <c r="E35" s="539">
        <v>8370</v>
      </c>
      <c r="F35" s="377">
        <v>3.2</v>
      </c>
      <c r="G35" s="539">
        <v>8020</v>
      </c>
      <c r="H35" s="377">
        <v>3</v>
      </c>
      <c r="I35" s="377">
        <v>3.4</v>
      </c>
      <c r="J35" s="379" t="s">
        <v>544</v>
      </c>
      <c r="M35" s="1101"/>
      <c r="N35" s="1269"/>
    </row>
    <row r="36" spans="2:14" ht="16.350000000000001" customHeight="1" x14ac:dyDescent="0.15">
      <c r="B36" s="884" t="s">
        <v>734</v>
      </c>
      <c r="C36" s="1096" t="s">
        <v>812</v>
      </c>
      <c r="D36" s="330">
        <v>5100</v>
      </c>
      <c r="E36" s="539">
        <v>5220</v>
      </c>
      <c r="F36" s="377">
        <v>3.1</v>
      </c>
      <c r="G36" s="539">
        <v>4970</v>
      </c>
      <c r="H36" s="377">
        <v>2.9</v>
      </c>
      <c r="I36" s="377">
        <v>3.3</v>
      </c>
      <c r="J36" s="379" t="s">
        <v>544</v>
      </c>
      <c r="M36" s="1101"/>
      <c r="N36" s="1269"/>
    </row>
    <row r="37" spans="2:14" ht="16.350000000000001" customHeight="1" x14ac:dyDescent="0.15">
      <c r="B37" s="884" t="s">
        <v>736</v>
      </c>
      <c r="C37" s="1096" t="s">
        <v>813</v>
      </c>
      <c r="D37" s="330">
        <v>5200</v>
      </c>
      <c r="E37" s="539">
        <v>5280</v>
      </c>
      <c r="F37" s="377">
        <v>3.3</v>
      </c>
      <c r="G37" s="539">
        <v>5110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19000</v>
      </c>
      <c r="H39" s="377">
        <v>3.6</v>
      </c>
      <c r="I39" s="377">
        <v>4</v>
      </c>
      <c r="J39" s="379" t="s">
        <v>543</v>
      </c>
      <c r="M39" s="1101"/>
      <c r="N39" s="1269"/>
    </row>
    <row r="40" spans="2:14" ht="16.350000000000001" customHeight="1" x14ac:dyDescent="0.15">
      <c r="B40" s="884" t="s">
        <v>1220</v>
      </c>
      <c r="C40" s="1096" t="s">
        <v>1428</v>
      </c>
      <c r="D40" s="330">
        <v>13600</v>
      </c>
      <c r="E40" s="539">
        <v>13900</v>
      </c>
      <c r="F40" s="377">
        <v>3.1</v>
      </c>
      <c r="G40" s="539">
        <v>13300</v>
      </c>
      <c r="H40" s="377">
        <v>2.9</v>
      </c>
      <c r="I40" s="377">
        <v>3.3</v>
      </c>
      <c r="J40" s="379" t="s">
        <v>544</v>
      </c>
      <c r="M40" s="1101"/>
      <c r="N40" s="1269"/>
    </row>
    <row r="41" spans="2:14" ht="16.350000000000001" customHeight="1" x14ac:dyDescent="0.15">
      <c r="B41" s="884" t="s">
        <v>1222</v>
      </c>
      <c r="C41" s="1096" t="s">
        <v>1429</v>
      </c>
      <c r="D41" s="330">
        <v>8980</v>
      </c>
      <c r="E41" s="539">
        <v>9060</v>
      </c>
      <c r="F41" s="377">
        <v>3.7</v>
      </c>
      <c r="G41" s="539">
        <v>8950</v>
      </c>
      <c r="H41" s="377">
        <v>3.8</v>
      </c>
      <c r="I41" s="377">
        <v>3.9</v>
      </c>
      <c r="J41" s="379" t="s">
        <v>542</v>
      </c>
      <c r="M41" s="1101"/>
      <c r="N41" s="1269"/>
    </row>
    <row r="42" spans="2:14" ht="16.350000000000001" customHeight="1" x14ac:dyDescent="0.15">
      <c r="B42" s="884" t="s">
        <v>1223</v>
      </c>
      <c r="C42" s="1096" t="s">
        <v>1321</v>
      </c>
      <c r="D42" s="330">
        <v>8930</v>
      </c>
      <c r="E42" s="539">
        <v>8680</v>
      </c>
      <c r="F42" s="377">
        <v>3.8</v>
      </c>
      <c r="G42" s="539">
        <v>9040</v>
      </c>
      <c r="H42" s="377">
        <v>3.6</v>
      </c>
      <c r="I42" s="377">
        <v>4</v>
      </c>
      <c r="J42" s="379" t="s">
        <v>543</v>
      </c>
      <c r="M42" s="1101"/>
      <c r="N42" s="1269"/>
    </row>
    <row r="43" spans="2:14" ht="16.350000000000001" customHeight="1" x14ac:dyDescent="0.15">
      <c r="B43" s="884" t="s">
        <v>1224</v>
      </c>
      <c r="C43" s="1096" t="s">
        <v>1430</v>
      </c>
      <c r="D43" s="330">
        <v>7830</v>
      </c>
      <c r="E43" s="539">
        <v>7850</v>
      </c>
      <c r="F43" s="377">
        <v>3.9</v>
      </c>
      <c r="G43" s="539">
        <v>7810</v>
      </c>
      <c r="H43" s="377">
        <v>3.6</v>
      </c>
      <c r="I43" s="377">
        <v>4</v>
      </c>
      <c r="J43" s="379" t="s">
        <v>544</v>
      </c>
      <c r="M43" s="1101"/>
      <c r="N43" s="1269"/>
    </row>
    <row r="44" spans="2:14" ht="16.350000000000001" customHeight="1" x14ac:dyDescent="0.15">
      <c r="B44" s="884" t="s">
        <v>1225</v>
      </c>
      <c r="C44" s="1096" t="s">
        <v>1431</v>
      </c>
      <c r="D44" s="330">
        <v>6370</v>
      </c>
      <c r="E44" s="539">
        <v>6320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2310</v>
      </c>
      <c r="E46" s="539">
        <v>2420</v>
      </c>
      <c r="F46" s="377">
        <v>3.5000000000000004</v>
      </c>
      <c r="G46" s="539">
        <v>2260</v>
      </c>
      <c r="H46" s="377">
        <v>3.5999999999999996</v>
      </c>
      <c r="I46" s="377">
        <v>3.6999999999999997</v>
      </c>
      <c r="J46" s="379" t="s">
        <v>542</v>
      </c>
      <c r="M46" s="1101"/>
      <c r="N46" s="1269"/>
    </row>
    <row r="47" spans="2:14" ht="16.350000000000001" customHeight="1" x14ac:dyDescent="0.15">
      <c r="B47" s="884" t="s">
        <v>1231</v>
      </c>
      <c r="C47" s="1096" t="s">
        <v>1326</v>
      </c>
      <c r="D47" s="330">
        <v>2110</v>
      </c>
      <c r="E47" s="539">
        <v>2060</v>
      </c>
      <c r="F47" s="377">
        <v>4.2</v>
      </c>
      <c r="G47" s="539">
        <v>2130</v>
      </c>
      <c r="H47" s="377">
        <v>4.4000000000000004</v>
      </c>
      <c r="I47" s="377">
        <v>4.4000000000000004</v>
      </c>
      <c r="J47" s="379" t="s">
        <v>542</v>
      </c>
      <c r="M47" s="1101"/>
      <c r="N47" s="1269"/>
    </row>
    <row r="48" spans="2:14" ht="16.350000000000001" customHeight="1" x14ac:dyDescent="0.15">
      <c r="B48" s="884" t="s">
        <v>1642</v>
      </c>
      <c r="C48" s="1096" t="s">
        <v>1760</v>
      </c>
      <c r="D48" s="330">
        <v>5170</v>
      </c>
      <c r="E48" s="539">
        <v>5190</v>
      </c>
      <c r="F48" s="377">
        <v>3.4</v>
      </c>
      <c r="G48" s="539">
        <v>5140</v>
      </c>
      <c r="H48" s="377">
        <v>3.1</v>
      </c>
      <c r="I48" s="377">
        <v>3.6</v>
      </c>
      <c r="J48" s="379" t="s">
        <v>544</v>
      </c>
      <c r="M48" s="1101"/>
      <c r="N48" s="1269"/>
    </row>
    <row r="49" spans="2:14" ht="16.350000000000001" customHeight="1" x14ac:dyDescent="0.15">
      <c r="B49" s="884" t="s">
        <v>1645</v>
      </c>
      <c r="C49" s="1096" t="s">
        <v>1646</v>
      </c>
      <c r="D49" s="330">
        <v>4220</v>
      </c>
      <c r="E49" s="539">
        <v>4300</v>
      </c>
      <c r="F49" s="377">
        <v>3.2</v>
      </c>
      <c r="G49" s="539">
        <v>4130</v>
      </c>
      <c r="H49" s="377">
        <v>3</v>
      </c>
      <c r="I49" s="377">
        <v>3.4</v>
      </c>
      <c r="J49" s="379" t="s">
        <v>544</v>
      </c>
      <c r="M49" s="1101"/>
      <c r="N49" s="1269"/>
    </row>
    <row r="50" spans="2:14" ht="16.350000000000001" customHeight="1" x14ac:dyDescent="0.15">
      <c r="B50" s="884" t="s">
        <v>1918</v>
      </c>
      <c r="C50" s="1096" t="s">
        <v>1919</v>
      </c>
      <c r="D50" s="330">
        <v>5480</v>
      </c>
      <c r="E50" s="539">
        <v>5570</v>
      </c>
      <c r="F50" s="377">
        <v>2.9</v>
      </c>
      <c r="G50" s="539">
        <v>5390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2380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3150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2549</v>
      </c>
      <c r="C56" s="1096" t="s">
        <v>2609</v>
      </c>
      <c r="D56" s="330">
        <v>9110</v>
      </c>
      <c r="E56" s="539">
        <v>9260</v>
      </c>
      <c r="F56" s="377">
        <v>3.4</v>
      </c>
      <c r="G56" s="539">
        <v>8950</v>
      </c>
      <c r="H56" s="377">
        <v>3.2</v>
      </c>
      <c r="I56" s="377">
        <v>3.6</v>
      </c>
      <c r="J56" s="379" t="s">
        <v>544</v>
      </c>
      <c r="M56" s="1101"/>
      <c r="N56" s="1269"/>
    </row>
    <row r="57" spans="2:14" ht="16.350000000000001" customHeight="1" x14ac:dyDescent="0.15">
      <c r="B57" s="884" t="s">
        <v>2550</v>
      </c>
      <c r="C57" s="1096" t="s">
        <v>2610</v>
      </c>
      <c r="D57" s="330">
        <v>5240</v>
      </c>
      <c r="E57" s="539">
        <v>5340</v>
      </c>
      <c r="F57" s="377">
        <v>3.3</v>
      </c>
      <c r="G57" s="539">
        <v>5130</v>
      </c>
      <c r="H57" s="377">
        <v>3.1</v>
      </c>
      <c r="I57" s="377">
        <v>3.5</v>
      </c>
      <c r="J57" s="379" t="s">
        <v>544</v>
      </c>
      <c r="M57" s="1101"/>
      <c r="N57" s="1269"/>
    </row>
    <row r="58" spans="2:14" ht="16.350000000000001" customHeight="1" x14ac:dyDescent="0.15">
      <c r="B58" s="884" t="s">
        <v>2797</v>
      </c>
      <c r="C58" s="1096" t="s">
        <v>2817</v>
      </c>
      <c r="D58" s="330">
        <v>4920</v>
      </c>
      <c r="E58" s="539">
        <v>5010</v>
      </c>
      <c r="F58" s="377">
        <v>3.2</v>
      </c>
      <c r="G58" s="539">
        <v>4830</v>
      </c>
      <c r="H58" s="377">
        <v>3</v>
      </c>
      <c r="I58" s="377">
        <v>3.4</v>
      </c>
      <c r="J58" s="379" t="s">
        <v>544</v>
      </c>
      <c r="M58" s="1101"/>
      <c r="N58" s="1269"/>
    </row>
    <row r="59" spans="2:14" ht="16.350000000000001" customHeight="1" x14ac:dyDescent="0.15">
      <c r="B59" s="884" t="s">
        <v>43</v>
      </c>
      <c r="C59" s="1096" t="s">
        <v>309</v>
      </c>
      <c r="D59" s="330">
        <v>8200</v>
      </c>
      <c r="E59" s="539">
        <v>8290</v>
      </c>
      <c r="F59" s="377">
        <v>4.4000000000000004</v>
      </c>
      <c r="G59" s="539">
        <v>8110</v>
      </c>
      <c r="H59" s="377">
        <v>4.2</v>
      </c>
      <c r="I59" s="377">
        <v>4.5999999999999996</v>
      </c>
      <c r="J59" s="379" t="s">
        <v>544</v>
      </c>
      <c r="M59" s="1101"/>
      <c r="N59" s="1269"/>
    </row>
    <row r="60" spans="2:14" ht="16.350000000000001" customHeight="1" x14ac:dyDescent="0.15">
      <c r="B60" s="884" t="s">
        <v>44</v>
      </c>
      <c r="C60" s="1096" t="s">
        <v>310</v>
      </c>
      <c r="D60" s="330">
        <v>4960</v>
      </c>
      <c r="E60" s="539">
        <v>5010</v>
      </c>
      <c r="F60" s="377">
        <v>4.5</v>
      </c>
      <c r="G60" s="539">
        <v>4910</v>
      </c>
      <c r="H60" s="377">
        <v>4.3</v>
      </c>
      <c r="I60" s="377">
        <v>4.7</v>
      </c>
      <c r="J60" s="379" t="s">
        <v>544</v>
      </c>
      <c r="M60" s="1101"/>
      <c r="N60" s="1269"/>
    </row>
    <row r="61" spans="2:14" ht="16.350000000000001" customHeight="1" x14ac:dyDescent="0.15">
      <c r="B61" s="884" t="s">
        <v>46</v>
      </c>
      <c r="C61" s="1096" t="s">
        <v>1327</v>
      </c>
      <c r="D61" s="330">
        <v>2690</v>
      </c>
      <c r="E61" s="539">
        <v>2740</v>
      </c>
      <c r="F61" s="377">
        <v>5.4</v>
      </c>
      <c r="G61" s="539">
        <v>2630</v>
      </c>
      <c r="H61" s="377">
        <v>5.2</v>
      </c>
      <c r="I61" s="377">
        <v>5.6000000000000005</v>
      </c>
      <c r="J61" s="379" t="s">
        <v>1776</v>
      </c>
      <c r="M61" s="1101"/>
      <c r="N61" s="1269"/>
    </row>
    <row r="62" spans="2:14" ht="16.350000000000001" customHeight="1" x14ac:dyDescent="0.15">
      <c r="B62" s="884" t="s">
        <v>47</v>
      </c>
      <c r="C62" s="1096" t="s">
        <v>2662</v>
      </c>
      <c r="D62" s="330">
        <v>2380</v>
      </c>
      <c r="E62" s="539">
        <v>2240</v>
      </c>
      <c r="F62" s="377">
        <v>5.3</v>
      </c>
      <c r="G62" s="539">
        <v>2440</v>
      </c>
      <c r="H62" s="377">
        <v>5.3</v>
      </c>
      <c r="I62" s="377">
        <v>5.5</v>
      </c>
      <c r="J62" s="379" t="s">
        <v>542</v>
      </c>
      <c r="M62" s="1101"/>
      <c r="N62" s="1269"/>
    </row>
    <row r="63" spans="2:14" ht="16.350000000000001" customHeight="1" x14ac:dyDescent="0.15">
      <c r="B63" s="884" t="s">
        <v>48</v>
      </c>
      <c r="C63" s="1096" t="s">
        <v>1463</v>
      </c>
      <c r="D63" s="330">
        <v>2300</v>
      </c>
      <c r="E63" s="539">
        <v>2320</v>
      </c>
      <c r="F63" s="377">
        <v>4.2</v>
      </c>
      <c r="G63" s="539">
        <v>2280</v>
      </c>
      <c r="H63" s="377">
        <v>4</v>
      </c>
      <c r="I63" s="377">
        <v>4.4000000000000004</v>
      </c>
      <c r="J63" s="379" t="s">
        <v>544</v>
      </c>
      <c r="M63" s="1101"/>
      <c r="N63" s="1269"/>
    </row>
    <row r="64" spans="2:14" ht="16.350000000000001" customHeight="1" x14ac:dyDescent="0.15">
      <c r="B64" s="884" t="s">
        <v>49</v>
      </c>
      <c r="C64" s="1096" t="s">
        <v>1464</v>
      </c>
      <c r="D64" s="330">
        <v>2190</v>
      </c>
      <c r="E64" s="539">
        <v>2200</v>
      </c>
      <c r="F64" s="377">
        <v>4.8</v>
      </c>
      <c r="G64" s="539">
        <v>2170</v>
      </c>
      <c r="H64" s="377">
        <v>4.5999999999999996</v>
      </c>
      <c r="I64" s="377">
        <v>5</v>
      </c>
      <c r="J64" s="379" t="s">
        <v>546</v>
      </c>
      <c r="M64" s="1101"/>
      <c r="N64" s="1269"/>
    </row>
    <row r="65" spans="2:14" ht="16.350000000000001" customHeight="1" x14ac:dyDescent="0.15">
      <c r="B65" s="884" t="s">
        <v>50</v>
      </c>
      <c r="C65" s="1096" t="s">
        <v>315</v>
      </c>
      <c r="D65" s="330">
        <v>19200</v>
      </c>
      <c r="E65" s="539">
        <v>19000</v>
      </c>
      <c r="F65" s="377">
        <v>4.5</v>
      </c>
      <c r="G65" s="539">
        <v>19400</v>
      </c>
      <c r="H65" s="377">
        <v>4.0999999999999996</v>
      </c>
      <c r="I65" s="377">
        <v>4.5</v>
      </c>
      <c r="J65" s="379" t="s">
        <v>544</v>
      </c>
      <c r="M65" s="1101"/>
      <c r="N65" s="1269"/>
    </row>
    <row r="66" spans="2:14" ht="16.350000000000001" customHeight="1" x14ac:dyDescent="0.15">
      <c r="B66" s="884" t="s">
        <v>51</v>
      </c>
      <c r="C66" s="1096" t="s">
        <v>316</v>
      </c>
      <c r="D66" s="330">
        <v>11400</v>
      </c>
      <c r="E66" s="539">
        <v>11400</v>
      </c>
      <c r="F66" s="377">
        <v>4.2</v>
      </c>
      <c r="G66" s="539">
        <v>11400</v>
      </c>
      <c r="H66" s="377">
        <v>4</v>
      </c>
      <c r="I66" s="377">
        <v>4.4000000000000004</v>
      </c>
      <c r="J66" s="379" t="s">
        <v>546</v>
      </c>
      <c r="M66" s="1101"/>
      <c r="N66" s="1269"/>
    </row>
    <row r="67" spans="2:14" ht="16.350000000000001" customHeight="1" x14ac:dyDescent="0.15">
      <c r="B67" s="884" t="s">
        <v>52</v>
      </c>
      <c r="C67" s="1096" t="s">
        <v>317</v>
      </c>
      <c r="D67" s="330">
        <v>7240</v>
      </c>
      <c r="E67" s="539">
        <v>7510</v>
      </c>
      <c r="F67" s="377">
        <v>4.5</v>
      </c>
      <c r="G67" s="539">
        <v>7130</v>
      </c>
      <c r="H67" s="377">
        <v>4.7</v>
      </c>
      <c r="I67" s="377">
        <v>4.7</v>
      </c>
      <c r="J67" s="379" t="s">
        <v>542</v>
      </c>
      <c r="M67" s="1101"/>
      <c r="N67" s="1269"/>
    </row>
    <row r="68" spans="2:14" ht="16.350000000000001" customHeight="1" x14ac:dyDescent="0.15">
      <c r="B68" s="884" t="s">
        <v>53</v>
      </c>
      <c r="C68" s="1096" t="s">
        <v>318</v>
      </c>
      <c r="D68" s="330">
        <v>3820</v>
      </c>
      <c r="E68" s="539">
        <v>3740</v>
      </c>
      <c r="F68" s="377">
        <v>4.2</v>
      </c>
      <c r="G68" s="539">
        <v>3860</v>
      </c>
      <c r="H68" s="377">
        <v>4</v>
      </c>
      <c r="I68" s="377">
        <v>4.4000000000000004</v>
      </c>
      <c r="J68" s="379" t="s">
        <v>543</v>
      </c>
      <c r="M68" s="1101"/>
      <c r="N68" s="1269"/>
    </row>
    <row r="69" spans="2:14" ht="16.350000000000001" customHeight="1" x14ac:dyDescent="0.15">
      <c r="B69" s="884" t="s">
        <v>54</v>
      </c>
      <c r="C69" s="1096" t="s">
        <v>319</v>
      </c>
      <c r="D69" s="330">
        <v>4690</v>
      </c>
      <c r="E69" s="539">
        <v>4520</v>
      </c>
      <c r="F69" s="377">
        <v>4.3</v>
      </c>
      <c r="G69" s="539">
        <v>4760</v>
      </c>
      <c r="H69" s="377">
        <v>4.5</v>
      </c>
      <c r="I69" s="377">
        <v>4.5</v>
      </c>
      <c r="J69" s="379" t="s">
        <v>542</v>
      </c>
      <c r="M69" s="1101"/>
      <c r="N69" s="1269"/>
    </row>
    <row r="70" spans="2:14" ht="16.350000000000001" customHeight="1" x14ac:dyDescent="0.15">
      <c r="B70" s="884" t="s">
        <v>55</v>
      </c>
      <c r="C70" s="1096" t="s">
        <v>320</v>
      </c>
      <c r="D70" s="330">
        <v>2740</v>
      </c>
      <c r="E70" s="539">
        <v>2710</v>
      </c>
      <c r="F70" s="377">
        <v>5.4</v>
      </c>
      <c r="G70" s="539">
        <v>2750</v>
      </c>
      <c r="H70" s="377">
        <v>5.6</v>
      </c>
      <c r="I70" s="377">
        <v>5.6</v>
      </c>
      <c r="J70" s="379" t="s">
        <v>542</v>
      </c>
      <c r="M70" s="1101"/>
      <c r="N70" s="1269"/>
    </row>
    <row r="71" spans="2:14" ht="16.350000000000001" customHeight="1" x14ac:dyDescent="0.15">
      <c r="B71" s="884" t="s">
        <v>56</v>
      </c>
      <c r="C71" s="1096" t="s">
        <v>1331</v>
      </c>
      <c r="D71" s="330">
        <v>5700</v>
      </c>
      <c r="E71" s="539">
        <v>5740</v>
      </c>
      <c r="F71" s="377">
        <v>4.4000000000000004</v>
      </c>
      <c r="G71" s="539">
        <v>5650</v>
      </c>
      <c r="H71" s="377">
        <v>4.2</v>
      </c>
      <c r="I71" s="377">
        <v>4.5999999999999996</v>
      </c>
      <c r="J71" s="379" t="s">
        <v>544</v>
      </c>
      <c r="M71" s="1101"/>
      <c r="N71" s="1269"/>
    </row>
    <row r="72" spans="2:14" ht="16.350000000000001" customHeight="1" thickBot="1" x14ac:dyDescent="0.2">
      <c r="B72" s="920" t="s">
        <v>57</v>
      </c>
      <c r="C72" s="1270" t="s">
        <v>1332</v>
      </c>
      <c r="D72" s="721">
        <v>2670</v>
      </c>
      <c r="E72" s="552">
        <v>2710</v>
      </c>
      <c r="F72" s="722">
        <v>4.5</v>
      </c>
      <c r="G72" s="552">
        <v>2630</v>
      </c>
      <c r="H72" s="722">
        <v>4.3</v>
      </c>
      <c r="I72" s="722">
        <v>4.7</v>
      </c>
      <c r="J72" s="504" t="s">
        <v>544</v>
      </c>
      <c r="M72" s="1101"/>
      <c r="N72" s="1269"/>
    </row>
    <row r="73" spans="2:14" ht="16.350000000000001" customHeight="1" thickTop="1" x14ac:dyDescent="0.15">
      <c r="B73" s="929" t="s">
        <v>59</v>
      </c>
      <c r="C73" s="1096" t="s">
        <v>324</v>
      </c>
      <c r="D73" s="325">
        <v>15700</v>
      </c>
      <c r="E73" s="539">
        <v>15800</v>
      </c>
      <c r="F73" s="377">
        <v>4.8</v>
      </c>
      <c r="G73" s="539">
        <v>15600</v>
      </c>
      <c r="H73" s="377">
        <v>4.8</v>
      </c>
      <c r="I73" s="377">
        <v>5</v>
      </c>
      <c r="J73" s="379" t="s">
        <v>542</v>
      </c>
      <c r="M73" s="1101"/>
      <c r="N73" s="1269"/>
    </row>
    <row r="74" spans="2:14" ht="16.350000000000001" customHeight="1" x14ac:dyDescent="0.15">
      <c r="B74" s="929" t="s">
        <v>60</v>
      </c>
      <c r="C74" s="1097" t="s">
        <v>271</v>
      </c>
      <c r="D74" s="325">
        <v>11500</v>
      </c>
      <c r="E74" s="325">
        <v>11600</v>
      </c>
      <c r="F74" s="368">
        <v>3.9</v>
      </c>
      <c r="G74" s="325">
        <v>11300</v>
      </c>
      <c r="H74" s="369">
        <v>3.6999999999999997</v>
      </c>
      <c r="I74" s="368">
        <v>4.1000000000000005</v>
      </c>
      <c r="J74" s="367" t="s">
        <v>546</v>
      </c>
      <c r="M74" s="1101"/>
      <c r="N74" s="1269"/>
    </row>
    <row r="75" spans="2:14" ht="16.350000000000001" customHeight="1" x14ac:dyDescent="0.15">
      <c r="B75" s="929" t="s">
        <v>61</v>
      </c>
      <c r="C75" s="1096" t="s">
        <v>325</v>
      </c>
      <c r="D75" s="325">
        <v>8640</v>
      </c>
      <c r="E75" s="539">
        <v>8730</v>
      </c>
      <c r="F75" s="377">
        <v>4.1000000000000005</v>
      </c>
      <c r="G75" s="539">
        <v>8600</v>
      </c>
      <c r="H75" s="377">
        <v>4.1000000000000005</v>
      </c>
      <c r="I75" s="377">
        <v>4.3</v>
      </c>
      <c r="J75" s="379" t="s">
        <v>542</v>
      </c>
      <c r="M75" s="1101"/>
      <c r="N75" s="1269"/>
    </row>
    <row r="76" spans="2:14" ht="16.350000000000001" customHeight="1" x14ac:dyDescent="0.15">
      <c r="B76" s="929" t="s">
        <v>62</v>
      </c>
      <c r="C76" s="1097" t="s">
        <v>326</v>
      </c>
      <c r="D76" s="325">
        <v>5240</v>
      </c>
      <c r="E76" s="325">
        <v>5130</v>
      </c>
      <c r="F76" s="368">
        <v>3.6999999999999997</v>
      </c>
      <c r="G76" s="325">
        <v>5290</v>
      </c>
      <c r="H76" s="369">
        <v>3.5000000000000004</v>
      </c>
      <c r="I76" s="368">
        <v>3.9</v>
      </c>
      <c r="J76" s="367" t="s">
        <v>543</v>
      </c>
      <c r="M76" s="1101"/>
      <c r="N76" s="1269"/>
    </row>
    <row r="77" spans="2:14" ht="16.350000000000001" customHeight="1" x14ac:dyDescent="0.15">
      <c r="B77" s="929" t="s">
        <v>63</v>
      </c>
      <c r="C77" s="1096" t="s">
        <v>327</v>
      </c>
      <c r="D77" s="325">
        <v>4540</v>
      </c>
      <c r="E77" s="539">
        <v>4460</v>
      </c>
      <c r="F77" s="377">
        <v>4.1000000000000005</v>
      </c>
      <c r="G77" s="539">
        <v>4570</v>
      </c>
      <c r="H77" s="377">
        <v>3.9</v>
      </c>
      <c r="I77" s="377">
        <v>4.3</v>
      </c>
      <c r="J77" s="379" t="s">
        <v>543</v>
      </c>
      <c r="M77" s="1101"/>
      <c r="N77" s="1269"/>
    </row>
    <row r="78" spans="2:14" ht="16.350000000000001" customHeight="1" x14ac:dyDescent="0.15">
      <c r="B78" s="929" t="s">
        <v>64</v>
      </c>
      <c r="C78" s="1097" t="s">
        <v>2</v>
      </c>
      <c r="D78" s="325">
        <v>4340</v>
      </c>
      <c r="E78" s="325">
        <v>4390</v>
      </c>
      <c r="F78" s="368">
        <v>4.2</v>
      </c>
      <c r="G78" s="325">
        <v>4290</v>
      </c>
      <c r="H78" s="369">
        <v>4</v>
      </c>
      <c r="I78" s="368">
        <v>4.3999999999999995</v>
      </c>
      <c r="J78" s="367" t="s">
        <v>544</v>
      </c>
      <c r="M78" s="1101"/>
      <c r="N78" s="1269"/>
    </row>
    <row r="79" spans="2:14" ht="16.350000000000001" customHeight="1" x14ac:dyDescent="0.15">
      <c r="B79" s="929" t="s">
        <v>65</v>
      </c>
      <c r="C79" s="1096" t="s">
        <v>328</v>
      </c>
      <c r="D79" s="325">
        <v>3960</v>
      </c>
      <c r="E79" s="539">
        <v>4030</v>
      </c>
      <c r="F79" s="377">
        <v>4.5999999999999996</v>
      </c>
      <c r="G79" s="539">
        <v>3890</v>
      </c>
      <c r="H79" s="377">
        <v>4.3999999999999995</v>
      </c>
      <c r="I79" s="377">
        <v>4.9000000000000004</v>
      </c>
      <c r="J79" s="379" t="s">
        <v>544</v>
      </c>
      <c r="M79" s="1101"/>
      <c r="N79" s="1269"/>
    </row>
    <row r="80" spans="2:14" ht="16.350000000000001" customHeight="1" x14ac:dyDescent="0.15">
      <c r="B80" s="929" t="s">
        <v>66</v>
      </c>
      <c r="C80" s="1097" t="s">
        <v>329</v>
      </c>
      <c r="D80" s="325">
        <v>3350</v>
      </c>
      <c r="E80" s="325">
        <v>3360</v>
      </c>
      <c r="F80" s="368">
        <v>5</v>
      </c>
      <c r="G80" s="325">
        <v>3350</v>
      </c>
      <c r="H80" s="369">
        <v>4.8</v>
      </c>
      <c r="I80" s="368">
        <v>5.2</v>
      </c>
      <c r="J80" s="367" t="s">
        <v>543</v>
      </c>
      <c r="M80" s="1101"/>
      <c r="N80" s="1269"/>
    </row>
    <row r="81" spans="2:14" ht="16.350000000000001" customHeight="1" x14ac:dyDescent="0.15">
      <c r="B81" s="929" t="s">
        <v>67</v>
      </c>
      <c r="C81" s="1096" t="s">
        <v>272</v>
      </c>
      <c r="D81" s="325">
        <v>3470</v>
      </c>
      <c r="E81" s="539">
        <v>3500</v>
      </c>
      <c r="F81" s="377">
        <v>4.8</v>
      </c>
      <c r="G81" s="539">
        <v>3440</v>
      </c>
      <c r="H81" s="377">
        <v>4.5</v>
      </c>
      <c r="I81" s="377">
        <v>5</v>
      </c>
      <c r="J81" s="379" t="s">
        <v>544</v>
      </c>
      <c r="M81" s="1101"/>
      <c r="N81" s="1269"/>
    </row>
    <row r="82" spans="2:14" ht="16.350000000000001" customHeight="1" x14ac:dyDescent="0.15">
      <c r="B82" s="929" t="s">
        <v>68</v>
      </c>
      <c r="C82" s="1097" t="s">
        <v>330</v>
      </c>
      <c r="D82" s="325">
        <v>2880</v>
      </c>
      <c r="E82" s="325">
        <v>2890</v>
      </c>
      <c r="F82" s="368">
        <v>4.2</v>
      </c>
      <c r="G82" s="325">
        <v>2880</v>
      </c>
      <c r="H82" s="369">
        <v>4</v>
      </c>
      <c r="I82" s="368">
        <v>4.3999999999999995</v>
      </c>
      <c r="J82" s="367" t="s">
        <v>543</v>
      </c>
      <c r="M82" s="1101"/>
      <c r="N82" s="1269"/>
    </row>
    <row r="83" spans="2:14" ht="16.350000000000001" customHeight="1" x14ac:dyDescent="0.15">
      <c r="B83" s="929" t="s">
        <v>69</v>
      </c>
      <c r="C83" s="1096" t="s">
        <v>331</v>
      </c>
      <c r="D83" s="325">
        <v>2120</v>
      </c>
      <c r="E83" s="539">
        <v>2140</v>
      </c>
      <c r="F83" s="377">
        <v>4.8</v>
      </c>
      <c r="G83" s="539">
        <v>2090</v>
      </c>
      <c r="H83" s="377">
        <v>4.3999999999999995</v>
      </c>
      <c r="I83" s="377">
        <v>5.0999999999999996</v>
      </c>
      <c r="J83" s="379" t="s">
        <v>544</v>
      </c>
      <c r="M83" s="1101"/>
      <c r="N83" s="1269"/>
    </row>
    <row r="84" spans="2:14" ht="16.350000000000001" customHeight="1" x14ac:dyDescent="0.15">
      <c r="B84" s="929" t="s">
        <v>70</v>
      </c>
      <c r="C84" s="1097" t="s">
        <v>332</v>
      </c>
      <c r="D84" s="325">
        <v>2580</v>
      </c>
      <c r="E84" s="325">
        <v>2600</v>
      </c>
      <c r="F84" s="368">
        <v>4.7</v>
      </c>
      <c r="G84" s="325">
        <v>2560</v>
      </c>
      <c r="H84" s="369">
        <v>4.5</v>
      </c>
      <c r="I84" s="368">
        <v>4.9000000000000004</v>
      </c>
      <c r="J84" s="367" t="s">
        <v>544</v>
      </c>
      <c r="M84" s="1101"/>
      <c r="N84" s="1269"/>
    </row>
    <row r="85" spans="2:14" ht="16.350000000000001" customHeight="1" x14ac:dyDescent="0.15">
      <c r="B85" s="929" t="s">
        <v>71</v>
      </c>
      <c r="C85" s="1096" t="s">
        <v>333</v>
      </c>
      <c r="D85" s="325">
        <v>1550</v>
      </c>
      <c r="E85" s="539">
        <v>1560</v>
      </c>
      <c r="F85" s="377">
        <v>5.2</v>
      </c>
      <c r="G85" s="539">
        <v>1540</v>
      </c>
      <c r="H85" s="377">
        <v>5</v>
      </c>
      <c r="I85" s="377">
        <v>5.4</v>
      </c>
      <c r="J85" s="379" t="s">
        <v>544</v>
      </c>
      <c r="M85" s="1101"/>
      <c r="N85" s="1269"/>
    </row>
    <row r="86" spans="2:14" ht="16.350000000000001" customHeight="1" x14ac:dyDescent="0.15">
      <c r="B86" s="929" t="s">
        <v>72</v>
      </c>
      <c r="C86" s="1097" t="s">
        <v>2663</v>
      </c>
      <c r="D86" s="325">
        <v>3340</v>
      </c>
      <c r="E86" s="325" t="s">
        <v>97</v>
      </c>
      <c r="F86" s="325" t="s">
        <v>97</v>
      </c>
      <c r="G86" s="325">
        <v>3340</v>
      </c>
      <c r="H86" s="369">
        <v>5.3</v>
      </c>
      <c r="I86" s="368" t="s">
        <v>97</v>
      </c>
      <c r="J86" s="367" t="s">
        <v>544</v>
      </c>
      <c r="M86" s="1101"/>
      <c r="N86" s="1269"/>
    </row>
    <row r="87" spans="2:14" ht="16.350000000000001" customHeight="1" x14ac:dyDescent="0.15">
      <c r="B87" s="929" t="s">
        <v>73</v>
      </c>
      <c r="C87" s="1096" t="s">
        <v>2664</v>
      </c>
      <c r="D87" s="325">
        <v>1750</v>
      </c>
      <c r="E87" s="325">
        <v>1750</v>
      </c>
      <c r="F87" s="368" t="s">
        <v>2825</v>
      </c>
      <c r="G87" s="539">
        <v>1750</v>
      </c>
      <c r="H87" s="377">
        <v>5.2</v>
      </c>
      <c r="I87" s="377" t="s">
        <v>97</v>
      </c>
      <c r="J87" s="379" t="s">
        <v>543</v>
      </c>
      <c r="M87" s="1101"/>
      <c r="N87" s="1269"/>
    </row>
    <row r="88" spans="2:14" ht="16.350000000000001" customHeight="1" x14ac:dyDescent="0.15">
      <c r="B88" s="929" t="s">
        <v>75</v>
      </c>
      <c r="C88" s="1096" t="s">
        <v>2665</v>
      </c>
      <c r="D88" s="325">
        <v>1420</v>
      </c>
      <c r="E88" s="325" t="s">
        <v>97</v>
      </c>
      <c r="F88" s="325" t="s">
        <v>97</v>
      </c>
      <c r="G88" s="539">
        <v>1420</v>
      </c>
      <c r="H88" s="377">
        <v>5.5</v>
      </c>
      <c r="I88" s="377" t="s">
        <v>97</v>
      </c>
      <c r="J88" s="379" t="s">
        <v>544</v>
      </c>
      <c r="M88" s="1101"/>
      <c r="N88" s="1269"/>
    </row>
    <row r="89" spans="2:14" ht="16.350000000000001" customHeight="1" x14ac:dyDescent="0.15">
      <c r="B89" s="929" t="s">
        <v>76</v>
      </c>
      <c r="C89" s="1097" t="s">
        <v>2666</v>
      </c>
      <c r="D89" s="325">
        <v>1300</v>
      </c>
      <c r="E89" s="325" t="s">
        <v>97</v>
      </c>
      <c r="F89" s="325" t="s">
        <v>97</v>
      </c>
      <c r="G89" s="325">
        <v>1300</v>
      </c>
      <c r="H89" s="369">
        <v>6.1</v>
      </c>
      <c r="I89" s="368">
        <v>6.5</v>
      </c>
      <c r="J89" s="367" t="s">
        <v>542</v>
      </c>
      <c r="M89" s="1101"/>
      <c r="N89" s="1269"/>
    </row>
    <row r="90" spans="2:14" ht="16.149999999999999" customHeight="1" x14ac:dyDescent="0.15">
      <c r="B90" s="929" t="s">
        <v>77</v>
      </c>
      <c r="C90" s="1096" t="s">
        <v>2667</v>
      </c>
      <c r="D90" s="325">
        <v>875</v>
      </c>
      <c r="E90" s="325">
        <v>875</v>
      </c>
      <c r="F90" s="368" t="s">
        <v>2826</v>
      </c>
      <c r="G90" s="539">
        <v>875</v>
      </c>
      <c r="H90" s="377">
        <v>5.0999999999999996</v>
      </c>
      <c r="I90" s="377" t="s">
        <v>97</v>
      </c>
      <c r="J90" s="379" t="s">
        <v>543</v>
      </c>
      <c r="M90" s="1101"/>
      <c r="N90" s="1269"/>
    </row>
    <row r="91" spans="2:14" ht="16.350000000000001" customHeight="1" x14ac:dyDescent="0.15">
      <c r="B91" s="929" t="s">
        <v>78</v>
      </c>
      <c r="C91" s="1097" t="s">
        <v>2668</v>
      </c>
      <c r="D91" s="325">
        <v>888</v>
      </c>
      <c r="E91" s="325" t="s">
        <v>97</v>
      </c>
      <c r="F91" s="325" t="s">
        <v>97</v>
      </c>
      <c r="G91" s="325">
        <v>888</v>
      </c>
      <c r="H91" s="369">
        <v>5.3</v>
      </c>
      <c r="I91" s="368" t="s">
        <v>97</v>
      </c>
      <c r="J91" s="367" t="s">
        <v>544</v>
      </c>
      <c r="M91" s="1101"/>
      <c r="N91" s="1269"/>
    </row>
    <row r="92" spans="2:14" ht="16.350000000000001" customHeight="1" x14ac:dyDescent="0.15">
      <c r="B92" s="929" t="s">
        <v>79</v>
      </c>
      <c r="C92" s="1096" t="s">
        <v>2669</v>
      </c>
      <c r="D92" s="325">
        <v>895</v>
      </c>
      <c r="E92" s="325" t="s">
        <v>97</v>
      </c>
      <c r="F92" s="325" t="s">
        <v>97</v>
      </c>
      <c r="G92" s="539">
        <v>895</v>
      </c>
      <c r="H92" s="377">
        <v>6.3</v>
      </c>
      <c r="I92" s="377" t="s">
        <v>97</v>
      </c>
      <c r="J92" s="379" t="s">
        <v>544</v>
      </c>
      <c r="M92" s="1101"/>
      <c r="N92" s="1269"/>
    </row>
    <row r="93" spans="2:14" ht="16.350000000000001" customHeight="1" x14ac:dyDescent="0.15">
      <c r="B93" s="929" t="s">
        <v>80</v>
      </c>
      <c r="C93" s="1097" t="s">
        <v>2670</v>
      </c>
      <c r="D93" s="325">
        <v>1090</v>
      </c>
      <c r="E93" s="325" t="s">
        <v>97</v>
      </c>
      <c r="F93" s="325" t="s">
        <v>97</v>
      </c>
      <c r="G93" s="325">
        <v>1090</v>
      </c>
      <c r="H93" s="369">
        <v>5.3</v>
      </c>
      <c r="I93" s="368" t="s">
        <v>97</v>
      </c>
      <c r="J93" s="367" t="s">
        <v>544</v>
      </c>
      <c r="M93" s="1101"/>
      <c r="N93" s="1269"/>
    </row>
    <row r="94" spans="2:14" ht="16.350000000000001" customHeight="1" x14ac:dyDescent="0.15">
      <c r="B94" s="929" t="s">
        <v>82</v>
      </c>
      <c r="C94" s="1097" t="s">
        <v>2671</v>
      </c>
      <c r="D94" s="325">
        <v>701</v>
      </c>
      <c r="E94" s="325" t="s">
        <v>97</v>
      </c>
      <c r="F94" s="325" t="s">
        <v>97</v>
      </c>
      <c r="G94" s="325">
        <v>701</v>
      </c>
      <c r="H94" s="369">
        <v>5.5</v>
      </c>
      <c r="I94" s="368" t="s">
        <v>97</v>
      </c>
      <c r="J94" s="367" t="s">
        <v>544</v>
      </c>
      <c r="M94" s="1101"/>
      <c r="N94" s="1269"/>
    </row>
    <row r="95" spans="2:14" ht="16.350000000000001" customHeight="1" x14ac:dyDescent="0.15">
      <c r="B95" s="929" t="s">
        <v>83</v>
      </c>
      <c r="C95" s="1096" t="s">
        <v>2672</v>
      </c>
      <c r="D95" s="325">
        <v>535</v>
      </c>
      <c r="E95" s="325" t="s">
        <v>97</v>
      </c>
      <c r="F95" s="325" t="s">
        <v>97</v>
      </c>
      <c r="G95" s="539">
        <v>535</v>
      </c>
      <c r="H95" s="377">
        <v>7.6</v>
      </c>
      <c r="I95" s="377">
        <v>8</v>
      </c>
      <c r="J95" s="379" t="s">
        <v>542</v>
      </c>
      <c r="M95" s="1101"/>
      <c r="N95" s="1269"/>
    </row>
    <row r="96" spans="2:14" ht="16.350000000000001" customHeight="1" x14ac:dyDescent="0.15">
      <c r="B96" s="929" t="s">
        <v>84</v>
      </c>
      <c r="C96" s="1097" t="s">
        <v>2673</v>
      </c>
      <c r="D96" s="325">
        <v>403</v>
      </c>
      <c r="E96" s="325" t="s">
        <v>97</v>
      </c>
      <c r="F96" s="325" t="s">
        <v>97</v>
      </c>
      <c r="G96" s="325">
        <v>403</v>
      </c>
      <c r="H96" s="369">
        <v>5.8999999999999995</v>
      </c>
      <c r="I96" s="368" t="s">
        <v>2843</v>
      </c>
      <c r="J96" s="367" t="s">
        <v>544</v>
      </c>
      <c r="M96" s="1101"/>
      <c r="N96" s="1269"/>
    </row>
    <row r="97" spans="2:14" ht="16.350000000000001" customHeight="1" x14ac:dyDescent="0.15">
      <c r="B97" s="929" t="s">
        <v>85</v>
      </c>
      <c r="C97" s="1096" t="s">
        <v>2674</v>
      </c>
      <c r="D97" s="325">
        <v>434</v>
      </c>
      <c r="E97" s="325" t="s">
        <v>97</v>
      </c>
      <c r="F97" s="325" t="s">
        <v>97</v>
      </c>
      <c r="G97" s="539">
        <v>434</v>
      </c>
      <c r="H97" s="377">
        <v>5</v>
      </c>
      <c r="I97" s="377">
        <v>5.2</v>
      </c>
      <c r="J97" s="379" t="s">
        <v>542</v>
      </c>
      <c r="M97" s="1101"/>
      <c r="N97" s="1269"/>
    </row>
    <row r="98" spans="2:14" ht="16.350000000000001" customHeight="1" x14ac:dyDescent="0.15">
      <c r="B98" s="929" t="s">
        <v>86</v>
      </c>
      <c r="C98" s="1097" t="s">
        <v>2675</v>
      </c>
      <c r="D98" s="325">
        <v>181</v>
      </c>
      <c r="E98" s="325">
        <v>181</v>
      </c>
      <c r="F98" s="368" t="s">
        <v>2827</v>
      </c>
      <c r="G98" s="325">
        <v>181</v>
      </c>
      <c r="H98" s="369">
        <v>5.5</v>
      </c>
      <c r="I98" s="368" t="s">
        <v>97</v>
      </c>
      <c r="J98" s="367" t="s">
        <v>543</v>
      </c>
      <c r="M98" s="1101"/>
      <c r="N98" s="1269"/>
    </row>
    <row r="99" spans="2:14" ht="16.350000000000001" customHeight="1" x14ac:dyDescent="0.15">
      <c r="B99" s="929" t="s">
        <v>87</v>
      </c>
      <c r="C99" s="1096" t="s">
        <v>2676</v>
      </c>
      <c r="D99" s="325">
        <v>186</v>
      </c>
      <c r="E99" s="325" t="s">
        <v>97</v>
      </c>
      <c r="F99" s="325" t="s">
        <v>97</v>
      </c>
      <c r="G99" s="539">
        <v>186</v>
      </c>
      <c r="H99" s="377">
        <v>7.9</v>
      </c>
      <c r="I99" s="377">
        <v>8.3000000000000007</v>
      </c>
      <c r="J99" s="379" t="s">
        <v>542</v>
      </c>
      <c r="M99" s="1101"/>
      <c r="N99" s="1269"/>
    </row>
    <row r="100" spans="2:14" ht="16.350000000000001" customHeight="1" x14ac:dyDescent="0.15">
      <c r="B100" s="929" t="s">
        <v>88</v>
      </c>
      <c r="C100" s="1097" t="s">
        <v>1465</v>
      </c>
      <c r="D100" s="325">
        <v>11500</v>
      </c>
      <c r="E100" s="325">
        <v>11700</v>
      </c>
      <c r="F100" s="368">
        <v>3.8</v>
      </c>
      <c r="G100" s="325">
        <v>11400</v>
      </c>
      <c r="H100" s="369">
        <v>3.5999999999999996</v>
      </c>
      <c r="I100" s="368">
        <v>4</v>
      </c>
      <c r="J100" s="367" t="s">
        <v>543</v>
      </c>
      <c r="M100" s="1101"/>
      <c r="N100" s="1269"/>
    </row>
    <row r="101" spans="2:14" ht="16.350000000000001" customHeight="1" x14ac:dyDescent="0.15">
      <c r="B101" s="929" t="s">
        <v>89</v>
      </c>
      <c r="C101" s="1096" t="s">
        <v>350</v>
      </c>
      <c r="D101" s="325">
        <v>2210</v>
      </c>
      <c r="E101" s="539">
        <v>2240</v>
      </c>
      <c r="F101" s="377">
        <v>3.6999999999999997</v>
      </c>
      <c r="G101" s="539">
        <v>2190</v>
      </c>
      <c r="H101" s="377">
        <v>3.5000000000000004</v>
      </c>
      <c r="I101" s="377">
        <v>3.9</v>
      </c>
      <c r="J101" s="379" t="s">
        <v>543</v>
      </c>
      <c r="M101" s="1101"/>
      <c r="N101" s="1269"/>
    </row>
    <row r="102" spans="2:14" ht="16.350000000000001" customHeight="1" x14ac:dyDescent="0.15">
      <c r="B102" s="929" t="s">
        <v>1262</v>
      </c>
      <c r="C102" s="1097" t="s">
        <v>1339</v>
      </c>
      <c r="D102" s="325">
        <v>6950</v>
      </c>
      <c r="E102" s="564">
        <v>6960</v>
      </c>
      <c r="F102" s="369">
        <v>5.6000000000000005</v>
      </c>
      <c r="G102" s="564">
        <v>6930</v>
      </c>
      <c r="H102" s="369">
        <v>5.4</v>
      </c>
      <c r="I102" s="369">
        <v>5.8999999999999995</v>
      </c>
      <c r="J102" s="451" t="s">
        <v>544</v>
      </c>
      <c r="M102" s="1101"/>
      <c r="N102" s="1269"/>
    </row>
    <row r="103" spans="2:14" ht="16.350000000000001" customHeight="1" x14ac:dyDescent="0.15">
      <c r="B103" s="929" t="s">
        <v>1263</v>
      </c>
      <c r="C103" s="1097" t="s">
        <v>1340</v>
      </c>
      <c r="D103" s="325">
        <v>2910</v>
      </c>
      <c r="E103" s="564">
        <v>2960</v>
      </c>
      <c r="F103" s="369">
        <v>6.8000000000000007</v>
      </c>
      <c r="G103" s="564">
        <v>2890</v>
      </c>
      <c r="H103" s="369">
        <v>6.9</v>
      </c>
      <c r="I103" s="369">
        <v>7.0000000000000009</v>
      </c>
      <c r="J103" s="451" t="s">
        <v>542</v>
      </c>
      <c r="M103" s="1101"/>
      <c r="N103" s="1269"/>
    </row>
    <row r="104" spans="2:14" ht="16.350000000000001" customHeight="1" x14ac:dyDescent="0.15">
      <c r="B104" s="929" t="s">
        <v>1415</v>
      </c>
      <c r="C104" s="1097" t="s">
        <v>1467</v>
      </c>
      <c r="D104" s="325">
        <v>792</v>
      </c>
      <c r="E104" s="564">
        <v>797</v>
      </c>
      <c r="F104" s="369">
        <v>3.5999999999999996</v>
      </c>
      <c r="G104" s="564">
        <v>787</v>
      </c>
      <c r="H104" s="369">
        <v>4</v>
      </c>
      <c r="I104" s="369">
        <v>3.4000000000000004</v>
      </c>
      <c r="J104" s="451" t="s">
        <v>544</v>
      </c>
      <c r="M104" s="1101"/>
      <c r="N104" s="1269"/>
    </row>
    <row r="105" spans="2:14" ht="16.350000000000001" customHeight="1" x14ac:dyDescent="0.15">
      <c r="B105" s="929" t="s">
        <v>1677</v>
      </c>
      <c r="C105" s="1097" t="s">
        <v>1678</v>
      </c>
      <c r="D105" s="325">
        <v>2150</v>
      </c>
      <c r="E105" s="564">
        <v>2170</v>
      </c>
      <c r="F105" s="369">
        <v>3.6999999999999997</v>
      </c>
      <c r="G105" s="564">
        <v>2140</v>
      </c>
      <c r="H105" s="369">
        <v>3.5000000000000004</v>
      </c>
      <c r="I105" s="369">
        <v>3.9</v>
      </c>
      <c r="J105" s="451" t="s">
        <v>543</v>
      </c>
      <c r="M105" s="1101"/>
      <c r="N105" s="1269"/>
    </row>
    <row r="106" spans="2:14" ht="16.350000000000001" customHeight="1" x14ac:dyDescent="0.15">
      <c r="B106" s="929" t="s">
        <v>1679</v>
      </c>
      <c r="C106" s="1097" t="s">
        <v>1680</v>
      </c>
      <c r="D106" s="325">
        <v>1550</v>
      </c>
      <c r="E106" s="564">
        <v>1560</v>
      </c>
      <c r="F106" s="369">
        <v>3.8</v>
      </c>
      <c r="G106" s="564">
        <v>1540</v>
      </c>
      <c r="H106" s="369">
        <v>3.5999999999999996</v>
      </c>
      <c r="I106" s="369">
        <v>4</v>
      </c>
      <c r="J106" s="451" t="s">
        <v>543</v>
      </c>
      <c r="M106" s="1101"/>
      <c r="N106" s="1269"/>
    </row>
    <row r="107" spans="2:14" ht="16.350000000000001" customHeight="1" x14ac:dyDescent="0.15">
      <c r="B107" s="929" t="s">
        <v>1681</v>
      </c>
      <c r="C107" s="1097" t="s">
        <v>1682</v>
      </c>
      <c r="D107" s="325">
        <v>5270</v>
      </c>
      <c r="E107" s="564">
        <v>5320</v>
      </c>
      <c r="F107" s="369">
        <v>4.3</v>
      </c>
      <c r="G107" s="564">
        <v>5220</v>
      </c>
      <c r="H107" s="369">
        <v>4.1000000000000005</v>
      </c>
      <c r="I107" s="369">
        <v>4.5</v>
      </c>
      <c r="J107" s="451" t="s">
        <v>546</v>
      </c>
      <c r="M107" s="1101"/>
      <c r="N107" s="1269"/>
    </row>
    <row r="108" spans="2:14" ht="16.350000000000001" customHeight="1" x14ac:dyDescent="0.15">
      <c r="B108" s="929" t="s">
        <v>2352</v>
      </c>
      <c r="C108" s="1097" t="s">
        <v>2351</v>
      </c>
      <c r="D108" s="325">
        <v>2800</v>
      </c>
      <c r="E108" s="564">
        <v>2850</v>
      </c>
      <c r="F108" s="369">
        <v>3.6999999999999997</v>
      </c>
      <c r="G108" s="564">
        <v>2780</v>
      </c>
      <c r="H108" s="369">
        <v>3.5000000000000004</v>
      </c>
      <c r="I108" s="369">
        <v>3.9</v>
      </c>
      <c r="J108" s="451" t="s">
        <v>543</v>
      </c>
      <c r="M108" s="1101"/>
      <c r="N108" s="1269"/>
    </row>
    <row r="109" spans="2:14" ht="16.350000000000001" customHeight="1" x14ac:dyDescent="0.15">
      <c r="B109" s="929" t="s">
        <v>2350</v>
      </c>
      <c r="C109" s="1097" t="s">
        <v>2349</v>
      </c>
      <c r="D109" s="325">
        <v>2740</v>
      </c>
      <c r="E109" s="564">
        <v>2780</v>
      </c>
      <c r="F109" s="369">
        <v>4</v>
      </c>
      <c r="G109" s="564">
        <v>2720</v>
      </c>
      <c r="H109" s="369">
        <v>3.8</v>
      </c>
      <c r="I109" s="369">
        <v>4.2</v>
      </c>
      <c r="J109" s="451" t="s">
        <v>543</v>
      </c>
      <c r="M109" s="1101"/>
      <c r="N109" s="1269"/>
    </row>
    <row r="110" spans="2:14" ht="16.350000000000001" customHeight="1" x14ac:dyDescent="0.15">
      <c r="B110" s="929" t="s">
        <v>2348</v>
      </c>
      <c r="C110" s="1097" t="s">
        <v>2347</v>
      </c>
      <c r="D110" s="325">
        <v>2900</v>
      </c>
      <c r="E110" s="564">
        <v>2940</v>
      </c>
      <c r="F110" s="369">
        <v>4.5</v>
      </c>
      <c r="G110" s="564">
        <v>2850</v>
      </c>
      <c r="H110" s="369">
        <v>4.3</v>
      </c>
      <c r="I110" s="369">
        <v>4.7</v>
      </c>
      <c r="J110" s="451" t="s">
        <v>1776</v>
      </c>
      <c r="M110" s="1101"/>
      <c r="N110" s="1269"/>
    </row>
    <row r="111" spans="2:14" ht="16.350000000000001" customHeight="1" x14ac:dyDescent="0.15">
      <c r="B111" s="929" t="s">
        <v>2346</v>
      </c>
      <c r="C111" s="1097" t="s">
        <v>2818</v>
      </c>
      <c r="D111" s="325">
        <v>1900</v>
      </c>
      <c r="E111" s="564">
        <v>1900</v>
      </c>
      <c r="F111" s="369">
        <v>5</v>
      </c>
      <c r="G111" s="564">
        <v>1900</v>
      </c>
      <c r="H111" s="369">
        <v>4.8</v>
      </c>
      <c r="I111" s="369">
        <v>5.2</v>
      </c>
      <c r="J111" s="451" t="s">
        <v>543</v>
      </c>
      <c r="M111" s="1101"/>
      <c r="N111" s="1269"/>
    </row>
    <row r="112" spans="2:14" ht="16.350000000000001" customHeight="1" x14ac:dyDescent="0.15">
      <c r="B112" s="929" t="s">
        <v>2803</v>
      </c>
      <c r="C112" s="1097" t="s">
        <v>2804</v>
      </c>
      <c r="D112" s="325">
        <v>1780</v>
      </c>
      <c r="E112" s="564">
        <v>1850</v>
      </c>
      <c r="F112" s="369">
        <v>3.9</v>
      </c>
      <c r="G112" s="564">
        <v>1750</v>
      </c>
      <c r="H112" s="369">
        <v>3.6999999999999997</v>
      </c>
      <c r="I112" s="369">
        <v>4.1000000000000005</v>
      </c>
      <c r="J112" s="451" t="s">
        <v>1776</v>
      </c>
      <c r="M112" s="1101"/>
      <c r="N112" s="1269"/>
    </row>
    <row r="113" spans="2:14" ht="16.350000000000001" customHeight="1" x14ac:dyDescent="0.15">
      <c r="B113" s="929" t="s">
        <v>90</v>
      </c>
      <c r="C113" s="1097" t="s">
        <v>351</v>
      </c>
      <c r="D113" s="325">
        <v>17200</v>
      </c>
      <c r="E113" s="325">
        <v>17600</v>
      </c>
      <c r="F113" s="368">
        <v>4.3999999999999995</v>
      </c>
      <c r="G113" s="325">
        <v>17000</v>
      </c>
      <c r="H113" s="369">
        <v>4.2</v>
      </c>
      <c r="I113" s="368">
        <v>4.5999999999999996</v>
      </c>
      <c r="J113" s="367" t="s">
        <v>546</v>
      </c>
      <c r="M113" s="1101"/>
      <c r="N113" s="1269"/>
    </row>
    <row r="114" spans="2:14" ht="16.350000000000001" customHeight="1" x14ac:dyDescent="0.15">
      <c r="B114" s="929" t="s">
        <v>91</v>
      </c>
      <c r="C114" s="1096" t="s">
        <v>352</v>
      </c>
      <c r="D114" s="325">
        <v>11500</v>
      </c>
      <c r="E114" s="539">
        <v>11600</v>
      </c>
      <c r="F114" s="377">
        <v>4.7</v>
      </c>
      <c r="G114" s="539">
        <v>11500</v>
      </c>
      <c r="H114" s="1392" t="s">
        <v>2828</v>
      </c>
      <c r="I114" s="377">
        <v>4.9000000000000004</v>
      </c>
      <c r="J114" s="379" t="s">
        <v>542</v>
      </c>
      <c r="M114" s="1101"/>
      <c r="N114" s="1269"/>
    </row>
    <row r="115" spans="2:14" ht="16.350000000000001" customHeight="1" x14ac:dyDescent="0.15">
      <c r="B115" s="929" t="s">
        <v>93</v>
      </c>
      <c r="C115" s="1096" t="s">
        <v>354</v>
      </c>
      <c r="D115" s="325">
        <v>5620</v>
      </c>
      <c r="E115" s="539">
        <v>5650</v>
      </c>
      <c r="F115" s="377">
        <v>5.0999999999999996</v>
      </c>
      <c r="G115" s="539">
        <v>5610</v>
      </c>
      <c r="H115" s="1393" t="s">
        <v>2829</v>
      </c>
      <c r="I115" s="377">
        <v>5.3</v>
      </c>
      <c r="J115" s="379" t="s">
        <v>542</v>
      </c>
      <c r="M115" s="1101"/>
      <c r="N115" s="1269"/>
    </row>
    <row r="116" spans="2:14" ht="16.350000000000001" customHeight="1" x14ac:dyDescent="0.15">
      <c r="B116" s="929" t="s">
        <v>94</v>
      </c>
      <c r="C116" s="1097" t="s">
        <v>355</v>
      </c>
      <c r="D116" s="325">
        <v>4120</v>
      </c>
      <c r="E116" s="325">
        <v>4220</v>
      </c>
      <c r="F116" s="368">
        <v>5.0999999999999996</v>
      </c>
      <c r="G116" s="325">
        <v>4080</v>
      </c>
      <c r="H116" s="1392" t="s">
        <v>2830</v>
      </c>
      <c r="I116" s="368">
        <v>5.3</v>
      </c>
      <c r="J116" s="367" t="s">
        <v>542</v>
      </c>
      <c r="M116" s="1101"/>
      <c r="N116" s="1269"/>
    </row>
    <row r="117" spans="2:14" ht="16.350000000000001" customHeight="1" x14ac:dyDescent="0.15">
      <c r="B117" s="929" t="s">
        <v>95</v>
      </c>
      <c r="C117" s="1096" t="s">
        <v>356</v>
      </c>
      <c r="D117" s="325">
        <v>5660</v>
      </c>
      <c r="E117" s="539">
        <v>5530</v>
      </c>
      <c r="F117" s="377">
        <v>4.2</v>
      </c>
      <c r="G117" s="539">
        <v>5710</v>
      </c>
      <c r="H117" s="1394" t="s">
        <v>2831</v>
      </c>
      <c r="I117" s="377">
        <v>4.3999999999999995</v>
      </c>
      <c r="J117" s="379" t="s">
        <v>542</v>
      </c>
      <c r="M117" s="1101"/>
      <c r="N117" s="1269"/>
    </row>
    <row r="118" spans="2:14" ht="16.350000000000001" customHeight="1" x14ac:dyDescent="0.15">
      <c r="B118" s="929" t="s">
        <v>96</v>
      </c>
      <c r="C118" s="1271" t="s">
        <v>357</v>
      </c>
      <c r="D118" s="325">
        <v>2010</v>
      </c>
      <c r="E118" s="685">
        <v>1920</v>
      </c>
      <c r="F118" s="656">
        <v>4.8</v>
      </c>
      <c r="G118" s="685">
        <v>2050</v>
      </c>
      <c r="H118" s="369">
        <v>5</v>
      </c>
      <c r="I118" s="656">
        <v>5</v>
      </c>
      <c r="J118" s="485" t="s">
        <v>542</v>
      </c>
      <c r="M118" s="1101"/>
      <c r="N118" s="1269"/>
    </row>
    <row r="119" spans="2:14" ht="16.350000000000001" customHeight="1" x14ac:dyDescent="0.15">
      <c r="B119" s="929" t="s">
        <v>1270</v>
      </c>
      <c r="C119" s="1096" t="s">
        <v>1346</v>
      </c>
      <c r="D119" s="325">
        <v>1200</v>
      </c>
      <c r="E119" s="539">
        <v>1210</v>
      </c>
      <c r="F119" s="377">
        <v>5.0999999999999996</v>
      </c>
      <c r="G119" s="539">
        <v>1180</v>
      </c>
      <c r="H119" s="369">
        <v>5.0999999999999996</v>
      </c>
      <c r="I119" s="377">
        <v>5.5</v>
      </c>
      <c r="J119" s="379" t="s">
        <v>544</v>
      </c>
      <c r="M119" s="1101"/>
      <c r="N119" s="1269"/>
    </row>
    <row r="120" spans="2:14" ht="16.350000000000001" customHeight="1" x14ac:dyDescent="0.15">
      <c r="B120" s="929" t="s">
        <v>1416</v>
      </c>
      <c r="C120" s="1271" t="s">
        <v>1473</v>
      </c>
      <c r="D120" s="325">
        <v>8930</v>
      </c>
      <c r="E120" s="685">
        <v>9010</v>
      </c>
      <c r="F120" s="656">
        <v>4.5999999999999996</v>
      </c>
      <c r="G120" s="685">
        <v>8840</v>
      </c>
      <c r="H120" s="369">
        <v>4.3999999999999995</v>
      </c>
      <c r="I120" s="656">
        <v>4.8</v>
      </c>
      <c r="J120" s="485" t="s">
        <v>544</v>
      </c>
      <c r="M120" s="1101"/>
      <c r="N120" s="1269"/>
    </row>
    <row r="121" spans="2:14" ht="16.350000000000001" customHeight="1" x14ac:dyDescent="0.15">
      <c r="B121" s="1086" t="s">
        <v>1417</v>
      </c>
      <c r="C121" s="1271" t="s">
        <v>1475</v>
      </c>
      <c r="D121" s="567">
        <v>10600</v>
      </c>
      <c r="E121" s="567">
        <v>10800</v>
      </c>
      <c r="F121" s="655">
        <v>3.4000000000000004</v>
      </c>
      <c r="G121" s="567">
        <v>10300</v>
      </c>
      <c r="H121" s="656">
        <v>3.2</v>
      </c>
      <c r="I121" s="655">
        <v>3.5999999999999996</v>
      </c>
      <c r="J121" s="654" t="s">
        <v>546</v>
      </c>
      <c r="M121" s="1101"/>
      <c r="N121" s="1269"/>
    </row>
    <row r="122" spans="2:14" ht="16.350000000000001" customHeight="1" x14ac:dyDescent="0.15">
      <c r="B122" s="1517" t="s">
        <v>2677</v>
      </c>
      <c r="C122" s="1516" t="s">
        <v>2678</v>
      </c>
      <c r="D122" s="330">
        <v>3650</v>
      </c>
      <c r="E122" s="330">
        <v>3740</v>
      </c>
      <c r="F122" s="376">
        <v>4.3999999999999995</v>
      </c>
      <c r="G122" s="330">
        <v>3560</v>
      </c>
      <c r="H122" s="377">
        <v>4.2</v>
      </c>
      <c r="I122" s="376">
        <v>4.5999999999999996</v>
      </c>
      <c r="J122" s="378" t="s">
        <v>546</v>
      </c>
      <c r="M122" s="1101"/>
      <c r="N122" s="1269"/>
    </row>
    <row r="123" spans="2:14" ht="16.350000000000001" customHeight="1" thickBot="1" x14ac:dyDescent="0.2">
      <c r="B123" s="1515" t="s">
        <v>2461</v>
      </c>
      <c r="C123" s="1272" t="s">
        <v>2460</v>
      </c>
      <c r="D123" s="327">
        <v>4310</v>
      </c>
      <c r="E123" s="327">
        <v>4410</v>
      </c>
      <c r="F123" s="372">
        <v>3.8</v>
      </c>
      <c r="G123" s="327">
        <v>4210</v>
      </c>
      <c r="H123" s="373">
        <v>3.5999999999999996</v>
      </c>
      <c r="I123" s="372">
        <v>4</v>
      </c>
      <c r="J123" s="371" t="s">
        <v>1776</v>
      </c>
      <c r="M123" s="1101"/>
      <c r="N123" s="1269"/>
    </row>
    <row r="124" spans="2:14" ht="16.350000000000001" customHeight="1" thickTop="1" x14ac:dyDescent="0.15">
      <c r="B124" s="952" t="s">
        <v>98</v>
      </c>
      <c r="C124" s="1097" t="s">
        <v>358</v>
      </c>
      <c r="D124" s="325">
        <v>21900</v>
      </c>
      <c r="E124" s="564">
        <v>22100</v>
      </c>
      <c r="F124" s="369">
        <v>3.9</v>
      </c>
      <c r="G124" s="564">
        <v>21800</v>
      </c>
      <c r="H124" s="369" t="s">
        <v>2832</v>
      </c>
      <c r="I124" s="369">
        <v>4.1000000000000005</v>
      </c>
      <c r="J124" s="451" t="s">
        <v>542</v>
      </c>
      <c r="M124" s="1101"/>
      <c r="N124" s="1269"/>
    </row>
    <row r="125" spans="2:14" ht="16.350000000000001" customHeight="1" x14ac:dyDescent="0.15">
      <c r="B125" s="952" t="s">
        <v>99</v>
      </c>
      <c r="C125" s="1097" t="s">
        <v>359</v>
      </c>
      <c r="D125" s="325">
        <v>19400</v>
      </c>
      <c r="E125" s="325">
        <v>19700</v>
      </c>
      <c r="F125" s="368">
        <v>4.1000000000000005</v>
      </c>
      <c r="G125" s="325">
        <v>19200</v>
      </c>
      <c r="H125" s="369" t="s">
        <v>2833</v>
      </c>
      <c r="I125" s="368">
        <v>4.3</v>
      </c>
      <c r="J125" s="367" t="s">
        <v>542</v>
      </c>
      <c r="M125" s="1101"/>
      <c r="N125" s="1269"/>
    </row>
    <row r="126" spans="2:14" ht="16.350000000000001" customHeight="1" x14ac:dyDescent="0.15">
      <c r="B126" s="952" t="s">
        <v>100</v>
      </c>
      <c r="C126" s="1096" t="s">
        <v>360</v>
      </c>
      <c r="D126" s="330">
        <v>17000</v>
      </c>
      <c r="E126" s="539">
        <v>17100</v>
      </c>
      <c r="F126" s="377">
        <v>4.5999999999999996</v>
      </c>
      <c r="G126" s="539">
        <v>16800</v>
      </c>
      <c r="H126" s="377">
        <v>4.3</v>
      </c>
      <c r="I126" s="377">
        <v>4.8</v>
      </c>
      <c r="J126" s="379" t="s">
        <v>544</v>
      </c>
      <c r="M126" s="1101"/>
      <c r="N126" s="1269"/>
    </row>
    <row r="127" spans="2:14" ht="16.350000000000001" customHeight="1" x14ac:dyDescent="0.15">
      <c r="B127" s="952" t="s">
        <v>101</v>
      </c>
      <c r="C127" s="1097" t="s">
        <v>361</v>
      </c>
      <c r="D127" s="325">
        <v>12000</v>
      </c>
      <c r="E127" s="325">
        <v>12000</v>
      </c>
      <c r="F127" s="368">
        <v>4.2</v>
      </c>
      <c r="G127" s="325">
        <v>12000</v>
      </c>
      <c r="H127" s="369" t="s">
        <v>2834</v>
      </c>
      <c r="I127" s="368">
        <v>4.3999999999999995</v>
      </c>
      <c r="J127" s="367" t="s">
        <v>542</v>
      </c>
      <c r="L127" s="1101"/>
      <c r="M127" s="1269"/>
    </row>
    <row r="128" spans="2:14" ht="16.350000000000001" customHeight="1" x14ac:dyDescent="0.15">
      <c r="B128" s="952" t="s">
        <v>102</v>
      </c>
      <c r="C128" s="1096" t="s">
        <v>362</v>
      </c>
      <c r="D128" s="330">
        <v>13000</v>
      </c>
      <c r="E128" s="539">
        <v>12900</v>
      </c>
      <c r="F128" s="377">
        <v>4.5</v>
      </c>
      <c r="G128" s="539">
        <v>13000</v>
      </c>
      <c r="H128" s="377">
        <v>4.3</v>
      </c>
      <c r="I128" s="377">
        <v>4.7</v>
      </c>
      <c r="J128" s="379" t="s">
        <v>543</v>
      </c>
      <c r="L128" s="1101"/>
      <c r="M128" s="1269"/>
    </row>
    <row r="129" spans="2:13" ht="16.350000000000001" customHeight="1" x14ac:dyDescent="0.15">
      <c r="B129" s="952" t="s">
        <v>103</v>
      </c>
      <c r="C129" s="1097" t="s">
        <v>363</v>
      </c>
      <c r="D129" s="325">
        <v>11400</v>
      </c>
      <c r="E129" s="325">
        <v>11600</v>
      </c>
      <c r="F129" s="368">
        <v>4.5</v>
      </c>
      <c r="G129" s="325">
        <v>11200</v>
      </c>
      <c r="H129" s="369">
        <v>4.2</v>
      </c>
      <c r="I129" s="368">
        <v>4.8</v>
      </c>
      <c r="J129" s="367" t="s">
        <v>544</v>
      </c>
      <c r="L129" s="1101"/>
      <c r="M129" s="1269"/>
    </row>
    <row r="130" spans="2:13" ht="16.350000000000001" customHeight="1" x14ac:dyDescent="0.15">
      <c r="B130" s="952" t="s">
        <v>104</v>
      </c>
      <c r="C130" s="1096" t="s">
        <v>364</v>
      </c>
      <c r="D130" s="330">
        <v>10100</v>
      </c>
      <c r="E130" s="539">
        <v>10100</v>
      </c>
      <c r="F130" s="377">
        <v>4.5</v>
      </c>
      <c r="G130" s="539">
        <v>10100</v>
      </c>
      <c r="H130" s="377">
        <v>4.2</v>
      </c>
      <c r="I130" s="377">
        <v>4.5999999999999996</v>
      </c>
      <c r="J130" s="379" t="s">
        <v>544</v>
      </c>
      <c r="L130" s="1101"/>
      <c r="M130" s="1269"/>
    </row>
    <row r="131" spans="2:13" ht="16.350000000000001" customHeight="1" x14ac:dyDescent="0.15">
      <c r="B131" s="952" t="s">
        <v>105</v>
      </c>
      <c r="C131" s="1097" t="s">
        <v>365</v>
      </c>
      <c r="D131" s="325">
        <v>8610</v>
      </c>
      <c r="E131" s="325">
        <v>8650</v>
      </c>
      <c r="F131" s="368">
        <v>4.5999999999999996</v>
      </c>
      <c r="G131" s="325">
        <v>8570</v>
      </c>
      <c r="H131" s="369">
        <v>4.2</v>
      </c>
      <c r="I131" s="368">
        <v>4.8</v>
      </c>
      <c r="J131" s="367" t="s">
        <v>544</v>
      </c>
      <c r="L131" s="1101"/>
      <c r="M131" s="1269"/>
    </row>
    <row r="132" spans="2:13" ht="16.350000000000001" customHeight="1" x14ac:dyDescent="0.15">
      <c r="B132" s="952" t="s">
        <v>107</v>
      </c>
      <c r="C132" s="1097" t="s">
        <v>367</v>
      </c>
      <c r="D132" s="325">
        <v>5730</v>
      </c>
      <c r="E132" s="325">
        <v>5750</v>
      </c>
      <c r="F132" s="368">
        <v>4.3</v>
      </c>
      <c r="G132" s="325">
        <v>5720</v>
      </c>
      <c r="H132" s="369" t="s">
        <v>2835</v>
      </c>
      <c r="I132" s="368">
        <v>4.5</v>
      </c>
      <c r="J132" s="367" t="s">
        <v>542</v>
      </c>
      <c r="L132" s="1101"/>
      <c r="M132" s="1269"/>
    </row>
    <row r="133" spans="2:13" ht="16.350000000000001" customHeight="1" x14ac:dyDescent="0.15">
      <c r="B133" s="952" t="s">
        <v>108</v>
      </c>
      <c r="C133" s="1096" t="s">
        <v>368</v>
      </c>
      <c r="D133" s="330">
        <v>4590</v>
      </c>
      <c r="E133" s="539">
        <v>4620</v>
      </c>
      <c r="F133" s="377">
        <v>4.9000000000000004</v>
      </c>
      <c r="G133" s="539">
        <v>4570</v>
      </c>
      <c r="H133" s="377">
        <v>4.7</v>
      </c>
      <c r="I133" s="377">
        <v>5.0999999999999996</v>
      </c>
      <c r="J133" s="379" t="s">
        <v>543</v>
      </c>
      <c r="L133" s="1101"/>
      <c r="M133" s="1269"/>
    </row>
    <row r="134" spans="2:13" ht="16.350000000000001" customHeight="1" x14ac:dyDescent="0.15">
      <c r="B134" s="952" t="s">
        <v>109</v>
      </c>
      <c r="C134" s="1097" t="s">
        <v>369</v>
      </c>
      <c r="D134" s="325">
        <v>4450</v>
      </c>
      <c r="E134" s="325">
        <v>4500</v>
      </c>
      <c r="F134" s="368">
        <v>4.5</v>
      </c>
      <c r="G134" s="325">
        <v>4430</v>
      </c>
      <c r="H134" s="369">
        <v>4.3</v>
      </c>
      <c r="I134" s="368">
        <v>4.7</v>
      </c>
      <c r="J134" s="367" t="s">
        <v>543</v>
      </c>
      <c r="L134" s="1101"/>
      <c r="M134" s="1269"/>
    </row>
    <row r="135" spans="2:13" ht="16.350000000000001" customHeight="1" x14ac:dyDescent="0.15">
      <c r="B135" s="952" t="s">
        <v>110</v>
      </c>
      <c r="C135" s="1096" t="s">
        <v>370</v>
      </c>
      <c r="D135" s="330">
        <v>3560</v>
      </c>
      <c r="E135" s="539">
        <v>3600</v>
      </c>
      <c r="F135" s="377">
        <v>4.7</v>
      </c>
      <c r="G135" s="539">
        <v>3540</v>
      </c>
      <c r="H135" s="377">
        <v>4.5</v>
      </c>
      <c r="I135" s="377">
        <v>4.9000000000000004</v>
      </c>
      <c r="J135" s="379" t="s">
        <v>543</v>
      </c>
      <c r="L135" s="1101"/>
      <c r="M135" s="1269"/>
    </row>
    <row r="136" spans="2:13" ht="16.350000000000001" customHeight="1" x14ac:dyDescent="0.15">
      <c r="B136" s="952" t="s">
        <v>111</v>
      </c>
      <c r="C136" s="1097" t="s">
        <v>371</v>
      </c>
      <c r="D136" s="325">
        <v>3440</v>
      </c>
      <c r="E136" s="325">
        <v>3480</v>
      </c>
      <c r="F136" s="368">
        <v>4.3</v>
      </c>
      <c r="G136" s="325">
        <v>3420</v>
      </c>
      <c r="H136" s="369" t="s">
        <v>2836</v>
      </c>
      <c r="I136" s="368">
        <v>4.5</v>
      </c>
      <c r="J136" s="367" t="s">
        <v>542</v>
      </c>
      <c r="L136" s="1101"/>
      <c r="M136" s="1269"/>
    </row>
    <row r="137" spans="2:13" ht="16.350000000000001" customHeight="1" x14ac:dyDescent="0.15">
      <c r="B137" s="952" t="s">
        <v>112</v>
      </c>
      <c r="C137" s="1096" t="s">
        <v>372</v>
      </c>
      <c r="D137" s="330">
        <v>13600</v>
      </c>
      <c r="E137" s="539">
        <v>13800</v>
      </c>
      <c r="F137" s="377">
        <v>4.1000000000000005</v>
      </c>
      <c r="G137" s="539">
        <v>13300</v>
      </c>
      <c r="H137" s="377">
        <v>3.9</v>
      </c>
      <c r="I137" s="377">
        <v>4.3</v>
      </c>
      <c r="J137" s="379" t="s">
        <v>1776</v>
      </c>
      <c r="L137" s="1101"/>
      <c r="M137" s="1269"/>
    </row>
    <row r="138" spans="2:13" ht="16.350000000000001" customHeight="1" x14ac:dyDescent="0.15">
      <c r="B138" s="952" t="s">
        <v>1280</v>
      </c>
      <c r="C138" s="1097" t="s">
        <v>1353</v>
      </c>
      <c r="D138" s="325">
        <v>11700</v>
      </c>
      <c r="E138" s="564">
        <v>11600</v>
      </c>
      <c r="F138" s="369">
        <v>4.5999999999999996</v>
      </c>
      <c r="G138" s="564">
        <v>11700</v>
      </c>
      <c r="H138" s="369">
        <v>4.3999999999999995</v>
      </c>
      <c r="I138" s="369">
        <v>4.8</v>
      </c>
      <c r="J138" s="451" t="s">
        <v>546</v>
      </c>
      <c r="L138" s="1101"/>
      <c r="M138" s="1269"/>
    </row>
    <row r="139" spans="2:13" ht="16.350000000000001" customHeight="1" x14ac:dyDescent="0.15">
      <c r="B139" s="952" t="s">
        <v>1418</v>
      </c>
      <c r="C139" s="1096" t="s">
        <v>1482</v>
      </c>
      <c r="D139" s="330">
        <v>10200</v>
      </c>
      <c r="E139" s="539">
        <v>10200</v>
      </c>
      <c r="F139" s="377">
        <v>4.7</v>
      </c>
      <c r="G139" s="539">
        <v>10100</v>
      </c>
      <c r="H139" s="377">
        <v>4.5</v>
      </c>
      <c r="I139" s="377">
        <v>4.9000000000000004</v>
      </c>
      <c r="J139" s="379" t="s">
        <v>546</v>
      </c>
      <c r="L139" s="1101"/>
      <c r="M139" s="1269"/>
    </row>
    <row r="140" spans="2:13" ht="16.350000000000001" customHeight="1" x14ac:dyDescent="0.15">
      <c r="B140" s="952" t="s">
        <v>1941</v>
      </c>
      <c r="C140" s="1097" t="s">
        <v>1942</v>
      </c>
      <c r="D140" s="325">
        <v>9530</v>
      </c>
      <c r="E140" s="564">
        <v>9550</v>
      </c>
      <c r="F140" s="369">
        <v>4.3</v>
      </c>
      <c r="G140" s="564">
        <v>9500</v>
      </c>
      <c r="H140" s="369">
        <v>4.1000000000000005</v>
      </c>
      <c r="I140" s="369">
        <v>4.5</v>
      </c>
      <c r="J140" s="451" t="s">
        <v>546</v>
      </c>
      <c r="L140" s="1101"/>
      <c r="M140" s="1269"/>
    </row>
    <row r="141" spans="2:13" ht="16.350000000000001" customHeight="1" x14ac:dyDescent="0.15">
      <c r="B141" s="952" t="s">
        <v>1944</v>
      </c>
      <c r="C141" s="1096" t="s">
        <v>1945</v>
      </c>
      <c r="D141" s="330">
        <v>6490</v>
      </c>
      <c r="E141" s="539">
        <v>6490</v>
      </c>
      <c r="F141" s="377">
        <v>4.5</v>
      </c>
      <c r="G141" s="539">
        <v>6490</v>
      </c>
      <c r="H141" s="377">
        <v>4.3</v>
      </c>
      <c r="I141" s="377">
        <v>4.7</v>
      </c>
      <c r="J141" s="379" t="s">
        <v>546</v>
      </c>
      <c r="L141" s="1101"/>
      <c r="M141" s="1269"/>
    </row>
    <row r="142" spans="2:13" ht="16.350000000000001" customHeight="1" x14ac:dyDescent="0.15">
      <c r="B142" s="952" t="s">
        <v>2454</v>
      </c>
      <c r="C142" s="1271" t="s">
        <v>2335</v>
      </c>
      <c r="D142" s="567">
        <v>14200</v>
      </c>
      <c r="E142" s="685">
        <v>13800</v>
      </c>
      <c r="F142" s="656">
        <v>4.3999999999999995</v>
      </c>
      <c r="G142" s="685">
        <v>14600</v>
      </c>
      <c r="H142" s="656">
        <v>4.2</v>
      </c>
      <c r="I142" s="656">
        <v>4.5999999999999996</v>
      </c>
      <c r="J142" s="485" t="s">
        <v>546</v>
      </c>
      <c r="L142" s="1101"/>
      <c r="M142" s="1269"/>
    </row>
    <row r="143" spans="2:13" ht="16.350000000000001" customHeight="1" x14ac:dyDescent="0.15">
      <c r="B143" s="952" t="s">
        <v>2807</v>
      </c>
      <c r="C143" s="1271" t="s">
        <v>2819</v>
      </c>
      <c r="D143" s="567">
        <v>15700</v>
      </c>
      <c r="E143" s="685">
        <v>15700</v>
      </c>
      <c r="F143" s="656">
        <v>4.3</v>
      </c>
      <c r="G143" s="685">
        <v>15700</v>
      </c>
      <c r="H143" s="656">
        <v>4.0999999999999996</v>
      </c>
      <c r="I143" s="656">
        <v>4.5</v>
      </c>
      <c r="J143" s="485" t="s">
        <v>546</v>
      </c>
      <c r="L143" s="1101"/>
      <c r="M143" s="1269"/>
    </row>
    <row r="144" spans="2:13" ht="16.350000000000001" customHeight="1" thickBot="1" x14ac:dyDescent="0.2">
      <c r="B144" s="957" t="s">
        <v>807</v>
      </c>
      <c r="C144" s="1272" t="s">
        <v>1357</v>
      </c>
      <c r="D144" s="327">
        <v>4060</v>
      </c>
      <c r="E144" s="327">
        <v>4130</v>
      </c>
      <c r="F144" s="372">
        <v>4.5999999999999996</v>
      </c>
      <c r="G144" s="327">
        <v>4030</v>
      </c>
      <c r="H144" s="373">
        <v>4.3999999999999995</v>
      </c>
      <c r="I144" s="372">
        <v>4.8</v>
      </c>
      <c r="J144" s="371" t="s">
        <v>543</v>
      </c>
      <c r="L144" s="1101"/>
      <c r="M144" s="1269"/>
    </row>
    <row r="145" spans="2:14" ht="16.350000000000001" customHeight="1" thickTop="1" x14ac:dyDescent="0.15">
      <c r="B145" s="1095" t="s">
        <v>117</v>
      </c>
      <c r="C145" s="1096" t="s">
        <v>377</v>
      </c>
      <c r="D145" s="330">
        <v>3540</v>
      </c>
      <c r="E145" s="539">
        <v>3600</v>
      </c>
      <c r="F145" s="377">
        <v>3.9</v>
      </c>
      <c r="G145" s="539">
        <v>3520</v>
      </c>
      <c r="H145" s="377">
        <v>3.6999999999999997</v>
      </c>
      <c r="I145" s="377">
        <v>4.1000000000000005</v>
      </c>
      <c r="J145" s="379" t="s">
        <v>2679</v>
      </c>
      <c r="L145" s="1101"/>
      <c r="M145" s="1269"/>
    </row>
    <row r="146" spans="2:14" ht="16.350000000000001" customHeight="1" x14ac:dyDescent="0.15">
      <c r="B146" s="971" t="s">
        <v>118</v>
      </c>
      <c r="C146" s="1096" t="s">
        <v>378</v>
      </c>
      <c r="D146" s="330">
        <v>994</v>
      </c>
      <c r="E146" s="539">
        <v>1010</v>
      </c>
      <c r="F146" s="377">
        <v>4</v>
      </c>
      <c r="G146" s="539">
        <v>987</v>
      </c>
      <c r="H146" s="377">
        <v>3.8</v>
      </c>
      <c r="I146" s="377">
        <v>4.2</v>
      </c>
      <c r="J146" s="378" t="s">
        <v>2679</v>
      </c>
      <c r="L146" s="1101"/>
      <c r="M146" s="1269"/>
    </row>
    <row r="147" spans="2:14" ht="16.350000000000001" customHeight="1" x14ac:dyDescent="0.15">
      <c r="B147" s="971" t="s">
        <v>119</v>
      </c>
      <c r="C147" s="1096" t="s">
        <v>379</v>
      </c>
      <c r="D147" s="330">
        <v>717</v>
      </c>
      <c r="E147" s="539">
        <v>726</v>
      </c>
      <c r="F147" s="377">
        <v>4.1000000000000005</v>
      </c>
      <c r="G147" s="539">
        <v>713</v>
      </c>
      <c r="H147" s="377">
        <v>3.9</v>
      </c>
      <c r="I147" s="377">
        <v>4.3000000000000007</v>
      </c>
      <c r="J147" s="379" t="s">
        <v>2680</v>
      </c>
      <c r="L147" s="1101"/>
      <c r="M147" s="1269"/>
    </row>
    <row r="148" spans="2:14" ht="16.350000000000001" customHeight="1" x14ac:dyDescent="0.15">
      <c r="B148" s="971" t="s">
        <v>120</v>
      </c>
      <c r="C148" s="1096" t="s">
        <v>380</v>
      </c>
      <c r="D148" s="330">
        <v>725</v>
      </c>
      <c r="E148" s="539">
        <v>736</v>
      </c>
      <c r="F148" s="377">
        <v>4</v>
      </c>
      <c r="G148" s="539">
        <v>720</v>
      </c>
      <c r="H148" s="377">
        <v>3.8</v>
      </c>
      <c r="I148" s="377">
        <v>4.2</v>
      </c>
      <c r="J148" s="378" t="s">
        <v>2679</v>
      </c>
      <c r="L148" s="1101"/>
      <c r="M148" s="1269"/>
    </row>
    <row r="149" spans="2:14" ht="16.350000000000001" customHeight="1" x14ac:dyDescent="0.15">
      <c r="B149" s="971" t="s">
        <v>121</v>
      </c>
      <c r="C149" s="1096" t="s">
        <v>381</v>
      </c>
      <c r="D149" s="330">
        <v>844</v>
      </c>
      <c r="E149" s="539">
        <v>857</v>
      </c>
      <c r="F149" s="377">
        <v>4</v>
      </c>
      <c r="G149" s="539">
        <v>838</v>
      </c>
      <c r="H149" s="377">
        <v>3.8</v>
      </c>
      <c r="I149" s="377">
        <v>4.2</v>
      </c>
      <c r="J149" s="379" t="s">
        <v>2679</v>
      </c>
      <c r="L149" s="1101"/>
      <c r="M149" s="1269"/>
    </row>
    <row r="150" spans="2:14" ht="16.350000000000001" customHeight="1" x14ac:dyDescent="0.15">
      <c r="B150" s="971" t="s">
        <v>122</v>
      </c>
      <c r="C150" s="1096" t="s">
        <v>382</v>
      </c>
      <c r="D150" s="330">
        <v>1050</v>
      </c>
      <c r="E150" s="539">
        <v>1070</v>
      </c>
      <c r="F150" s="377">
        <v>4</v>
      </c>
      <c r="G150" s="539">
        <v>1040</v>
      </c>
      <c r="H150" s="377">
        <v>3.8</v>
      </c>
      <c r="I150" s="377">
        <v>4.2</v>
      </c>
      <c r="J150" s="378" t="s">
        <v>2679</v>
      </c>
      <c r="L150" s="1101"/>
      <c r="M150" s="1269"/>
    </row>
    <row r="151" spans="2:14" ht="16.350000000000001" customHeight="1" x14ac:dyDescent="0.15">
      <c r="B151" s="971" t="s">
        <v>123</v>
      </c>
      <c r="C151" s="1096" t="s">
        <v>383</v>
      </c>
      <c r="D151" s="330">
        <v>2600</v>
      </c>
      <c r="E151" s="539">
        <v>2630</v>
      </c>
      <c r="F151" s="377">
        <v>4</v>
      </c>
      <c r="G151" s="539">
        <v>2580</v>
      </c>
      <c r="H151" s="377">
        <v>3.8</v>
      </c>
      <c r="I151" s="377">
        <v>4.2</v>
      </c>
      <c r="J151" s="379" t="s">
        <v>2680</v>
      </c>
      <c r="L151" s="1101"/>
      <c r="M151" s="1269"/>
    </row>
    <row r="152" spans="2:14" ht="16.350000000000001" customHeight="1" x14ac:dyDescent="0.15">
      <c r="B152" s="971" t="s">
        <v>124</v>
      </c>
      <c r="C152" s="1096" t="s">
        <v>384</v>
      </c>
      <c r="D152" s="330">
        <v>1650</v>
      </c>
      <c r="E152" s="539">
        <v>1670</v>
      </c>
      <c r="F152" s="377">
        <v>4</v>
      </c>
      <c r="G152" s="539">
        <v>1640</v>
      </c>
      <c r="H152" s="377">
        <v>3.8</v>
      </c>
      <c r="I152" s="377">
        <v>4.2</v>
      </c>
      <c r="J152" s="378" t="s">
        <v>2680</v>
      </c>
      <c r="M152" s="1101"/>
      <c r="N152" s="1269"/>
    </row>
    <row r="153" spans="2:14" ht="16.350000000000001" customHeight="1" x14ac:dyDescent="0.15">
      <c r="B153" s="971" t="s">
        <v>125</v>
      </c>
      <c r="C153" s="1096" t="s">
        <v>385</v>
      </c>
      <c r="D153" s="330">
        <v>1170</v>
      </c>
      <c r="E153" s="539">
        <v>1180</v>
      </c>
      <c r="F153" s="377">
        <v>4</v>
      </c>
      <c r="G153" s="539">
        <v>1160</v>
      </c>
      <c r="H153" s="377">
        <v>3.8</v>
      </c>
      <c r="I153" s="377">
        <v>4.2</v>
      </c>
      <c r="J153" s="379" t="s">
        <v>2681</v>
      </c>
      <c r="M153" s="1101"/>
      <c r="N153" s="1269"/>
    </row>
    <row r="154" spans="2:14" ht="16.350000000000001" customHeight="1" x14ac:dyDescent="0.15">
      <c r="B154" s="971" t="s">
        <v>126</v>
      </c>
      <c r="C154" s="1096" t="s">
        <v>386</v>
      </c>
      <c r="D154" s="330">
        <v>1020</v>
      </c>
      <c r="E154" s="539">
        <v>1040</v>
      </c>
      <c r="F154" s="377">
        <v>4.0000000000000009</v>
      </c>
      <c r="G154" s="539">
        <v>1010</v>
      </c>
      <c r="H154" s="377">
        <v>3.8000000000000007</v>
      </c>
      <c r="I154" s="377">
        <v>4.2000000000000011</v>
      </c>
      <c r="J154" s="379" t="s">
        <v>2681</v>
      </c>
      <c r="M154" s="1101"/>
      <c r="N154" s="1269"/>
    </row>
    <row r="155" spans="2:14" ht="16.350000000000001" customHeight="1" x14ac:dyDescent="0.15">
      <c r="B155" s="971" t="s">
        <v>127</v>
      </c>
      <c r="C155" s="1096" t="s">
        <v>387</v>
      </c>
      <c r="D155" s="330">
        <v>1220</v>
      </c>
      <c r="E155" s="539">
        <v>1240</v>
      </c>
      <c r="F155" s="377">
        <v>4.1000000000000005</v>
      </c>
      <c r="G155" s="539">
        <v>1210</v>
      </c>
      <c r="H155" s="377">
        <v>3.9</v>
      </c>
      <c r="I155" s="377">
        <v>4.3000000000000007</v>
      </c>
      <c r="J155" s="378" t="s">
        <v>2681</v>
      </c>
      <c r="M155" s="1101"/>
      <c r="N155" s="1269"/>
    </row>
    <row r="156" spans="2:14" ht="16.350000000000001" customHeight="1" x14ac:dyDescent="0.15">
      <c r="B156" s="971" t="s">
        <v>128</v>
      </c>
      <c r="C156" s="1096" t="s">
        <v>388</v>
      </c>
      <c r="D156" s="330">
        <v>1250</v>
      </c>
      <c r="E156" s="539">
        <v>1260</v>
      </c>
      <c r="F156" s="377">
        <v>4.2</v>
      </c>
      <c r="G156" s="539">
        <v>1240</v>
      </c>
      <c r="H156" s="377">
        <v>4</v>
      </c>
      <c r="I156" s="377">
        <v>4.4000000000000004</v>
      </c>
      <c r="J156" s="379" t="s">
        <v>2679</v>
      </c>
      <c r="M156" s="1101"/>
      <c r="N156" s="1269"/>
    </row>
    <row r="157" spans="2:14" ht="16.350000000000001" customHeight="1" x14ac:dyDescent="0.15">
      <c r="B157" s="971" t="s">
        <v>129</v>
      </c>
      <c r="C157" s="1096" t="s">
        <v>389</v>
      </c>
      <c r="D157" s="330">
        <v>3460</v>
      </c>
      <c r="E157" s="539">
        <v>3490</v>
      </c>
      <c r="F157" s="377">
        <v>4.0999999999999996</v>
      </c>
      <c r="G157" s="539">
        <v>3440</v>
      </c>
      <c r="H157" s="377">
        <v>4.0999999999999996</v>
      </c>
      <c r="I157" s="377">
        <v>4.3</v>
      </c>
      <c r="J157" s="378" t="s">
        <v>2682</v>
      </c>
      <c r="M157" s="1101"/>
      <c r="N157" s="1269"/>
    </row>
    <row r="158" spans="2:14" ht="16.350000000000001" customHeight="1" x14ac:dyDescent="0.15">
      <c r="B158" s="971" t="s">
        <v>130</v>
      </c>
      <c r="C158" s="1096" t="s">
        <v>390</v>
      </c>
      <c r="D158" s="330">
        <v>573</v>
      </c>
      <c r="E158" s="539">
        <v>579</v>
      </c>
      <c r="F158" s="377">
        <v>4.2</v>
      </c>
      <c r="G158" s="539">
        <v>570</v>
      </c>
      <c r="H158" s="377">
        <v>4</v>
      </c>
      <c r="I158" s="377">
        <v>4.4000000000000004</v>
      </c>
      <c r="J158" s="379" t="s">
        <v>2680</v>
      </c>
      <c r="M158" s="1101"/>
      <c r="N158" s="1269"/>
    </row>
    <row r="159" spans="2:14" ht="16.350000000000001" customHeight="1" x14ac:dyDescent="0.15">
      <c r="B159" s="971" t="s">
        <v>131</v>
      </c>
      <c r="C159" s="1096" t="s">
        <v>391</v>
      </c>
      <c r="D159" s="330">
        <v>978</v>
      </c>
      <c r="E159" s="539">
        <v>991</v>
      </c>
      <c r="F159" s="377">
        <v>4.2</v>
      </c>
      <c r="G159" s="539">
        <v>972</v>
      </c>
      <c r="H159" s="377">
        <v>4</v>
      </c>
      <c r="I159" s="377">
        <v>4.4000000000000004</v>
      </c>
      <c r="J159" s="378" t="s">
        <v>2681</v>
      </c>
      <c r="M159" s="1101"/>
      <c r="N159" s="1269"/>
    </row>
    <row r="160" spans="2:14" ht="16.350000000000001" customHeight="1" x14ac:dyDescent="0.15">
      <c r="B160" s="971" t="s">
        <v>132</v>
      </c>
      <c r="C160" s="1096" t="s">
        <v>392</v>
      </c>
      <c r="D160" s="330">
        <v>643</v>
      </c>
      <c r="E160" s="539">
        <v>653</v>
      </c>
      <c r="F160" s="377">
        <v>4.2</v>
      </c>
      <c r="G160" s="539">
        <v>639</v>
      </c>
      <c r="H160" s="377">
        <v>4</v>
      </c>
      <c r="I160" s="377">
        <v>4.4000000000000004</v>
      </c>
      <c r="J160" s="379" t="s">
        <v>2679</v>
      </c>
      <c r="M160" s="1101"/>
      <c r="N160" s="1269"/>
    </row>
    <row r="161" spans="2:14" ht="16.350000000000001" customHeight="1" x14ac:dyDescent="0.15">
      <c r="B161" s="971" t="s">
        <v>133</v>
      </c>
      <c r="C161" s="1097" t="s">
        <v>393</v>
      </c>
      <c r="D161" s="330">
        <v>1010</v>
      </c>
      <c r="E161" s="539">
        <v>1020</v>
      </c>
      <c r="F161" s="377">
        <v>4.2</v>
      </c>
      <c r="G161" s="539">
        <v>1000</v>
      </c>
      <c r="H161" s="377">
        <v>4</v>
      </c>
      <c r="I161" s="377">
        <v>4.4000000000000004</v>
      </c>
      <c r="J161" s="367" t="s">
        <v>2681</v>
      </c>
      <c r="M161" s="1101"/>
      <c r="N161" s="1269"/>
    </row>
    <row r="162" spans="2:14" ht="16.350000000000001" customHeight="1" x14ac:dyDescent="0.15">
      <c r="B162" s="971" t="s">
        <v>134</v>
      </c>
      <c r="C162" s="1096" t="s">
        <v>394</v>
      </c>
      <c r="D162" s="330">
        <v>1830</v>
      </c>
      <c r="E162" s="539">
        <v>1830</v>
      </c>
      <c r="F162" s="377">
        <v>4.7</v>
      </c>
      <c r="G162" s="539">
        <v>1820</v>
      </c>
      <c r="H162" s="377">
        <v>4.3</v>
      </c>
      <c r="I162" s="377">
        <v>4.7</v>
      </c>
      <c r="J162" s="379" t="s">
        <v>2683</v>
      </c>
      <c r="M162" s="1101"/>
      <c r="N162" s="1269"/>
    </row>
    <row r="163" spans="2:14" ht="16.350000000000001" customHeight="1" x14ac:dyDescent="0.15">
      <c r="B163" s="971" t="s">
        <v>135</v>
      </c>
      <c r="C163" s="1096" t="s">
        <v>1485</v>
      </c>
      <c r="D163" s="330">
        <v>2250</v>
      </c>
      <c r="E163" s="539">
        <v>2270</v>
      </c>
      <c r="F163" s="377">
        <v>4</v>
      </c>
      <c r="G163" s="539">
        <v>2240</v>
      </c>
      <c r="H163" s="377">
        <v>4</v>
      </c>
      <c r="I163" s="377">
        <v>4.2</v>
      </c>
      <c r="J163" s="378" t="s">
        <v>2684</v>
      </c>
      <c r="M163" s="1101"/>
      <c r="N163" s="1269"/>
    </row>
    <row r="164" spans="2:14" ht="16.350000000000001" customHeight="1" x14ac:dyDescent="0.15">
      <c r="B164" s="971" t="s">
        <v>136</v>
      </c>
      <c r="C164" s="1096" t="s">
        <v>396</v>
      </c>
      <c r="D164" s="330">
        <v>2340</v>
      </c>
      <c r="E164" s="539">
        <v>2360</v>
      </c>
      <c r="F164" s="377">
        <v>4.4000000000000004</v>
      </c>
      <c r="G164" s="539">
        <v>2330</v>
      </c>
      <c r="H164" s="377">
        <v>4.2</v>
      </c>
      <c r="I164" s="377">
        <v>4.6000000000000005</v>
      </c>
      <c r="J164" s="379" t="s">
        <v>2679</v>
      </c>
      <c r="M164" s="1101"/>
      <c r="N164" s="1269"/>
    </row>
    <row r="165" spans="2:14" ht="16.350000000000001" customHeight="1" x14ac:dyDescent="0.15">
      <c r="B165" s="971" t="s">
        <v>137</v>
      </c>
      <c r="C165" s="1096" t="s">
        <v>397</v>
      </c>
      <c r="D165" s="330">
        <v>2880</v>
      </c>
      <c r="E165" s="539">
        <v>2970</v>
      </c>
      <c r="F165" s="377">
        <v>4.5999999999999996</v>
      </c>
      <c r="G165" s="539">
        <v>2840</v>
      </c>
      <c r="H165" s="377">
        <v>4.3999999999999995</v>
      </c>
      <c r="I165" s="377">
        <v>4.8</v>
      </c>
      <c r="J165" s="378" t="s">
        <v>2679</v>
      </c>
      <c r="M165" s="1101"/>
      <c r="N165" s="1269"/>
    </row>
    <row r="166" spans="2:14" ht="16.350000000000001" customHeight="1" x14ac:dyDescent="0.15">
      <c r="B166" s="971" t="s">
        <v>138</v>
      </c>
      <c r="C166" s="1096" t="s">
        <v>398</v>
      </c>
      <c r="D166" s="330">
        <v>1900</v>
      </c>
      <c r="E166" s="539">
        <v>1920</v>
      </c>
      <c r="F166" s="377">
        <v>4.3999999999999995</v>
      </c>
      <c r="G166" s="539">
        <v>1880</v>
      </c>
      <c r="H166" s="377">
        <v>4.2</v>
      </c>
      <c r="I166" s="377">
        <v>4.5999999999999996</v>
      </c>
      <c r="J166" s="379" t="s">
        <v>2685</v>
      </c>
      <c r="M166" s="1101"/>
      <c r="N166" s="1269"/>
    </row>
    <row r="167" spans="2:14" ht="16.350000000000001" customHeight="1" x14ac:dyDescent="0.15">
      <c r="B167" s="971" t="s">
        <v>139</v>
      </c>
      <c r="C167" s="1096" t="s">
        <v>399</v>
      </c>
      <c r="D167" s="330">
        <v>1010</v>
      </c>
      <c r="E167" s="539">
        <v>1010</v>
      </c>
      <c r="F167" s="377">
        <v>4.0999999999999996</v>
      </c>
      <c r="G167" s="539">
        <v>1010</v>
      </c>
      <c r="H167" s="377">
        <v>3.9</v>
      </c>
      <c r="I167" s="377">
        <v>4.3</v>
      </c>
      <c r="J167" s="378" t="s">
        <v>548</v>
      </c>
      <c r="M167" s="1101"/>
      <c r="N167" s="1269"/>
    </row>
    <row r="168" spans="2:14" ht="16.350000000000001" customHeight="1" x14ac:dyDescent="0.15">
      <c r="B168" s="971" t="s">
        <v>140</v>
      </c>
      <c r="C168" s="1096" t="s">
        <v>400</v>
      </c>
      <c r="D168" s="330">
        <v>975</v>
      </c>
      <c r="E168" s="539">
        <v>981</v>
      </c>
      <c r="F168" s="377">
        <v>4</v>
      </c>
      <c r="G168" s="539">
        <v>973</v>
      </c>
      <c r="H168" s="377">
        <v>3.8</v>
      </c>
      <c r="I168" s="377">
        <v>4.2</v>
      </c>
      <c r="J168" s="379" t="s">
        <v>548</v>
      </c>
      <c r="M168" s="1101"/>
      <c r="N168" s="1269"/>
    </row>
    <row r="169" spans="2:14" ht="16.350000000000001" customHeight="1" x14ac:dyDescent="0.15">
      <c r="B169" s="971" t="s">
        <v>141</v>
      </c>
      <c r="C169" s="1097" t="s">
        <v>401</v>
      </c>
      <c r="D169" s="330">
        <v>1000</v>
      </c>
      <c r="E169" s="539">
        <v>1010</v>
      </c>
      <c r="F169" s="377">
        <v>4.3</v>
      </c>
      <c r="G169" s="539">
        <v>1000</v>
      </c>
      <c r="H169" s="377">
        <v>4.0999999999999996</v>
      </c>
      <c r="I169" s="377">
        <v>4.5</v>
      </c>
      <c r="J169" s="367" t="s">
        <v>548</v>
      </c>
      <c r="M169" s="1101"/>
      <c r="N169" s="1269"/>
    </row>
    <row r="170" spans="2:14" ht="16.350000000000001" customHeight="1" x14ac:dyDescent="0.15">
      <c r="B170" s="971" t="s">
        <v>142</v>
      </c>
      <c r="C170" s="1096" t="s">
        <v>1486</v>
      </c>
      <c r="D170" s="330">
        <v>2040</v>
      </c>
      <c r="E170" s="539">
        <v>2070</v>
      </c>
      <c r="F170" s="377">
        <v>4.0999999999999996</v>
      </c>
      <c r="G170" s="539">
        <v>2010</v>
      </c>
      <c r="H170" s="377">
        <v>3.9</v>
      </c>
      <c r="I170" s="377">
        <v>4.3</v>
      </c>
      <c r="J170" s="379" t="s">
        <v>2686</v>
      </c>
      <c r="M170" s="1101"/>
      <c r="N170" s="1269"/>
    </row>
    <row r="171" spans="2:14" ht="16.350000000000001" customHeight="1" x14ac:dyDescent="0.15">
      <c r="B171" s="971" t="s">
        <v>144</v>
      </c>
      <c r="C171" s="1096" t="s">
        <v>403</v>
      </c>
      <c r="D171" s="330">
        <v>342</v>
      </c>
      <c r="E171" s="539">
        <v>343</v>
      </c>
      <c r="F171" s="377">
        <v>4.2</v>
      </c>
      <c r="G171" s="539">
        <v>341</v>
      </c>
      <c r="H171" s="377">
        <v>4</v>
      </c>
      <c r="I171" s="377">
        <v>4.4000000000000004</v>
      </c>
      <c r="J171" s="378" t="s">
        <v>548</v>
      </c>
      <c r="M171" s="1101"/>
      <c r="N171" s="1269"/>
    </row>
    <row r="172" spans="2:14" ht="16.350000000000001" customHeight="1" x14ac:dyDescent="0.15">
      <c r="B172" s="971" t="s">
        <v>145</v>
      </c>
      <c r="C172" s="1096" t="s">
        <v>1487</v>
      </c>
      <c r="D172" s="330">
        <v>1490</v>
      </c>
      <c r="E172" s="539">
        <v>1520</v>
      </c>
      <c r="F172" s="377">
        <v>3.5999999999999996</v>
      </c>
      <c r="G172" s="539">
        <v>1460</v>
      </c>
      <c r="H172" s="377">
        <v>3.4000000000000004</v>
      </c>
      <c r="I172" s="377">
        <v>3.8</v>
      </c>
      <c r="J172" s="379" t="s">
        <v>2687</v>
      </c>
      <c r="M172" s="1101"/>
      <c r="N172" s="1269"/>
    </row>
    <row r="173" spans="2:14" ht="16.350000000000001" customHeight="1" x14ac:dyDescent="0.15">
      <c r="B173" s="971" t="s">
        <v>146</v>
      </c>
      <c r="C173" s="1096" t="s">
        <v>405</v>
      </c>
      <c r="D173" s="330">
        <v>1140</v>
      </c>
      <c r="E173" s="539">
        <v>1140</v>
      </c>
      <c r="F173" s="377">
        <v>4.2</v>
      </c>
      <c r="G173" s="539">
        <v>1140</v>
      </c>
      <c r="H173" s="377">
        <v>4</v>
      </c>
      <c r="I173" s="377">
        <v>4.4000000000000004</v>
      </c>
      <c r="J173" s="378" t="s">
        <v>548</v>
      </c>
      <c r="M173" s="1101"/>
      <c r="N173" s="1269"/>
    </row>
    <row r="174" spans="2:14" ht="16.350000000000001" customHeight="1" x14ac:dyDescent="0.15">
      <c r="B174" s="971" t="s">
        <v>147</v>
      </c>
      <c r="C174" s="1096" t="s">
        <v>406</v>
      </c>
      <c r="D174" s="330">
        <v>684</v>
      </c>
      <c r="E174" s="539">
        <v>688</v>
      </c>
      <c r="F174" s="377">
        <v>4.2</v>
      </c>
      <c r="G174" s="539">
        <v>682</v>
      </c>
      <c r="H174" s="377">
        <v>4</v>
      </c>
      <c r="I174" s="377">
        <v>4.4000000000000004</v>
      </c>
      <c r="J174" s="379" t="s">
        <v>548</v>
      </c>
      <c r="M174" s="1101"/>
      <c r="N174" s="1269"/>
    </row>
    <row r="175" spans="2:14" ht="16.350000000000001" customHeight="1" x14ac:dyDescent="0.15">
      <c r="B175" s="971" t="s">
        <v>148</v>
      </c>
      <c r="C175" s="1096" t="s">
        <v>407</v>
      </c>
      <c r="D175" s="330">
        <v>1870</v>
      </c>
      <c r="E175" s="539">
        <v>1860</v>
      </c>
      <c r="F175" s="377">
        <v>4.2</v>
      </c>
      <c r="G175" s="539">
        <v>1870</v>
      </c>
      <c r="H175" s="377">
        <v>4</v>
      </c>
      <c r="I175" s="377">
        <v>4.4000000000000004</v>
      </c>
      <c r="J175" s="378" t="s">
        <v>548</v>
      </c>
      <c r="M175" s="1101"/>
      <c r="N175" s="1269"/>
    </row>
    <row r="176" spans="2:14" ht="16.350000000000001" customHeight="1" x14ac:dyDescent="0.15">
      <c r="B176" s="971" t="s">
        <v>149</v>
      </c>
      <c r="C176" s="1096" t="s">
        <v>408</v>
      </c>
      <c r="D176" s="330">
        <v>1310</v>
      </c>
      <c r="E176" s="539">
        <v>1310</v>
      </c>
      <c r="F176" s="377">
        <v>4.3</v>
      </c>
      <c r="G176" s="539">
        <v>1310</v>
      </c>
      <c r="H176" s="377">
        <v>4.0999999999999996</v>
      </c>
      <c r="I176" s="377">
        <v>4.5</v>
      </c>
      <c r="J176" s="379" t="s">
        <v>548</v>
      </c>
      <c r="M176" s="1101"/>
      <c r="N176" s="1269"/>
    </row>
    <row r="177" spans="2:14" ht="16.350000000000001" customHeight="1" x14ac:dyDescent="0.15">
      <c r="B177" s="971" t="s">
        <v>150</v>
      </c>
      <c r="C177" s="1097" t="s">
        <v>409</v>
      </c>
      <c r="D177" s="330">
        <v>1410</v>
      </c>
      <c r="E177" s="539">
        <v>1420</v>
      </c>
      <c r="F177" s="377">
        <v>4.0999999999999996</v>
      </c>
      <c r="G177" s="539">
        <v>1400</v>
      </c>
      <c r="H177" s="377">
        <v>3.9</v>
      </c>
      <c r="I177" s="377">
        <v>4.3</v>
      </c>
      <c r="J177" s="367" t="s">
        <v>548</v>
      </c>
      <c r="M177" s="1101"/>
      <c r="N177" s="1269"/>
    </row>
    <row r="178" spans="2:14" ht="16.350000000000001" customHeight="1" x14ac:dyDescent="0.15">
      <c r="B178" s="971" t="s">
        <v>151</v>
      </c>
      <c r="C178" s="1096" t="s">
        <v>410</v>
      </c>
      <c r="D178" s="330">
        <v>849</v>
      </c>
      <c r="E178" s="539">
        <v>863</v>
      </c>
      <c r="F178" s="377">
        <v>4</v>
      </c>
      <c r="G178" s="539">
        <v>843</v>
      </c>
      <c r="H178" s="377">
        <v>3.8</v>
      </c>
      <c r="I178" s="377">
        <v>4.2</v>
      </c>
      <c r="J178" s="379" t="s">
        <v>2679</v>
      </c>
      <c r="M178" s="1101"/>
      <c r="N178" s="1269"/>
    </row>
    <row r="179" spans="2:14" ht="16.350000000000001" customHeight="1" x14ac:dyDescent="0.15">
      <c r="B179" s="971" t="s">
        <v>152</v>
      </c>
      <c r="C179" s="1096" t="s">
        <v>411</v>
      </c>
      <c r="D179" s="330">
        <v>484</v>
      </c>
      <c r="E179" s="539">
        <v>490</v>
      </c>
      <c r="F179" s="377">
        <v>4.1000000000000005</v>
      </c>
      <c r="G179" s="539">
        <v>482</v>
      </c>
      <c r="H179" s="377">
        <v>3.9</v>
      </c>
      <c r="I179" s="377">
        <v>4.3000000000000007</v>
      </c>
      <c r="J179" s="378" t="s">
        <v>2679</v>
      </c>
      <c r="M179" s="1101"/>
      <c r="N179" s="1269"/>
    </row>
    <row r="180" spans="2:14" ht="16.350000000000001" customHeight="1" x14ac:dyDescent="0.15">
      <c r="B180" s="971" t="s">
        <v>153</v>
      </c>
      <c r="C180" s="1096" t="s">
        <v>412</v>
      </c>
      <c r="D180" s="330">
        <v>413</v>
      </c>
      <c r="E180" s="539">
        <v>419</v>
      </c>
      <c r="F180" s="377">
        <v>4</v>
      </c>
      <c r="G180" s="539">
        <v>411</v>
      </c>
      <c r="H180" s="377">
        <v>3.8</v>
      </c>
      <c r="I180" s="377">
        <v>4.2</v>
      </c>
      <c r="J180" s="379" t="s">
        <v>2679</v>
      </c>
      <c r="M180" s="1101"/>
      <c r="N180" s="1269"/>
    </row>
    <row r="181" spans="2:14" ht="16.350000000000001" customHeight="1" x14ac:dyDescent="0.15">
      <c r="B181" s="971" t="s">
        <v>154</v>
      </c>
      <c r="C181" s="1096" t="s">
        <v>413</v>
      </c>
      <c r="D181" s="330">
        <v>3280</v>
      </c>
      <c r="E181" s="539">
        <v>3330</v>
      </c>
      <c r="F181" s="377">
        <v>4</v>
      </c>
      <c r="G181" s="539">
        <v>3230</v>
      </c>
      <c r="H181" s="377">
        <v>3.8</v>
      </c>
      <c r="I181" s="377">
        <v>4.2</v>
      </c>
      <c r="J181" s="378" t="s">
        <v>2688</v>
      </c>
      <c r="M181" s="1101"/>
      <c r="N181" s="1269"/>
    </row>
    <row r="182" spans="2:14" ht="16.350000000000001" customHeight="1" x14ac:dyDescent="0.15">
      <c r="B182" s="971" t="s">
        <v>155</v>
      </c>
      <c r="C182" s="1096" t="s">
        <v>414</v>
      </c>
      <c r="D182" s="330">
        <v>1700</v>
      </c>
      <c r="E182" s="539">
        <v>1730</v>
      </c>
      <c r="F182" s="377">
        <v>3.5999999999999996</v>
      </c>
      <c r="G182" s="539">
        <v>1670</v>
      </c>
      <c r="H182" s="377">
        <v>3.4000000000000004</v>
      </c>
      <c r="I182" s="377">
        <v>3.8</v>
      </c>
      <c r="J182" s="379" t="s">
        <v>2685</v>
      </c>
      <c r="M182" s="1101"/>
      <c r="N182" s="1269"/>
    </row>
    <row r="183" spans="2:14" ht="16.350000000000001" customHeight="1" x14ac:dyDescent="0.15">
      <c r="B183" s="971" t="s">
        <v>156</v>
      </c>
      <c r="C183" s="1096" t="s">
        <v>1488</v>
      </c>
      <c r="D183" s="330">
        <v>1310</v>
      </c>
      <c r="E183" s="539">
        <v>1330</v>
      </c>
      <c r="F183" s="377">
        <v>3.6999999999999997</v>
      </c>
      <c r="G183" s="539">
        <v>1280</v>
      </c>
      <c r="H183" s="377">
        <v>3.5000000000000004</v>
      </c>
      <c r="I183" s="377">
        <v>3.9</v>
      </c>
      <c r="J183" s="379" t="s">
        <v>2685</v>
      </c>
      <c r="M183" s="1101"/>
      <c r="N183" s="1269"/>
    </row>
    <row r="184" spans="2:14" ht="16.350000000000001" customHeight="1" x14ac:dyDescent="0.15">
      <c r="B184" s="971" t="s">
        <v>157</v>
      </c>
      <c r="C184" s="1096" t="s">
        <v>1489</v>
      </c>
      <c r="D184" s="330">
        <v>3370</v>
      </c>
      <c r="E184" s="539">
        <v>3430</v>
      </c>
      <c r="F184" s="377">
        <v>3.6999999999999997</v>
      </c>
      <c r="G184" s="539">
        <v>3300</v>
      </c>
      <c r="H184" s="377">
        <v>3.5000000000000004</v>
      </c>
      <c r="I184" s="377">
        <v>3.9</v>
      </c>
      <c r="J184" s="379" t="s">
        <v>2687</v>
      </c>
      <c r="M184" s="1101"/>
      <c r="N184" s="1269"/>
    </row>
    <row r="185" spans="2:14" ht="16.350000000000001" customHeight="1" x14ac:dyDescent="0.15">
      <c r="B185" s="971" t="s">
        <v>158</v>
      </c>
      <c r="C185" s="1096" t="s">
        <v>417</v>
      </c>
      <c r="D185" s="330">
        <v>2450</v>
      </c>
      <c r="E185" s="539">
        <v>2470</v>
      </c>
      <c r="F185" s="377">
        <v>4.4000000000000004</v>
      </c>
      <c r="G185" s="539">
        <v>2440</v>
      </c>
      <c r="H185" s="377">
        <v>4.2</v>
      </c>
      <c r="I185" s="377">
        <v>4.5999999999999996</v>
      </c>
      <c r="J185" s="378" t="s">
        <v>548</v>
      </c>
      <c r="M185" s="1101"/>
      <c r="N185" s="1269"/>
    </row>
    <row r="186" spans="2:14" ht="16.350000000000001" customHeight="1" x14ac:dyDescent="0.15">
      <c r="B186" s="971" t="s">
        <v>159</v>
      </c>
      <c r="C186" s="1096" t="s">
        <v>418</v>
      </c>
      <c r="D186" s="330">
        <v>2520</v>
      </c>
      <c r="E186" s="539">
        <v>2550</v>
      </c>
      <c r="F186" s="377">
        <v>4.3</v>
      </c>
      <c r="G186" s="539">
        <v>2480</v>
      </c>
      <c r="H186" s="377">
        <v>4.0999999999999996</v>
      </c>
      <c r="I186" s="377">
        <v>4.5</v>
      </c>
      <c r="J186" s="379" t="s">
        <v>2686</v>
      </c>
      <c r="M186" s="1101"/>
      <c r="N186" s="1269"/>
    </row>
    <row r="187" spans="2:14" ht="16.350000000000001" customHeight="1" x14ac:dyDescent="0.15">
      <c r="B187" s="971" t="s">
        <v>160</v>
      </c>
      <c r="C187" s="1097" t="s">
        <v>419</v>
      </c>
      <c r="D187" s="330">
        <v>4760</v>
      </c>
      <c r="E187" s="539">
        <v>4830</v>
      </c>
      <c r="F187" s="377">
        <v>4.0999999999999996</v>
      </c>
      <c r="G187" s="539">
        <v>4680</v>
      </c>
      <c r="H187" s="377">
        <v>3.9</v>
      </c>
      <c r="I187" s="377">
        <v>4.3</v>
      </c>
      <c r="J187" s="367" t="s">
        <v>2686</v>
      </c>
      <c r="M187" s="1101"/>
      <c r="N187" s="1269"/>
    </row>
    <row r="188" spans="2:14" ht="16.350000000000001" customHeight="1" x14ac:dyDescent="0.15">
      <c r="B188" s="971" t="s">
        <v>161</v>
      </c>
      <c r="C188" s="1096" t="s">
        <v>1490</v>
      </c>
      <c r="D188" s="330">
        <v>1900</v>
      </c>
      <c r="E188" s="539">
        <v>1930</v>
      </c>
      <c r="F188" s="377">
        <v>3.9</v>
      </c>
      <c r="G188" s="539">
        <v>1870</v>
      </c>
      <c r="H188" s="377">
        <v>3.6999999999999997</v>
      </c>
      <c r="I188" s="377">
        <v>4.1000000000000005</v>
      </c>
      <c r="J188" s="379" t="s">
        <v>2689</v>
      </c>
      <c r="M188" s="1101"/>
      <c r="N188" s="1269"/>
    </row>
    <row r="189" spans="2:14" ht="16.350000000000001" customHeight="1" x14ac:dyDescent="0.15">
      <c r="B189" s="971" t="s">
        <v>162</v>
      </c>
      <c r="C189" s="1096" t="s">
        <v>421</v>
      </c>
      <c r="D189" s="330">
        <v>630</v>
      </c>
      <c r="E189" s="539">
        <v>639</v>
      </c>
      <c r="F189" s="377">
        <v>4.0999999999999996</v>
      </c>
      <c r="G189" s="539">
        <v>620</v>
      </c>
      <c r="H189" s="377">
        <v>3.9</v>
      </c>
      <c r="I189" s="377">
        <v>4.3</v>
      </c>
      <c r="J189" s="378" t="s">
        <v>2686</v>
      </c>
      <c r="M189" s="1101"/>
      <c r="N189" s="1269"/>
    </row>
    <row r="190" spans="2:14" ht="16.350000000000001" customHeight="1" x14ac:dyDescent="0.15">
      <c r="B190" s="971" t="s">
        <v>163</v>
      </c>
      <c r="C190" s="1096" t="s">
        <v>422</v>
      </c>
      <c r="D190" s="330">
        <v>930</v>
      </c>
      <c r="E190" s="539">
        <v>945</v>
      </c>
      <c r="F190" s="377">
        <v>4</v>
      </c>
      <c r="G190" s="539">
        <v>915</v>
      </c>
      <c r="H190" s="377">
        <v>3.8</v>
      </c>
      <c r="I190" s="377">
        <v>4.2</v>
      </c>
      <c r="J190" s="379" t="s">
        <v>2686</v>
      </c>
      <c r="M190" s="1101"/>
      <c r="N190" s="1269"/>
    </row>
    <row r="191" spans="2:14" ht="16.350000000000001" customHeight="1" x14ac:dyDescent="0.15">
      <c r="B191" s="971" t="s">
        <v>164</v>
      </c>
      <c r="C191" s="1096" t="s">
        <v>423</v>
      </c>
      <c r="D191" s="330">
        <v>1460</v>
      </c>
      <c r="E191" s="539">
        <v>1480</v>
      </c>
      <c r="F191" s="377">
        <v>4</v>
      </c>
      <c r="G191" s="539">
        <v>1450</v>
      </c>
      <c r="H191" s="377">
        <v>3.8</v>
      </c>
      <c r="I191" s="377">
        <v>4.2</v>
      </c>
      <c r="J191" s="378" t="s">
        <v>2679</v>
      </c>
      <c r="M191" s="1101"/>
      <c r="N191" s="1269"/>
    </row>
    <row r="192" spans="2:14" ht="16.350000000000001" customHeight="1" x14ac:dyDescent="0.15">
      <c r="B192" s="971" t="s">
        <v>166</v>
      </c>
      <c r="C192" s="1096" t="s">
        <v>424</v>
      </c>
      <c r="D192" s="330">
        <v>1240</v>
      </c>
      <c r="E192" s="539">
        <v>1260</v>
      </c>
      <c r="F192" s="377">
        <v>4.1000000000000005</v>
      </c>
      <c r="G192" s="539">
        <v>1230</v>
      </c>
      <c r="H192" s="377">
        <v>3.9</v>
      </c>
      <c r="I192" s="377">
        <v>4.3000000000000007</v>
      </c>
      <c r="J192" s="379" t="s">
        <v>2679</v>
      </c>
      <c r="M192" s="1101"/>
      <c r="N192" s="1269"/>
    </row>
    <row r="193" spans="2:14" ht="16.350000000000001" customHeight="1" x14ac:dyDescent="0.15">
      <c r="B193" s="971" t="s">
        <v>167</v>
      </c>
      <c r="C193" s="1096" t="s">
        <v>425</v>
      </c>
      <c r="D193" s="330">
        <v>897</v>
      </c>
      <c r="E193" s="539">
        <v>908</v>
      </c>
      <c r="F193" s="377">
        <v>3.9</v>
      </c>
      <c r="G193" s="539">
        <v>892</v>
      </c>
      <c r="H193" s="377">
        <v>3.9</v>
      </c>
      <c r="I193" s="377">
        <v>4.0999999999999996</v>
      </c>
      <c r="J193" s="378" t="s">
        <v>2682</v>
      </c>
      <c r="M193" s="1101"/>
      <c r="N193" s="1269"/>
    </row>
    <row r="194" spans="2:14" ht="16.350000000000001" customHeight="1" x14ac:dyDescent="0.15">
      <c r="B194" s="971" t="s">
        <v>168</v>
      </c>
      <c r="C194" s="1096" t="s">
        <v>426</v>
      </c>
      <c r="D194" s="330">
        <v>451</v>
      </c>
      <c r="E194" s="539">
        <v>457</v>
      </c>
      <c r="F194" s="377">
        <v>4</v>
      </c>
      <c r="G194" s="539">
        <v>448</v>
      </c>
      <c r="H194" s="377">
        <v>3.8</v>
      </c>
      <c r="I194" s="377">
        <v>4.2</v>
      </c>
      <c r="J194" s="379" t="s">
        <v>2679</v>
      </c>
      <c r="M194" s="1101"/>
      <c r="N194" s="1269"/>
    </row>
    <row r="195" spans="2:14" ht="16.350000000000001" customHeight="1" x14ac:dyDescent="0.15">
      <c r="B195" s="971" t="s">
        <v>169</v>
      </c>
      <c r="C195" s="1097" t="s">
        <v>427</v>
      </c>
      <c r="D195" s="330">
        <v>463</v>
      </c>
      <c r="E195" s="539">
        <v>470</v>
      </c>
      <c r="F195" s="377">
        <v>4</v>
      </c>
      <c r="G195" s="539">
        <v>460</v>
      </c>
      <c r="H195" s="377">
        <v>3.8</v>
      </c>
      <c r="I195" s="377">
        <v>4.2</v>
      </c>
      <c r="J195" s="367" t="s">
        <v>2681</v>
      </c>
      <c r="M195" s="1101"/>
      <c r="N195" s="1269"/>
    </row>
    <row r="196" spans="2:14" ht="16.350000000000001" customHeight="1" x14ac:dyDescent="0.15">
      <c r="B196" s="971" t="s">
        <v>170</v>
      </c>
      <c r="C196" s="1096" t="s">
        <v>428</v>
      </c>
      <c r="D196" s="330">
        <v>639</v>
      </c>
      <c r="E196" s="539">
        <v>647</v>
      </c>
      <c r="F196" s="377">
        <v>4.5</v>
      </c>
      <c r="G196" s="539">
        <v>631</v>
      </c>
      <c r="H196" s="377">
        <v>4.3</v>
      </c>
      <c r="I196" s="377">
        <v>4.7</v>
      </c>
      <c r="J196" s="379" t="s">
        <v>2686</v>
      </c>
      <c r="M196" s="1101"/>
      <c r="N196" s="1269"/>
    </row>
    <row r="197" spans="2:14" ht="16.350000000000001" customHeight="1" x14ac:dyDescent="0.15">
      <c r="B197" s="971" t="s">
        <v>171</v>
      </c>
      <c r="C197" s="1096" t="s">
        <v>429</v>
      </c>
      <c r="D197" s="330">
        <v>1700</v>
      </c>
      <c r="E197" s="539">
        <v>1720</v>
      </c>
      <c r="F197" s="377">
        <v>4</v>
      </c>
      <c r="G197" s="539">
        <v>1670</v>
      </c>
      <c r="H197" s="377">
        <v>3.8</v>
      </c>
      <c r="I197" s="377">
        <v>4.2</v>
      </c>
      <c r="J197" s="378" t="s">
        <v>2690</v>
      </c>
      <c r="M197" s="1101"/>
      <c r="N197" s="1269"/>
    </row>
    <row r="198" spans="2:14" ht="16.350000000000001" customHeight="1" x14ac:dyDescent="0.15">
      <c r="B198" s="971" t="s">
        <v>172</v>
      </c>
      <c r="C198" s="1096" t="s">
        <v>1491</v>
      </c>
      <c r="D198" s="330">
        <v>3450</v>
      </c>
      <c r="E198" s="539">
        <v>3510</v>
      </c>
      <c r="F198" s="377">
        <v>3.8</v>
      </c>
      <c r="G198" s="539">
        <v>3390</v>
      </c>
      <c r="H198" s="377">
        <v>3.5999999999999996</v>
      </c>
      <c r="I198" s="377">
        <v>4</v>
      </c>
      <c r="J198" s="379" t="s">
        <v>2687</v>
      </c>
      <c r="M198" s="1101"/>
      <c r="N198" s="1269"/>
    </row>
    <row r="199" spans="2:14" ht="16.350000000000001" customHeight="1" x14ac:dyDescent="0.15">
      <c r="B199" s="971" t="s">
        <v>173</v>
      </c>
      <c r="C199" s="1096" t="s">
        <v>1492</v>
      </c>
      <c r="D199" s="330">
        <v>659</v>
      </c>
      <c r="E199" s="539">
        <v>666</v>
      </c>
      <c r="F199" s="377">
        <v>4.5000000000000009</v>
      </c>
      <c r="G199" s="539">
        <v>656</v>
      </c>
      <c r="H199" s="377">
        <v>4.3000000000000007</v>
      </c>
      <c r="I199" s="377">
        <v>4.7000000000000011</v>
      </c>
      <c r="J199" s="379" t="s">
        <v>2679</v>
      </c>
      <c r="M199" s="1101"/>
      <c r="N199" s="1269"/>
    </row>
    <row r="200" spans="2:14" ht="16.350000000000001" customHeight="1" x14ac:dyDescent="0.15">
      <c r="B200" s="971" t="s">
        <v>174</v>
      </c>
      <c r="C200" s="1096" t="s">
        <v>432</v>
      </c>
      <c r="D200" s="330">
        <v>652</v>
      </c>
      <c r="E200" s="539">
        <v>656</v>
      </c>
      <c r="F200" s="377">
        <v>4.5000000000000009</v>
      </c>
      <c r="G200" s="539">
        <v>650</v>
      </c>
      <c r="H200" s="377">
        <v>4.3000000000000007</v>
      </c>
      <c r="I200" s="377">
        <v>4.7000000000000011</v>
      </c>
      <c r="J200" s="379" t="s">
        <v>2679</v>
      </c>
      <c r="M200" s="1101"/>
      <c r="N200" s="1269"/>
    </row>
    <row r="201" spans="2:14" ht="16.350000000000001" customHeight="1" x14ac:dyDescent="0.15">
      <c r="B201" s="971" t="s">
        <v>176</v>
      </c>
      <c r="C201" s="1097" t="s">
        <v>433</v>
      </c>
      <c r="D201" s="330">
        <v>741</v>
      </c>
      <c r="E201" s="539">
        <v>752</v>
      </c>
      <c r="F201" s="377">
        <v>4.1000000000000005</v>
      </c>
      <c r="G201" s="539">
        <v>736</v>
      </c>
      <c r="H201" s="377">
        <v>3.9</v>
      </c>
      <c r="I201" s="377">
        <v>4.3000000000000007</v>
      </c>
      <c r="J201" s="367" t="s">
        <v>2679</v>
      </c>
      <c r="M201" s="1101"/>
      <c r="N201" s="1269"/>
    </row>
    <row r="202" spans="2:14" ht="16.350000000000001" customHeight="1" x14ac:dyDescent="0.15">
      <c r="B202" s="971" t="s">
        <v>177</v>
      </c>
      <c r="C202" s="1096" t="s">
        <v>434</v>
      </c>
      <c r="D202" s="330">
        <v>759</v>
      </c>
      <c r="E202" s="539">
        <v>769</v>
      </c>
      <c r="F202" s="377">
        <v>4.3</v>
      </c>
      <c r="G202" s="539">
        <v>748</v>
      </c>
      <c r="H202" s="377">
        <v>4.0999999999999996</v>
      </c>
      <c r="I202" s="377">
        <v>4.5</v>
      </c>
      <c r="J202" s="379" t="s">
        <v>2686</v>
      </c>
      <c r="M202" s="1101"/>
      <c r="N202" s="1269"/>
    </row>
    <row r="203" spans="2:14" ht="16.350000000000001" customHeight="1" x14ac:dyDescent="0.15">
      <c r="B203" s="971" t="s">
        <v>178</v>
      </c>
      <c r="C203" s="1096" t="s">
        <v>435</v>
      </c>
      <c r="D203" s="330">
        <v>579</v>
      </c>
      <c r="E203" s="539">
        <v>586</v>
      </c>
      <c r="F203" s="377">
        <v>4.2</v>
      </c>
      <c r="G203" s="539">
        <v>576</v>
      </c>
      <c r="H203" s="377">
        <v>4</v>
      </c>
      <c r="I203" s="377">
        <v>4.4000000000000004</v>
      </c>
      <c r="J203" s="378" t="s">
        <v>2681</v>
      </c>
      <c r="M203" s="1101"/>
      <c r="N203" s="1269"/>
    </row>
    <row r="204" spans="2:14" ht="16.350000000000001" customHeight="1" x14ac:dyDescent="0.15">
      <c r="B204" s="971" t="s">
        <v>179</v>
      </c>
      <c r="C204" s="1096" t="s">
        <v>436</v>
      </c>
      <c r="D204" s="330">
        <v>357</v>
      </c>
      <c r="E204" s="539">
        <v>362</v>
      </c>
      <c r="F204" s="377">
        <v>4.2</v>
      </c>
      <c r="G204" s="539">
        <v>355</v>
      </c>
      <c r="H204" s="377">
        <v>4</v>
      </c>
      <c r="I204" s="377">
        <v>4.4000000000000004</v>
      </c>
      <c r="J204" s="379" t="s">
        <v>2681</v>
      </c>
      <c r="M204" s="1101"/>
      <c r="N204" s="1269"/>
    </row>
    <row r="205" spans="2:14" ht="16.350000000000001" customHeight="1" x14ac:dyDescent="0.15">
      <c r="B205" s="971" t="s">
        <v>181</v>
      </c>
      <c r="C205" s="1097" t="s">
        <v>437</v>
      </c>
      <c r="D205" s="330">
        <v>756</v>
      </c>
      <c r="E205" s="539">
        <v>767</v>
      </c>
      <c r="F205" s="377">
        <v>4.2</v>
      </c>
      <c r="G205" s="539">
        <v>745</v>
      </c>
      <c r="H205" s="377">
        <v>4</v>
      </c>
      <c r="I205" s="377">
        <v>4.4000000000000004</v>
      </c>
      <c r="J205" s="367" t="s">
        <v>2688</v>
      </c>
      <c r="M205" s="1101"/>
      <c r="N205" s="1269"/>
    </row>
    <row r="206" spans="2:14" ht="16.350000000000001" customHeight="1" x14ac:dyDescent="0.15">
      <c r="B206" s="971" t="s">
        <v>182</v>
      </c>
      <c r="C206" s="1096" t="s">
        <v>438</v>
      </c>
      <c r="D206" s="330">
        <v>1670</v>
      </c>
      <c r="E206" s="539">
        <v>1690</v>
      </c>
      <c r="F206" s="377">
        <v>3.8</v>
      </c>
      <c r="G206" s="539">
        <v>1640</v>
      </c>
      <c r="H206" s="377">
        <v>3.5999999999999996</v>
      </c>
      <c r="I206" s="377">
        <v>4</v>
      </c>
      <c r="J206" s="379" t="s">
        <v>2685</v>
      </c>
      <c r="M206" s="1101"/>
      <c r="N206" s="1269"/>
    </row>
    <row r="207" spans="2:14" ht="16.350000000000001" customHeight="1" x14ac:dyDescent="0.15">
      <c r="B207" s="971" t="s">
        <v>183</v>
      </c>
      <c r="C207" s="1097" t="s">
        <v>439</v>
      </c>
      <c r="D207" s="330">
        <v>433</v>
      </c>
      <c r="E207" s="539">
        <v>435</v>
      </c>
      <c r="F207" s="377">
        <v>4.5000000000000009</v>
      </c>
      <c r="G207" s="539">
        <v>432</v>
      </c>
      <c r="H207" s="377">
        <v>4.3000000000000007</v>
      </c>
      <c r="I207" s="377">
        <v>4.7000000000000011</v>
      </c>
      <c r="J207" s="367" t="s">
        <v>2680</v>
      </c>
      <c r="M207" s="1101"/>
      <c r="N207" s="1269"/>
    </row>
    <row r="208" spans="2:14" ht="16.350000000000001" customHeight="1" x14ac:dyDescent="0.15">
      <c r="B208" s="971" t="s">
        <v>184</v>
      </c>
      <c r="C208" s="1096" t="s">
        <v>440</v>
      </c>
      <c r="D208" s="330">
        <v>1930</v>
      </c>
      <c r="E208" s="539">
        <v>1960</v>
      </c>
      <c r="F208" s="377">
        <v>4</v>
      </c>
      <c r="G208" s="539">
        <v>1920</v>
      </c>
      <c r="H208" s="377">
        <v>3.8</v>
      </c>
      <c r="I208" s="377">
        <v>4.2</v>
      </c>
      <c r="J208" s="379" t="s">
        <v>2679</v>
      </c>
      <c r="M208" s="1101"/>
      <c r="N208" s="1269"/>
    </row>
    <row r="209" spans="2:14" ht="16.350000000000001" customHeight="1" x14ac:dyDescent="0.15">
      <c r="B209" s="971" t="s">
        <v>185</v>
      </c>
      <c r="C209" s="1096" t="s">
        <v>441</v>
      </c>
      <c r="D209" s="330">
        <v>1080</v>
      </c>
      <c r="E209" s="539">
        <v>1090</v>
      </c>
      <c r="F209" s="377">
        <v>4.4000000000000004</v>
      </c>
      <c r="G209" s="539">
        <v>1080</v>
      </c>
      <c r="H209" s="377">
        <v>4.2</v>
      </c>
      <c r="I209" s="377">
        <v>4.6000000000000005</v>
      </c>
      <c r="J209" s="378" t="s">
        <v>2681</v>
      </c>
      <c r="M209" s="1101"/>
      <c r="N209" s="1269"/>
    </row>
    <row r="210" spans="2:14" ht="16.350000000000001" customHeight="1" x14ac:dyDescent="0.15">
      <c r="B210" s="971" t="s">
        <v>186</v>
      </c>
      <c r="C210" s="1096" t="s">
        <v>442</v>
      </c>
      <c r="D210" s="330">
        <v>785</v>
      </c>
      <c r="E210" s="539">
        <v>792</v>
      </c>
      <c r="F210" s="377">
        <v>4.5000000000000009</v>
      </c>
      <c r="G210" s="539">
        <v>782</v>
      </c>
      <c r="H210" s="377">
        <v>4.3000000000000007</v>
      </c>
      <c r="I210" s="377">
        <v>4.7000000000000011</v>
      </c>
      <c r="J210" s="379" t="s">
        <v>2679</v>
      </c>
      <c r="M210" s="1101"/>
      <c r="N210" s="1269"/>
    </row>
    <row r="211" spans="2:14" ht="16.350000000000001" customHeight="1" x14ac:dyDescent="0.15">
      <c r="B211" s="971" t="s">
        <v>187</v>
      </c>
      <c r="C211" s="1097" t="s">
        <v>443</v>
      </c>
      <c r="D211" s="330">
        <v>892</v>
      </c>
      <c r="E211" s="539">
        <v>903</v>
      </c>
      <c r="F211" s="377">
        <v>4.1000000000000005</v>
      </c>
      <c r="G211" s="539">
        <v>887</v>
      </c>
      <c r="H211" s="377">
        <v>3.9</v>
      </c>
      <c r="I211" s="377">
        <v>4.3000000000000007</v>
      </c>
      <c r="J211" s="367" t="s">
        <v>2681</v>
      </c>
      <c r="M211" s="1101"/>
      <c r="N211" s="1269"/>
    </row>
    <row r="212" spans="2:14" ht="16.350000000000001" customHeight="1" x14ac:dyDescent="0.15">
      <c r="B212" s="971" t="s">
        <v>188</v>
      </c>
      <c r="C212" s="1096" t="s">
        <v>444</v>
      </c>
      <c r="D212" s="330">
        <v>740</v>
      </c>
      <c r="E212" s="539">
        <v>750</v>
      </c>
      <c r="F212" s="377">
        <v>4.3</v>
      </c>
      <c r="G212" s="539">
        <v>730</v>
      </c>
      <c r="H212" s="377">
        <v>4.0999999999999996</v>
      </c>
      <c r="I212" s="377">
        <v>4.5</v>
      </c>
      <c r="J212" s="379" t="s">
        <v>2691</v>
      </c>
      <c r="M212" s="1101"/>
      <c r="N212" s="1269"/>
    </row>
    <row r="213" spans="2:14" ht="16.350000000000001" customHeight="1" x14ac:dyDescent="0.15">
      <c r="B213" s="971" t="s">
        <v>189</v>
      </c>
      <c r="C213" s="1097" t="s">
        <v>1493</v>
      </c>
      <c r="D213" s="330">
        <v>1860</v>
      </c>
      <c r="E213" s="539">
        <v>1890</v>
      </c>
      <c r="F213" s="377">
        <v>3.9</v>
      </c>
      <c r="G213" s="539">
        <v>1830</v>
      </c>
      <c r="H213" s="377">
        <v>3.6999999999999997</v>
      </c>
      <c r="I213" s="377">
        <v>4.1000000000000005</v>
      </c>
      <c r="J213" s="367" t="s">
        <v>2687</v>
      </c>
      <c r="M213" s="1101"/>
      <c r="N213" s="1269"/>
    </row>
    <row r="214" spans="2:14" ht="16.350000000000001" customHeight="1" x14ac:dyDescent="0.15">
      <c r="B214" s="971" t="s">
        <v>191</v>
      </c>
      <c r="C214" s="1096" t="s">
        <v>446</v>
      </c>
      <c r="D214" s="330">
        <v>534</v>
      </c>
      <c r="E214" s="539">
        <v>541</v>
      </c>
      <c r="F214" s="377">
        <v>4.4000000000000004</v>
      </c>
      <c r="G214" s="539">
        <v>527</v>
      </c>
      <c r="H214" s="377">
        <v>4.2</v>
      </c>
      <c r="I214" s="377">
        <v>4.5999999999999996</v>
      </c>
      <c r="J214" s="379" t="s">
        <v>2686</v>
      </c>
      <c r="M214" s="1101"/>
      <c r="N214" s="1269"/>
    </row>
    <row r="215" spans="2:14" ht="16.350000000000001" customHeight="1" x14ac:dyDescent="0.15">
      <c r="B215" s="971" t="s">
        <v>192</v>
      </c>
      <c r="C215" s="1096" t="s">
        <v>447</v>
      </c>
      <c r="D215" s="330">
        <v>821</v>
      </c>
      <c r="E215" s="539">
        <v>825</v>
      </c>
      <c r="F215" s="377">
        <v>4.6000000000000005</v>
      </c>
      <c r="G215" s="539">
        <v>819</v>
      </c>
      <c r="H215" s="377">
        <v>4.4000000000000004</v>
      </c>
      <c r="I215" s="377">
        <v>4.8000000000000007</v>
      </c>
      <c r="J215" s="378" t="s">
        <v>2679</v>
      </c>
      <c r="M215" s="1101"/>
      <c r="N215" s="1269"/>
    </row>
    <row r="216" spans="2:14" ht="16.350000000000001" customHeight="1" x14ac:dyDescent="0.15">
      <c r="B216" s="971" t="s">
        <v>193</v>
      </c>
      <c r="C216" s="1096" t="s">
        <v>448</v>
      </c>
      <c r="D216" s="330">
        <v>431</v>
      </c>
      <c r="E216" s="539">
        <v>437</v>
      </c>
      <c r="F216" s="377">
        <v>4.2</v>
      </c>
      <c r="G216" s="539">
        <v>429</v>
      </c>
      <c r="H216" s="377">
        <v>4</v>
      </c>
      <c r="I216" s="377">
        <v>4.4000000000000004</v>
      </c>
      <c r="J216" s="379" t="s">
        <v>2679</v>
      </c>
      <c r="M216" s="1101"/>
      <c r="N216" s="1269"/>
    </row>
    <row r="217" spans="2:14" ht="16.350000000000001" customHeight="1" x14ac:dyDescent="0.15">
      <c r="B217" s="971" t="s">
        <v>194</v>
      </c>
      <c r="C217" s="1097" t="s">
        <v>1494</v>
      </c>
      <c r="D217" s="330">
        <v>1990</v>
      </c>
      <c r="E217" s="539">
        <v>2020</v>
      </c>
      <c r="F217" s="377">
        <v>3.8</v>
      </c>
      <c r="G217" s="539">
        <v>1960</v>
      </c>
      <c r="H217" s="377">
        <v>3.5999999999999996</v>
      </c>
      <c r="I217" s="377">
        <v>4</v>
      </c>
      <c r="J217" s="367" t="s">
        <v>2690</v>
      </c>
      <c r="M217" s="1101"/>
      <c r="N217" s="1269"/>
    </row>
    <row r="218" spans="2:14" ht="16.350000000000001" customHeight="1" x14ac:dyDescent="0.15">
      <c r="B218" s="971" t="s">
        <v>195</v>
      </c>
      <c r="C218" s="1096" t="s">
        <v>450</v>
      </c>
      <c r="D218" s="330">
        <v>714</v>
      </c>
      <c r="E218" s="539">
        <v>723</v>
      </c>
      <c r="F218" s="377">
        <v>4.2</v>
      </c>
      <c r="G218" s="539">
        <v>710</v>
      </c>
      <c r="H218" s="377">
        <v>4</v>
      </c>
      <c r="I218" s="377">
        <v>4.4000000000000004</v>
      </c>
      <c r="J218" s="379" t="s">
        <v>2681</v>
      </c>
      <c r="M218" s="1101"/>
      <c r="N218" s="1269"/>
    </row>
    <row r="219" spans="2:14" ht="16.350000000000001" customHeight="1" x14ac:dyDescent="0.15">
      <c r="B219" s="971" t="s">
        <v>196</v>
      </c>
      <c r="C219" s="1097" t="s">
        <v>451</v>
      </c>
      <c r="D219" s="330">
        <v>402</v>
      </c>
      <c r="E219" s="539">
        <v>402</v>
      </c>
      <c r="F219" s="377">
        <v>4.7</v>
      </c>
      <c r="G219" s="539">
        <v>402</v>
      </c>
      <c r="H219" s="377">
        <v>4.5</v>
      </c>
      <c r="I219" s="377">
        <v>4.9000000000000004</v>
      </c>
      <c r="J219" s="367" t="s">
        <v>548</v>
      </c>
      <c r="M219" s="1101"/>
      <c r="N219" s="1269"/>
    </row>
    <row r="220" spans="2:14" ht="16.350000000000001" customHeight="1" x14ac:dyDescent="0.15">
      <c r="B220" s="971" t="s">
        <v>197</v>
      </c>
      <c r="C220" s="1096" t="s">
        <v>452</v>
      </c>
      <c r="D220" s="330">
        <v>4440</v>
      </c>
      <c r="E220" s="539">
        <v>4510</v>
      </c>
      <c r="F220" s="377">
        <v>3.9</v>
      </c>
      <c r="G220" s="539">
        <v>4370</v>
      </c>
      <c r="H220" s="377">
        <v>3.6999999999999997</v>
      </c>
      <c r="I220" s="377">
        <v>4.1000000000000005</v>
      </c>
      <c r="J220" s="379" t="s">
        <v>2689</v>
      </c>
      <c r="M220" s="1101"/>
      <c r="N220" s="1269"/>
    </row>
    <row r="221" spans="2:14" ht="16.350000000000001" customHeight="1" x14ac:dyDescent="0.15">
      <c r="B221" s="971" t="s">
        <v>198</v>
      </c>
      <c r="C221" s="1096" t="s">
        <v>453</v>
      </c>
      <c r="D221" s="330">
        <v>2500</v>
      </c>
      <c r="E221" s="539">
        <v>2510</v>
      </c>
      <c r="F221" s="377">
        <v>4.3</v>
      </c>
      <c r="G221" s="539">
        <v>2500</v>
      </c>
      <c r="H221" s="377">
        <v>4.0999999999999996</v>
      </c>
      <c r="I221" s="377">
        <v>4.5</v>
      </c>
      <c r="J221" s="378" t="s">
        <v>548</v>
      </c>
      <c r="M221" s="1101"/>
      <c r="N221" s="1269"/>
    </row>
    <row r="222" spans="2:14" ht="16.350000000000001" customHeight="1" x14ac:dyDescent="0.15">
      <c r="B222" s="971" t="s">
        <v>199</v>
      </c>
      <c r="C222" s="1096" t="s">
        <v>454</v>
      </c>
      <c r="D222" s="330">
        <v>774</v>
      </c>
      <c r="E222" s="539">
        <v>771</v>
      </c>
      <c r="F222" s="377">
        <v>4.5999999999999996</v>
      </c>
      <c r="G222" s="539">
        <v>775</v>
      </c>
      <c r="H222" s="377">
        <v>4.4000000000000004</v>
      </c>
      <c r="I222" s="377">
        <v>4.8</v>
      </c>
      <c r="J222" s="379" t="s">
        <v>548</v>
      </c>
      <c r="M222" s="1101"/>
      <c r="N222" s="1269"/>
    </row>
    <row r="223" spans="2:14" ht="16.350000000000001" customHeight="1" x14ac:dyDescent="0.15">
      <c r="B223" s="971" t="s">
        <v>200</v>
      </c>
      <c r="C223" s="1097" t="s">
        <v>455</v>
      </c>
      <c r="D223" s="330">
        <v>619</v>
      </c>
      <c r="E223" s="539">
        <v>622</v>
      </c>
      <c r="F223" s="377">
        <v>4.5</v>
      </c>
      <c r="G223" s="539">
        <v>618</v>
      </c>
      <c r="H223" s="377">
        <v>4.3</v>
      </c>
      <c r="I223" s="377">
        <v>4.7</v>
      </c>
      <c r="J223" s="367" t="s">
        <v>548</v>
      </c>
      <c r="M223" s="1101"/>
      <c r="N223" s="1269"/>
    </row>
    <row r="224" spans="2:14" ht="16.350000000000001" customHeight="1" x14ac:dyDescent="0.15">
      <c r="B224" s="971" t="s">
        <v>201</v>
      </c>
      <c r="C224" s="1096" t="s">
        <v>456</v>
      </c>
      <c r="D224" s="330">
        <v>484</v>
      </c>
      <c r="E224" s="539">
        <v>483</v>
      </c>
      <c r="F224" s="377">
        <v>4.7</v>
      </c>
      <c r="G224" s="539">
        <v>485</v>
      </c>
      <c r="H224" s="377">
        <v>4.5</v>
      </c>
      <c r="I224" s="377">
        <v>4.9000000000000004</v>
      </c>
      <c r="J224" s="379" t="s">
        <v>548</v>
      </c>
      <c r="M224" s="1101"/>
      <c r="N224" s="1269"/>
    </row>
    <row r="225" spans="2:14" ht="16.350000000000001" customHeight="1" x14ac:dyDescent="0.15">
      <c r="B225" s="971" t="s">
        <v>202</v>
      </c>
      <c r="C225" s="1097" t="s">
        <v>457</v>
      </c>
      <c r="D225" s="330">
        <v>1260</v>
      </c>
      <c r="E225" s="539">
        <v>1270</v>
      </c>
      <c r="F225" s="377">
        <v>4.5</v>
      </c>
      <c r="G225" s="539">
        <v>1260</v>
      </c>
      <c r="H225" s="377">
        <v>4.3</v>
      </c>
      <c r="I225" s="377">
        <v>4.7</v>
      </c>
      <c r="J225" s="367" t="s">
        <v>548</v>
      </c>
      <c r="M225" s="1101"/>
      <c r="N225" s="1269"/>
    </row>
    <row r="226" spans="2:14" ht="16.350000000000001" customHeight="1" x14ac:dyDescent="0.15">
      <c r="B226" s="971" t="s">
        <v>203</v>
      </c>
      <c r="C226" s="1096" t="s">
        <v>458</v>
      </c>
      <c r="D226" s="330">
        <v>735</v>
      </c>
      <c r="E226" s="539">
        <v>743</v>
      </c>
      <c r="F226" s="377">
        <v>4.8</v>
      </c>
      <c r="G226" s="539">
        <v>732</v>
      </c>
      <c r="H226" s="377">
        <v>4.5999999999999996</v>
      </c>
      <c r="I226" s="377">
        <v>5</v>
      </c>
      <c r="J226" s="379" t="s">
        <v>548</v>
      </c>
      <c r="M226" s="1101"/>
      <c r="N226" s="1269"/>
    </row>
    <row r="227" spans="2:14" ht="16.350000000000001" customHeight="1" x14ac:dyDescent="0.15">
      <c r="B227" s="971" t="s">
        <v>204</v>
      </c>
      <c r="C227" s="1096" t="s">
        <v>459</v>
      </c>
      <c r="D227" s="330">
        <v>710</v>
      </c>
      <c r="E227" s="539">
        <v>706</v>
      </c>
      <c r="F227" s="377">
        <v>4.5999999999999996</v>
      </c>
      <c r="G227" s="539">
        <v>712</v>
      </c>
      <c r="H227" s="377">
        <v>4.4000000000000004</v>
      </c>
      <c r="I227" s="377">
        <v>4.8</v>
      </c>
      <c r="J227" s="378" t="s">
        <v>548</v>
      </c>
      <c r="M227" s="1101"/>
      <c r="N227" s="1269"/>
    </row>
    <row r="228" spans="2:14" ht="16.350000000000001" customHeight="1" x14ac:dyDescent="0.15">
      <c r="B228" s="971" t="s">
        <v>205</v>
      </c>
      <c r="C228" s="1096" t="s">
        <v>460</v>
      </c>
      <c r="D228" s="330">
        <v>630</v>
      </c>
      <c r="E228" s="539">
        <v>633</v>
      </c>
      <c r="F228" s="377">
        <v>4.5999999999999996</v>
      </c>
      <c r="G228" s="539">
        <v>628</v>
      </c>
      <c r="H228" s="377">
        <v>4.4000000000000004</v>
      </c>
      <c r="I228" s="377">
        <v>4.8</v>
      </c>
      <c r="J228" s="379" t="s">
        <v>548</v>
      </c>
      <c r="M228" s="1101"/>
      <c r="N228" s="1269"/>
    </row>
    <row r="229" spans="2:14" ht="16.350000000000001" customHeight="1" x14ac:dyDescent="0.15">
      <c r="B229" s="971" t="s">
        <v>206</v>
      </c>
      <c r="C229" s="1097" t="s">
        <v>461</v>
      </c>
      <c r="D229" s="330">
        <v>918</v>
      </c>
      <c r="E229" s="539">
        <v>922</v>
      </c>
      <c r="F229" s="377">
        <v>4.5999999999999996</v>
      </c>
      <c r="G229" s="539">
        <v>916</v>
      </c>
      <c r="H229" s="377">
        <v>4.4000000000000004</v>
      </c>
      <c r="I229" s="377">
        <v>4.8</v>
      </c>
      <c r="J229" s="367" t="s">
        <v>548</v>
      </c>
      <c r="M229" s="1101"/>
      <c r="N229" s="1269"/>
    </row>
    <row r="230" spans="2:14" ht="16.350000000000001" customHeight="1" x14ac:dyDescent="0.15">
      <c r="B230" s="971" t="s">
        <v>207</v>
      </c>
      <c r="C230" s="1096" t="s">
        <v>462</v>
      </c>
      <c r="D230" s="330">
        <v>1280</v>
      </c>
      <c r="E230" s="539">
        <v>1290</v>
      </c>
      <c r="F230" s="377">
        <v>4.4000000000000004</v>
      </c>
      <c r="G230" s="539">
        <v>1270</v>
      </c>
      <c r="H230" s="377">
        <v>4.2</v>
      </c>
      <c r="I230" s="377">
        <v>4.6000000000000005</v>
      </c>
      <c r="J230" s="379" t="s">
        <v>2679</v>
      </c>
      <c r="M230" s="1101"/>
      <c r="N230" s="1269"/>
    </row>
    <row r="231" spans="2:14" ht="16.350000000000001" customHeight="1" x14ac:dyDescent="0.15">
      <c r="B231" s="971" t="s">
        <v>209</v>
      </c>
      <c r="C231" s="1097" t="s">
        <v>463</v>
      </c>
      <c r="D231" s="330">
        <v>1280</v>
      </c>
      <c r="E231" s="539">
        <v>1290</v>
      </c>
      <c r="F231" s="377">
        <v>4.5</v>
      </c>
      <c r="G231" s="539">
        <v>1260</v>
      </c>
      <c r="H231" s="377">
        <v>4.3</v>
      </c>
      <c r="I231" s="377">
        <v>4.7</v>
      </c>
      <c r="J231" s="367" t="s">
        <v>2688</v>
      </c>
      <c r="M231" s="1101"/>
      <c r="N231" s="1269"/>
    </row>
    <row r="232" spans="2:14" ht="16.350000000000001" customHeight="1" x14ac:dyDescent="0.15">
      <c r="B232" s="971" t="s">
        <v>210</v>
      </c>
      <c r="C232" s="1096" t="s">
        <v>464</v>
      </c>
      <c r="D232" s="330">
        <v>310</v>
      </c>
      <c r="E232" s="539">
        <v>312</v>
      </c>
      <c r="F232" s="377">
        <v>4.7</v>
      </c>
      <c r="G232" s="539">
        <v>309</v>
      </c>
      <c r="H232" s="377">
        <v>4.5</v>
      </c>
      <c r="I232" s="377">
        <v>4.9000000000000004</v>
      </c>
      <c r="J232" s="379" t="s">
        <v>548</v>
      </c>
      <c r="M232" s="1101"/>
      <c r="N232" s="1269"/>
    </row>
    <row r="233" spans="2:14" ht="16.350000000000001" customHeight="1" x14ac:dyDescent="0.15">
      <c r="B233" s="971" t="s">
        <v>211</v>
      </c>
      <c r="C233" s="1096" t="s">
        <v>465</v>
      </c>
      <c r="D233" s="330">
        <v>2120</v>
      </c>
      <c r="E233" s="539">
        <v>2140</v>
      </c>
      <c r="F233" s="377">
        <v>4.7</v>
      </c>
      <c r="G233" s="539">
        <v>2090</v>
      </c>
      <c r="H233" s="377">
        <v>4.5</v>
      </c>
      <c r="I233" s="377">
        <v>4.9000000000000004</v>
      </c>
      <c r="J233" s="378" t="s">
        <v>2687</v>
      </c>
      <c r="M233" s="1101"/>
      <c r="N233" s="1269"/>
    </row>
    <row r="234" spans="2:14" ht="16.350000000000001" customHeight="1" x14ac:dyDescent="0.15">
      <c r="B234" s="971" t="s">
        <v>212</v>
      </c>
      <c r="C234" s="1096" t="s">
        <v>466</v>
      </c>
      <c r="D234" s="330">
        <v>2060</v>
      </c>
      <c r="E234" s="539">
        <v>2080</v>
      </c>
      <c r="F234" s="377">
        <v>4.9000000000000004</v>
      </c>
      <c r="G234" s="539">
        <v>2040</v>
      </c>
      <c r="H234" s="377">
        <v>4.7</v>
      </c>
      <c r="I234" s="377">
        <v>5.1000000000000005</v>
      </c>
      <c r="J234" s="379" t="s">
        <v>2688</v>
      </c>
      <c r="M234" s="1101"/>
      <c r="N234" s="1269"/>
    </row>
    <row r="235" spans="2:14" ht="16.350000000000001" customHeight="1" x14ac:dyDescent="0.15">
      <c r="B235" s="971" t="s">
        <v>213</v>
      </c>
      <c r="C235" s="1097" t="s">
        <v>467</v>
      </c>
      <c r="D235" s="330">
        <v>1390</v>
      </c>
      <c r="E235" s="539">
        <v>1400</v>
      </c>
      <c r="F235" s="377">
        <v>4.8</v>
      </c>
      <c r="G235" s="539">
        <v>1370</v>
      </c>
      <c r="H235" s="377">
        <v>4.5999999999999996</v>
      </c>
      <c r="I235" s="377">
        <v>5</v>
      </c>
      <c r="J235" s="367" t="s">
        <v>2688</v>
      </c>
      <c r="M235" s="1101"/>
      <c r="N235" s="1269"/>
    </row>
    <row r="236" spans="2:14" ht="16.350000000000001" customHeight="1" x14ac:dyDescent="0.15">
      <c r="B236" s="971" t="s">
        <v>214</v>
      </c>
      <c r="C236" s="1096" t="s">
        <v>1495</v>
      </c>
      <c r="D236" s="330">
        <v>889</v>
      </c>
      <c r="E236" s="539">
        <v>898</v>
      </c>
      <c r="F236" s="377">
        <v>4.7</v>
      </c>
      <c r="G236" s="539">
        <v>879</v>
      </c>
      <c r="H236" s="377">
        <v>4.5</v>
      </c>
      <c r="I236" s="377">
        <v>4.9000000000000004</v>
      </c>
      <c r="J236" s="379" t="s">
        <v>2692</v>
      </c>
      <c r="M236" s="1101"/>
      <c r="N236" s="1269"/>
    </row>
    <row r="237" spans="2:14" ht="16.350000000000001" customHeight="1" x14ac:dyDescent="0.15">
      <c r="B237" s="971" t="s">
        <v>215</v>
      </c>
      <c r="C237" s="1097" t="s">
        <v>469</v>
      </c>
      <c r="D237" s="330">
        <v>1520</v>
      </c>
      <c r="E237" s="539">
        <v>1530</v>
      </c>
      <c r="F237" s="377">
        <v>5.0999999999999996</v>
      </c>
      <c r="G237" s="539">
        <v>1510</v>
      </c>
      <c r="H237" s="377">
        <v>4.9000000000000004</v>
      </c>
      <c r="I237" s="377">
        <v>5.3</v>
      </c>
      <c r="J237" s="367" t="s">
        <v>2693</v>
      </c>
      <c r="M237" s="1101"/>
      <c r="N237" s="1269"/>
    </row>
    <row r="238" spans="2:14" ht="16.350000000000001" customHeight="1" x14ac:dyDescent="0.15">
      <c r="B238" s="971" t="s">
        <v>216</v>
      </c>
      <c r="C238" s="1096" t="s">
        <v>470</v>
      </c>
      <c r="D238" s="330">
        <v>2340</v>
      </c>
      <c r="E238" s="539">
        <v>2370</v>
      </c>
      <c r="F238" s="377">
        <v>4.5999999999999996</v>
      </c>
      <c r="G238" s="539">
        <v>2310</v>
      </c>
      <c r="H238" s="377">
        <v>4.3999999999999995</v>
      </c>
      <c r="I238" s="377">
        <v>4.8</v>
      </c>
      <c r="J238" s="379" t="s">
        <v>2691</v>
      </c>
      <c r="M238" s="1101"/>
      <c r="N238" s="1269"/>
    </row>
    <row r="239" spans="2:14" ht="16.350000000000001" customHeight="1" x14ac:dyDescent="0.15">
      <c r="B239" s="971" t="s">
        <v>217</v>
      </c>
      <c r="C239" s="1096" t="s">
        <v>471</v>
      </c>
      <c r="D239" s="330">
        <v>1090</v>
      </c>
      <c r="E239" s="539">
        <v>1100</v>
      </c>
      <c r="F239" s="377">
        <v>4.5999999999999996</v>
      </c>
      <c r="G239" s="539">
        <v>1070</v>
      </c>
      <c r="H239" s="377">
        <v>4.3999999999999995</v>
      </c>
      <c r="I239" s="377">
        <v>4.8</v>
      </c>
      <c r="J239" s="378" t="s">
        <v>2688</v>
      </c>
      <c r="M239" s="1101"/>
      <c r="N239" s="1269"/>
    </row>
    <row r="240" spans="2:14" ht="16.350000000000001" customHeight="1" x14ac:dyDescent="0.15">
      <c r="B240" s="971" t="s">
        <v>218</v>
      </c>
      <c r="C240" s="1096" t="s">
        <v>472</v>
      </c>
      <c r="D240" s="330">
        <v>1280</v>
      </c>
      <c r="E240" s="539">
        <v>1290</v>
      </c>
      <c r="F240" s="377">
        <v>4.5</v>
      </c>
      <c r="G240" s="539">
        <v>1260</v>
      </c>
      <c r="H240" s="377">
        <v>4.3</v>
      </c>
      <c r="I240" s="377">
        <v>4.7</v>
      </c>
      <c r="J240" s="379" t="s">
        <v>2686</v>
      </c>
      <c r="M240" s="1101"/>
      <c r="N240" s="1269"/>
    </row>
    <row r="241" spans="2:14" ht="16.350000000000001" customHeight="1" x14ac:dyDescent="0.15">
      <c r="B241" s="971" t="s">
        <v>219</v>
      </c>
      <c r="C241" s="1097" t="s">
        <v>473</v>
      </c>
      <c r="D241" s="330">
        <v>412</v>
      </c>
      <c r="E241" s="539">
        <v>415</v>
      </c>
      <c r="F241" s="377">
        <v>4.8</v>
      </c>
      <c r="G241" s="539">
        <v>408</v>
      </c>
      <c r="H241" s="377">
        <v>4.5999999999999996</v>
      </c>
      <c r="I241" s="377">
        <v>5</v>
      </c>
      <c r="J241" s="367" t="s">
        <v>2690</v>
      </c>
      <c r="M241" s="1101"/>
      <c r="N241" s="1269"/>
    </row>
    <row r="242" spans="2:14" ht="16.350000000000001" customHeight="1" x14ac:dyDescent="0.15">
      <c r="B242" s="971" t="s">
        <v>221</v>
      </c>
      <c r="C242" s="1096" t="s">
        <v>474</v>
      </c>
      <c r="D242" s="330">
        <v>846</v>
      </c>
      <c r="E242" s="539">
        <v>855</v>
      </c>
      <c r="F242" s="377">
        <v>4.3999999999999995</v>
      </c>
      <c r="G242" s="539">
        <v>836</v>
      </c>
      <c r="H242" s="377">
        <v>4.2</v>
      </c>
      <c r="I242" s="377">
        <v>4.5999999999999996</v>
      </c>
      <c r="J242" s="379" t="s">
        <v>2685</v>
      </c>
      <c r="M242" s="1101"/>
      <c r="N242" s="1269"/>
    </row>
    <row r="243" spans="2:14" ht="16.350000000000001" customHeight="1" x14ac:dyDescent="0.15">
      <c r="B243" s="971" t="s">
        <v>222</v>
      </c>
      <c r="C243" s="1097" t="s">
        <v>475</v>
      </c>
      <c r="D243" s="330">
        <v>654</v>
      </c>
      <c r="E243" s="539">
        <v>659</v>
      </c>
      <c r="F243" s="377">
        <v>4.5</v>
      </c>
      <c r="G243" s="539">
        <v>648</v>
      </c>
      <c r="H243" s="377">
        <v>4.3</v>
      </c>
      <c r="I243" s="377">
        <v>4.7</v>
      </c>
      <c r="J243" s="367" t="s">
        <v>2685</v>
      </c>
      <c r="M243" s="1101"/>
      <c r="N243" s="1269"/>
    </row>
    <row r="244" spans="2:14" ht="16.350000000000001" customHeight="1" x14ac:dyDescent="0.15">
      <c r="B244" s="971" t="s">
        <v>223</v>
      </c>
      <c r="C244" s="1096" t="s">
        <v>476</v>
      </c>
      <c r="D244" s="330">
        <v>791</v>
      </c>
      <c r="E244" s="539">
        <v>800</v>
      </c>
      <c r="F244" s="377">
        <v>4.5</v>
      </c>
      <c r="G244" s="539">
        <v>782</v>
      </c>
      <c r="H244" s="377">
        <v>4.3</v>
      </c>
      <c r="I244" s="377">
        <v>4.7</v>
      </c>
      <c r="J244" s="379" t="s">
        <v>2683</v>
      </c>
      <c r="M244" s="1101"/>
      <c r="N244" s="1269"/>
    </row>
    <row r="245" spans="2:14" ht="16.350000000000001" customHeight="1" x14ac:dyDescent="0.15">
      <c r="B245" s="971" t="s">
        <v>224</v>
      </c>
      <c r="C245" s="1096" t="s">
        <v>477</v>
      </c>
      <c r="D245" s="330">
        <v>496</v>
      </c>
      <c r="E245" s="539">
        <v>501</v>
      </c>
      <c r="F245" s="377">
        <v>4.3999999999999995</v>
      </c>
      <c r="G245" s="539">
        <v>490</v>
      </c>
      <c r="H245" s="377">
        <v>4.2</v>
      </c>
      <c r="I245" s="377">
        <v>4.5999999999999996</v>
      </c>
      <c r="J245" s="378" t="s">
        <v>2685</v>
      </c>
      <c r="M245" s="1101"/>
      <c r="N245" s="1269"/>
    </row>
    <row r="246" spans="2:14" ht="16.350000000000001" customHeight="1" x14ac:dyDescent="0.15">
      <c r="B246" s="971" t="s">
        <v>225</v>
      </c>
      <c r="C246" s="1096" t="s">
        <v>1496</v>
      </c>
      <c r="D246" s="330">
        <v>544</v>
      </c>
      <c r="E246" s="539">
        <v>549</v>
      </c>
      <c r="F246" s="377">
        <v>4.5</v>
      </c>
      <c r="G246" s="539">
        <v>539</v>
      </c>
      <c r="H246" s="377">
        <v>4.3</v>
      </c>
      <c r="I246" s="377">
        <v>4.7</v>
      </c>
      <c r="J246" s="379" t="s">
        <v>2683</v>
      </c>
      <c r="M246" s="1101"/>
      <c r="N246" s="1269"/>
    </row>
    <row r="247" spans="2:14" ht="16.350000000000001" customHeight="1" x14ac:dyDescent="0.15">
      <c r="B247" s="971" t="s">
        <v>226</v>
      </c>
      <c r="C247" s="1097" t="s">
        <v>1497</v>
      </c>
      <c r="D247" s="330">
        <v>869</v>
      </c>
      <c r="E247" s="539">
        <v>876</v>
      </c>
      <c r="F247" s="377">
        <v>4.5</v>
      </c>
      <c r="G247" s="539">
        <v>862</v>
      </c>
      <c r="H247" s="377">
        <v>4.3</v>
      </c>
      <c r="I247" s="377">
        <v>4.7</v>
      </c>
      <c r="J247" s="367" t="s">
        <v>2685</v>
      </c>
      <c r="M247" s="1101"/>
      <c r="N247" s="1269"/>
    </row>
    <row r="248" spans="2:14" ht="16.350000000000001" customHeight="1" x14ac:dyDescent="0.15">
      <c r="B248" s="971" t="s">
        <v>227</v>
      </c>
      <c r="C248" s="1096" t="s">
        <v>480</v>
      </c>
      <c r="D248" s="330">
        <v>806</v>
      </c>
      <c r="E248" s="539">
        <v>814</v>
      </c>
      <c r="F248" s="377">
        <v>4.5</v>
      </c>
      <c r="G248" s="539">
        <v>798</v>
      </c>
      <c r="H248" s="377">
        <v>4.3</v>
      </c>
      <c r="I248" s="377">
        <v>4.7</v>
      </c>
      <c r="J248" s="379" t="s">
        <v>2687</v>
      </c>
      <c r="M248" s="1101"/>
      <c r="N248" s="1269"/>
    </row>
    <row r="249" spans="2:14" ht="16.350000000000001" customHeight="1" x14ac:dyDescent="0.15">
      <c r="B249" s="971" t="s">
        <v>228</v>
      </c>
      <c r="C249" s="1097" t="s">
        <v>481</v>
      </c>
      <c r="D249" s="330">
        <v>1720</v>
      </c>
      <c r="E249" s="539">
        <v>1740</v>
      </c>
      <c r="F249" s="377">
        <v>4.9000000000000004</v>
      </c>
      <c r="G249" s="539">
        <v>1700</v>
      </c>
      <c r="H249" s="377">
        <v>4.7</v>
      </c>
      <c r="I249" s="377">
        <v>5.0999999999999996</v>
      </c>
      <c r="J249" s="367" t="s">
        <v>2688</v>
      </c>
      <c r="M249" s="1101"/>
      <c r="N249" s="1269"/>
    </row>
    <row r="250" spans="2:14" ht="16.350000000000001" customHeight="1" x14ac:dyDescent="0.15">
      <c r="B250" s="971" t="s">
        <v>229</v>
      </c>
      <c r="C250" s="1096" t="s">
        <v>482</v>
      </c>
      <c r="D250" s="330">
        <v>1140</v>
      </c>
      <c r="E250" s="539">
        <v>1160</v>
      </c>
      <c r="F250" s="377">
        <v>3.6999999999999997</v>
      </c>
      <c r="G250" s="539">
        <v>1120</v>
      </c>
      <c r="H250" s="377">
        <v>3.5000000000000004</v>
      </c>
      <c r="I250" s="377">
        <v>3.9</v>
      </c>
      <c r="J250" s="379" t="s">
        <v>2687</v>
      </c>
      <c r="M250" s="1101"/>
      <c r="N250" s="1269"/>
    </row>
    <row r="251" spans="2:14" ht="16.350000000000001" customHeight="1" x14ac:dyDescent="0.15">
      <c r="B251" s="971" t="s">
        <v>230</v>
      </c>
      <c r="C251" s="1096" t="s">
        <v>483</v>
      </c>
      <c r="D251" s="330">
        <v>895</v>
      </c>
      <c r="E251" s="539">
        <v>907</v>
      </c>
      <c r="F251" s="377">
        <v>4</v>
      </c>
      <c r="G251" s="539">
        <v>883</v>
      </c>
      <c r="H251" s="377">
        <v>3.8</v>
      </c>
      <c r="I251" s="377">
        <v>4.2</v>
      </c>
      <c r="J251" s="378" t="s">
        <v>2685</v>
      </c>
      <c r="M251" s="1101"/>
      <c r="N251" s="1269"/>
    </row>
    <row r="252" spans="2:14" ht="16.350000000000001" customHeight="1" x14ac:dyDescent="0.15">
      <c r="B252" s="971" t="s">
        <v>795</v>
      </c>
      <c r="C252" s="1096" t="s">
        <v>1361</v>
      </c>
      <c r="D252" s="330">
        <v>1130</v>
      </c>
      <c r="E252" s="539">
        <v>1150</v>
      </c>
      <c r="F252" s="377">
        <v>4</v>
      </c>
      <c r="G252" s="539">
        <v>1110</v>
      </c>
      <c r="H252" s="377">
        <v>3.8</v>
      </c>
      <c r="I252" s="377">
        <v>4.2</v>
      </c>
      <c r="J252" s="379" t="s">
        <v>546</v>
      </c>
      <c r="M252" s="1101"/>
      <c r="N252" s="1269"/>
    </row>
    <row r="253" spans="2:14" ht="16.350000000000001" customHeight="1" x14ac:dyDescent="0.15">
      <c r="B253" s="971" t="s">
        <v>1294</v>
      </c>
      <c r="C253" s="1097" t="s">
        <v>1362</v>
      </c>
      <c r="D253" s="330">
        <v>7830</v>
      </c>
      <c r="E253" s="539">
        <v>7910</v>
      </c>
      <c r="F253" s="377">
        <v>4</v>
      </c>
      <c r="G253" s="539">
        <v>7800</v>
      </c>
      <c r="H253" s="377">
        <v>3.8</v>
      </c>
      <c r="I253" s="377">
        <v>4.2</v>
      </c>
      <c r="J253" s="451" t="s">
        <v>2680</v>
      </c>
      <c r="M253" s="1101"/>
      <c r="N253" s="1269"/>
    </row>
    <row r="254" spans="2:14" ht="16.350000000000001" customHeight="1" x14ac:dyDescent="0.15">
      <c r="B254" s="971" t="s">
        <v>1296</v>
      </c>
      <c r="C254" s="1097" t="s">
        <v>1363</v>
      </c>
      <c r="D254" s="330">
        <v>5850</v>
      </c>
      <c r="E254" s="539">
        <v>5910</v>
      </c>
      <c r="F254" s="377">
        <v>4.2</v>
      </c>
      <c r="G254" s="539">
        <v>5830</v>
      </c>
      <c r="H254" s="377">
        <v>4</v>
      </c>
      <c r="I254" s="377">
        <v>4.4000000000000004</v>
      </c>
      <c r="J254" s="451" t="s">
        <v>2694</v>
      </c>
      <c r="M254" s="1101"/>
      <c r="N254" s="1269"/>
    </row>
    <row r="255" spans="2:14" ht="16.350000000000001" customHeight="1" x14ac:dyDescent="0.15">
      <c r="B255" s="971" t="s">
        <v>1297</v>
      </c>
      <c r="C255" s="1097" t="s">
        <v>1364</v>
      </c>
      <c r="D255" s="330">
        <v>3140</v>
      </c>
      <c r="E255" s="539">
        <v>3150</v>
      </c>
      <c r="F255" s="377">
        <v>4.1000000000000005</v>
      </c>
      <c r="G255" s="539">
        <v>3130</v>
      </c>
      <c r="H255" s="377">
        <v>3.8</v>
      </c>
      <c r="I255" s="377">
        <v>4.3000000000000007</v>
      </c>
      <c r="J255" s="451" t="s">
        <v>2681</v>
      </c>
      <c r="M255" s="1101"/>
      <c r="N255" s="1269"/>
    </row>
    <row r="256" spans="2:14" ht="16.350000000000001" customHeight="1" x14ac:dyDescent="0.15">
      <c r="B256" s="971" t="s">
        <v>1298</v>
      </c>
      <c r="C256" s="1097" t="s">
        <v>1365</v>
      </c>
      <c r="D256" s="330">
        <v>1340</v>
      </c>
      <c r="E256" s="539">
        <v>1360</v>
      </c>
      <c r="F256" s="377">
        <v>4</v>
      </c>
      <c r="G256" s="539">
        <v>1330</v>
      </c>
      <c r="H256" s="377">
        <v>4.0999999999999996</v>
      </c>
      <c r="I256" s="377">
        <v>4.2</v>
      </c>
      <c r="J256" s="451" t="s">
        <v>2682</v>
      </c>
      <c r="M256" s="1101"/>
      <c r="N256" s="1269"/>
    </row>
    <row r="257" spans="2:14" ht="16.350000000000001" customHeight="1" x14ac:dyDescent="0.15">
      <c r="B257" s="971" t="s">
        <v>1299</v>
      </c>
      <c r="C257" s="1097" t="s">
        <v>1498</v>
      </c>
      <c r="D257" s="330">
        <v>1430</v>
      </c>
      <c r="E257" s="539">
        <v>1450</v>
      </c>
      <c r="F257" s="377">
        <v>4.3</v>
      </c>
      <c r="G257" s="539">
        <v>1420</v>
      </c>
      <c r="H257" s="377">
        <v>4.4000000000000004</v>
      </c>
      <c r="I257" s="377">
        <v>4.5</v>
      </c>
      <c r="J257" s="451" t="s">
        <v>2682</v>
      </c>
      <c r="M257" s="1101"/>
      <c r="N257" s="1269"/>
    </row>
    <row r="258" spans="2:14" ht="16.350000000000001" customHeight="1" x14ac:dyDescent="0.15">
      <c r="B258" s="971" t="s">
        <v>1419</v>
      </c>
      <c r="C258" s="1097" t="s">
        <v>1499</v>
      </c>
      <c r="D258" s="330">
        <v>1380</v>
      </c>
      <c r="E258" s="539">
        <v>1400</v>
      </c>
      <c r="F258" s="377">
        <v>4</v>
      </c>
      <c r="G258" s="539">
        <v>1370</v>
      </c>
      <c r="H258" s="377">
        <v>3.8</v>
      </c>
      <c r="I258" s="377">
        <v>4.2</v>
      </c>
      <c r="J258" s="451" t="s">
        <v>2681</v>
      </c>
      <c r="M258" s="1101"/>
      <c r="N258" s="1269"/>
    </row>
    <row r="259" spans="2:14" ht="16.350000000000001" customHeight="1" x14ac:dyDescent="0.15">
      <c r="B259" s="971" t="s">
        <v>1420</v>
      </c>
      <c r="C259" s="1097" t="s">
        <v>1500</v>
      </c>
      <c r="D259" s="330">
        <v>1330</v>
      </c>
      <c r="E259" s="539">
        <v>1350</v>
      </c>
      <c r="F259" s="377">
        <v>3.8000000000000007</v>
      </c>
      <c r="G259" s="539">
        <v>1310</v>
      </c>
      <c r="H259" s="377">
        <v>3.6000000000000005</v>
      </c>
      <c r="I259" s="377">
        <v>4.0000000000000009</v>
      </c>
      <c r="J259" s="451" t="s">
        <v>1776</v>
      </c>
      <c r="M259" s="1101"/>
      <c r="N259" s="1269"/>
    </row>
    <row r="260" spans="2:14" ht="16.350000000000001" customHeight="1" x14ac:dyDescent="0.15">
      <c r="B260" s="971" t="s">
        <v>1421</v>
      </c>
      <c r="C260" s="1097" t="s">
        <v>1501</v>
      </c>
      <c r="D260" s="330">
        <v>978</v>
      </c>
      <c r="E260" s="539">
        <v>993</v>
      </c>
      <c r="F260" s="377">
        <v>3.8000000000000007</v>
      </c>
      <c r="G260" s="539">
        <v>962</v>
      </c>
      <c r="H260" s="377">
        <v>3.6000000000000005</v>
      </c>
      <c r="I260" s="377">
        <v>4.0000000000000009</v>
      </c>
      <c r="J260" s="451" t="s">
        <v>1776</v>
      </c>
      <c r="M260" s="1101"/>
      <c r="N260" s="1269"/>
    </row>
    <row r="261" spans="2:14" ht="16.350000000000001" customHeight="1" x14ac:dyDescent="0.15">
      <c r="B261" s="971" t="s">
        <v>1949</v>
      </c>
      <c r="C261" s="1097" t="s">
        <v>1950</v>
      </c>
      <c r="D261" s="330">
        <v>3090</v>
      </c>
      <c r="E261" s="539">
        <v>3130</v>
      </c>
      <c r="F261" s="377">
        <v>3.8000000000000007</v>
      </c>
      <c r="G261" s="539">
        <v>3050</v>
      </c>
      <c r="H261" s="377">
        <v>3.5000000000000004</v>
      </c>
      <c r="I261" s="377">
        <v>4.0000000000000009</v>
      </c>
      <c r="J261" s="451" t="s">
        <v>1776</v>
      </c>
      <c r="M261" s="1101"/>
      <c r="N261" s="1269"/>
    </row>
    <row r="262" spans="2:14" ht="16.350000000000001" customHeight="1" x14ac:dyDescent="0.15">
      <c r="B262" s="971" t="s">
        <v>1951</v>
      </c>
      <c r="C262" s="1097" t="s">
        <v>1952</v>
      </c>
      <c r="D262" s="330">
        <v>2670</v>
      </c>
      <c r="E262" s="539">
        <v>2710</v>
      </c>
      <c r="F262" s="377">
        <v>3.7000000000000006</v>
      </c>
      <c r="G262" s="539">
        <v>2620</v>
      </c>
      <c r="H262" s="377">
        <v>3.5000000000000004</v>
      </c>
      <c r="I262" s="377">
        <v>3.9000000000000008</v>
      </c>
      <c r="J262" s="451" t="s">
        <v>1776</v>
      </c>
      <c r="M262" s="1101"/>
      <c r="N262" s="1269"/>
    </row>
    <row r="263" spans="2:14" ht="16.350000000000001" customHeight="1" x14ac:dyDescent="0.15">
      <c r="B263" s="971" t="s">
        <v>1953</v>
      </c>
      <c r="C263" s="1097" t="s">
        <v>1954</v>
      </c>
      <c r="D263" s="330">
        <v>1390</v>
      </c>
      <c r="E263" s="539">
        <v>1400</v>
      </c>
      <c r="F263" s="377">
        <v>4.4000000000000004</v>
      </c>
      <c r="G263" s="539">
        <v>1370</v>
      </c>
      <c r="H263" s="377">
        <v>4.2</v>
      </c>
      <c r="I263" s="377">
        <v>4.6000000000000005</v>
      </c>
      <c r="J263" s="451" t="s">
        <v>1776</v>
      </c>
      <c r="M263" s="1101"/>
      <c r="N263" s="1269"/>
    </row>
    <row r="264" spans="2:14" ht="16.350000000000001" customHeight="1" x14ac:dyDescent="0.15">
      <c r="B264" s="971" t="s">
        <v>1955</v>
      </c>
      <c r="C264" s="1097" t="s">
        <v>1956</v>
      </c>
      <c r="D264" s="330">
        <v>1120</v>
      </c>
      <c r="E264" s="539">
        <v>1140</v>
      </c>
      <c r="F264" s="377">
        <v>3.7000000000000006</v>
      </c>
      <c r="G264" s="539">
        <v>1100</v>
      </c>
      <c r="H264" s="377">
        <v>3.5000000000000004</v>
      </c>
      <c r="I264" s="377">
        <v>3.9000000000000008</v>
      </c>
      <c r="J264" s="451" t="s">
        <v>1776</v>
      </c>
      <c r="M264" s="1101"/>
      <c r="N264" s="1269"/>
    </row>
    <row r="265" spans="2:14" ht="16.350000000000001" customHeight="1" x14ac:dyDescent="0.15">
      <c r="B265" s="971" t="s">
        <v>1957</v>
      </c>
      <c r="C265" s="1097" t="s">
        <v>1958</v>
      </c>
      <c r="D265" s="330">
        <v>910</v>
      </c>
      <c r="E265" s="539">
        <v>919</v>
      </c>
      <c r="F265" s="377">
        <v>4</v>
      </c>
      <c r="G265" s="539">
        <v>906</v>
      </c>
      <c r="H265" s="377">
        <v>4.0999999999999996</v>
      </c>
      <c r="I265" s="377">
        <v>4.2</v>
      </c>
      <c r="J265" s="451" t="s">
        <v>542</v>
      </c>
      <c r="M265" s="1101"/>
      <c r="N265" s="1269"/>
    </row>
    <row r="266" spans="2:14" ht="16.350000000000001" customHeight="1" x14ac:dyDescent="0.15">
      <c r="B266" s="971" t="s">
        <v>2583</v>
      </c>
      <c r="C266" s="1097" t="s">
        <v>2638</v>
      </c>
      <c r="D266" s="330">
        <v>4480</v>
      </c>
      <c r="E266" s="539">
        <v>4510</v>
      </c>
      <c r="F266" s="377">
        <v>4</v>
      </c>
      <c r="G266" s="539">
        <v>4470</v>
      </c>
      <c r="H266" s="377">
        <v>4.0999999999999996</v>
      </c>
      <c r="I266" s="377">
        <v>4.2</v>
      </c>
      <c r="J266" s="451" t="s">
        <v>542</v>
      </c>
      <c r="M266" s="1101"/>
      <c r="N266" s="1269"/>
    </row>
    <row r="267" spans="2:14" ht="16.350000000000001" customHeight="1" x14ac:dyDescent="0.15">
      <c r="B267" s="971" t="s">
        <v>2585</v>
      </c>
      <c r="C267" s="1097" t="s">
        <v>2695</v>
      </c>
      <c r="D267" s="330">
        <v>1490</v>
      </c>
      <c r="E267" s="539">
        <v>1440</v>
      </c>
      <c r="F267" s="377">
        <v>4.5</v>
      </c>
      <c r="G267" s="539">
        <v>1510</v>
      </c>
      <c r="H267" s="377" t="s">
        <v>2837</v>
      </c>
      <c r="I267" s="377">
        <v>4.7</v>
      </c>
      <c r="J267" s="451" t="s">
        <v>542</v>
      </c>
      <c r="M267" s="1101"/>
      <c r="N267" s="1269"/>
    </row>
    <row r="268" spans="2:14" ht="16.350000000000001" customHeight="1" x14ac:dyDescent="0.15">
      <c r="B268" s="971" t="s">
        <v>2586</v>
      </c>
      <c r="C268" s="1097" t="s">
        <v>2640</v>
      </c>
      <c r="D268" s="330">
        <v>1260</v>
      </c>
      <c r="E268" s="539">
        <v>1270</v>
      </c>
      <c r="F268" s="377">
        <v>4.2</v>
      </c>
      <c r="G268" s="539">
        <v>1250</v>
      </c>
      <c r="H268" s="377">
        <v>4.3</v>
      </c>
      <c r="I268" s="377">
        <v>4.4000000000000004</v>
      </c>
      <c r="J268" s="451" t="s">
        <v>542</v>
      </c>
      <c r="M268" s="1101"/>
      <c r="N268" s="1269"/>
    </row>
    <row r="269" spans="2:14" ht="16.350000000000001" customHeight="1" x14ac:dyDescent="0.15">
      <c r="B269" s="971" t="s">
        <v>2811</v>
      </c>
      <c r="C269" s="1097" t="s">
        <v>2820</v>
      </c>
      <c r="D269" s="330">
        <v>2630</v>
      </c>
      <c r="E269" s="539">
        <v>2640</v>
      </c>
      <c r="F269" s="377">
        <v>4.2</v>
      </c>
      <c r="G269" s="539">
        <v>2620</v>
      </c>
      <c r="H269" s="377">
        <v>4.3</v>
      </c>
      <c r="I269" s="377">
        <v>4.4000000000000004</v>
      </c>
      <c r="J269" s="451" t="s">
        <v>542</v>
      </c>
      <c r="M269" s="1101"/>
      <c r="N269" s="1269"/>
    </row>
    <row r="270" spans="2:14" ht="16.350000000000001" customHeight="1" x14ac:dyDescent="0.15">
      <c r="B270" s="971" t="s">
        <v>231</v>
      </c>
      <c r="C270" s="1097" t="s">
        <v>484</v>
      </c>
      <c r="D270" s="330">
        <v>695</v>
      </c>
      <c r="E270" s="539">
        <v>698</v>
      </c>
      <c r="F270" s="377">
        <v>5</v>
      </c>
      <c r="G270" s="539">
        <v>694</v>
      </c>
      <c r="H270" s="377">
        <v>4.8</v>
      </c>
      <c r="I270" s="377">
        <v>5.2</v>
      </c>
      <c r="J270" s="367" t="s">
        <v>2680</v>
      </c>
      <c r="M270" s="1101"/>
      <c r="N270" s="1269"/>
    </row>
    <row r="271" spans="2:14" ht="16.350000000000001" customHeight="1" x14ac:dyDescent="0.15">
      <c r="B271" s="971" t="s">
        <v>232</v>
      </c>
      <c r="C271" s="1096" t="s">
        <v>485</v>
      </c>
      <c r="D271" s="330">
        <v>705</v>
      </c>
      <c r="E271" s="539">
        <v>711</v>
      </c>
      <c r="F271" s="377">
        <v>5</v>
      </c>
      <c r="G271" s="539">
        <v>698</v>
      </c>
      <c r="H271" s="377">
        <v>4.8</v>
      </c>
      <c r="I271" s="377">
        <v>5.2</v>
      </c>
      <c r="J271" s="379" t="s">
        <v>2685</v>
      </c>
      <c r="M271" s="1101"/>
      <c r="N271" s="1269"/>
    </row>
    <row r="272" spans="2:14" ht="16.350000000000001" customHeight="1" x14ac:dyDescent="0.15">
      <c r="B272" s="971" t="s">
        <v>233</v>
      </c>
      <c r="C272" s="1097" t="s">
        <v>486</v>
      </c>
      <c r="D272" s="330">
        <v>1790</v>
      </c>
      <c r="E272" s="539">
        <v>1810</v>
      </c>
      <c r="F272" s="377">
        <v>4.5999999999999996</v>
      </c>
      <c r="G272" s="539">
        <v>1770</v>
      </c>
      <c r="H272" s="377">
        <v>4.3999999999999995</v>
      </c>
      <c r="I272" s="377">
        <v>4.8</v>
      </c>
      <c r="J272" s="367" t="s">
        <v>2685</v>
      </c>
      <c r="M272" s="1101"/>
      <c r="N272" s="1269"/>
    </row>
    <row r="273" spans="2:14" ht="16.350000000000001" customHeight="1" x14ac:dyDescent="0.15">
      <c r="B273" s="971" t="s">
        <v>235</v>
      </c>
      <c r="C273" s="1096" t="s">
        <v>487</v>
      </c>
      <c r="D273" s="330">
        <v>270</v>
      </c>
      <c r="E273" s="539">
        <v>266</v>
      </c>
      <c r="F273" s="377">
        <v>4.7</v>
      </c>
      <c r="G273" s="539">
        <v>272</v>
      </c>
      <c r="H273" s="377">
        <v>4.5</v>
      </c>
      <c r="I273" s="377">
        <v>4.9000000000000004</v>
      </c>
      <c r="J273" s="379" t="s">
        <v>2696</v>
      </c>
      <c r="M273" s="1101"/>
      <c r="N273" s="1269"/>
    </row>
    <row r="274" spans="2:14" ht="16.350000000000001" customHeight="1" x14ac:dyDescent="0.15">
      <c r="B274" s="971" t="s">
        <v>236</v>
      </c>
      <c r="C274" s="1096" t="s">
        <v>488</v>
      </c>
      <c r="D274" s="330">
        <v>496</v>
      </c>
      <c r="E274" s="539">
        <v>500</v>
      </c>
      <c r="F274" s="377">
        <v>4.8</v>
      </c>
      <c r="G274" s="539">
        <v>491</v>
      </c>
      <c r="H274" s="377">
        <v>4.5999999999999996</v>
      </c>
      <c r="I274" s="377">
        <v>5</v>
      </c>
      <c r="J274" s="378" t="s">
        <v>2687</v>
      </c>
      <c r="M274" s="1101"/>
      <c r="N274" s="1269"/>
    </row>
    <row r="275" spans="2:14" ht="16.350000000000001" customHeight="1" x14ac:dyDescent="0.15">
      <c r="B275" s="971" t="s">
        <v>237</v>
      </c>
      <c r="C275" s="1096" t="s">
        <v>489</v>
      </c>
      <c r="D275" s="330">
        <v>305</v>
      </c>
      <c r="E275" s="539">
        <v>307</v>
      </c>
      <c r="F275" s="377">
        <v>4.8</v>
      </c>
      <c r="G275" s="539">
        <v>302</v>
      </c>
      <c r="H275" s="377">
        <v>4.5999999999999996</v>
      </c>
      <c r="I275" s="377">
        <v>5</v>
      </c>
      <c r="J275" s="379" t="s">
        <v>2685</v>
      </c>
      <c r="M275" s="1101"/>
      <c r="N275" s="1269"/>
    </row>
    <row r="276" spans="2:14" ht="16.350000000000001" customHeight="1" x14ac:dyDescent="0.15">
      <c r="B276" s="971" t="s">
        <v>238</v>
      </c>
      <c r="C276" s="1097" t="s">
        <v>490</v>
      </c>
      <c r="D276" s="330">
        <v>580</v>
      </c>
      <c r="E276" s="539">
        <v>584</v>
      </c>
      <c r="F276" s="377">
        <v>5.1000000000000005</v>
      </c>
      <c r="G276" s="539">
        <v>575</v>
      </c>
      <c r="H276" s="377">
        <v>4.9000000000000004</v>
      </c>
      <c r="I276" s="377">
        <v>5.3000000000000007</v>
      </c>
      <c r="J276" s="367" t="s">
        <v>2686</v>
      </c>
      <c r="M276" s="1101"/>
      <c r="N276" s="1269"/>
    </row>
    <row r="277" spans="2:14" ht="16.350000000000001" customHeight="1" x14ac:dyDescent="0.15">
      <c r="B277" s="971" t="s">
        <v>239</v>
      </c>
      <c r="C277" s="1096" t="s">
        <v>491</v>
      </c>
      <c r="D277" s="330">
        <v>480</v>
      </c>
      <c r="E277" s="539">
        <v>483</v>
      </c>
      <c r="F277" s="377">
        <v>5.2</v>
      </c>
      <c r="G277" s="539">
        <v>477</v>
      </c>
      <c r="H277" s="377">
        <v>5</v>
      </c>
      <c r="I277" s="377">
        <v>5.4</v>
      </c>
      <c r="J277" s="379" t="s">
        <v>2686</v>
      </c>
      <c r="M277" s="1101"/>
      <c r="N277" s="1269"/>
    </row>
    <row r="278" spans="2:14" ht="16.350000000000001" customHeight="1" x14ac:dyDescent="0.15">
      <c r="B278" s="971" t="s">
        <v>240</v>
      </c>
      <c r="C278" s="1097" t="s">
        <v>492</v>
      </c>
      <c r="D278" s="330">
        <v>419</v>
      </c>
      <c r="E278" s="539">
        <v>422</v>
      </c>
      <c r="F278" s="377">
        <v>5.2</v>
      </c>
      <c r="G278" s="539">
        <v>416</v>
      </c>
      <c r="H278" s="377">
        <v>5</v>
      </c>
      <c r="I278" s="377">
        <v>5.4</v>
      </c>
      <c r="J278" s="367" t="s">
        <v>2686</v>
      </c>
      <c r="M278" s="1101"/>
      <c r="N278" s="1269"/>
    </row>
    <row r="279" spans="2:14" ht="16.350000000000001" customHeight="1" x14ac:dyDescent="0.15">
      <c r="B279" s="971" t="s">
        <v>241</v>
      </c>
      <c r="C279" s="1096" t="s">
        <v>493</v>
      </c>
      <c r="D279" s="330">
        <v>263</v>
      </c>
      <c r="E279" s="539">
        <v>264</v>
      </c>
      <c r="F279" s="377">
        <v>5.1000000000000005</v>
      </c>
      <c r="G279" s="539">
        <v>261</v>
      </c>
      <c r="H279" s="377">
        <v>4.9000000000000004</v>
      </c>
      <c r="I279" s="377">
        <v>5.3000000000000007</v>
      </c>
      <c r="J279" s="379" t="s">
        <v>2686</v>
      </c>
      <c r="M279" s="1101"/>
      <c r="N279" s="1269"/>
    </row>
    <row r="280" spans="2:14" ht="16.350000000000001" customHeight="1" x14ac:dyDescent="0.15">
      <c r="B280" s="971" t="s">
        <v>242</v>
      </c>
      <c r="C280" s="1096" t="s">
        <v>494</v>
      </c>
      <c r="D280" s="330">
        <v>220</v>
      </c>
      <c r="E280" s="539">
        <v>221</v>
      </c>
      <c r="F280" s="377">
        <v>5.1000000000000005</v>
      </c>
      <c r="G280" s="539">
        <v>218</v>
      </c>
      <c r="H280" s="377">
        <v>4.9000000000000004</v>
      </c>
      <c r="I280" s="377">
        <v>5.3000000000000007</v>
      </c>
      <c r="J280" s="378" t="s">
        <v>2686</v>
      </c>
      <c r="M280" s="1101"/>
      <c r="N280" s="1269"/>
    </row>
    <row r="281" spans="2:14" ht="16.350000000000001" customHeight="1" x14ac:dyDescent="0.15">
      <c r="B281" s="971" t="s">
        <v>243</v>
      </c>
      <c r="C281" s="1096" t="s">
        <v>495</v>
      </c>
      <c r="D281" s="330">
        <v>458</v>
      </c>
      <c r="E281" s="539">
        <v>461</v>
      </c>
      <c r="F281" s="377">
        <v>5.2</v>
      </c>
      <c r="G281" s="539">
        <v>455</v>
      </c>
      <c r="H281" s="377">
        <v>5</v>
      </c>
      <c r="I281" s="377">
        <v>5.4</v>
      </c>
      <c r="J281" s="379" t="s">
        <v>2686</v>
      </c>
      <c r="M281" s="1101"/>
      <c r="N281" s="1269"/>
    </row>
    <row r="282" spans="2:14" ht="16.350000000000001" customHeight="1" x14ac:dyDescent="0.15">
      <c r="B282" s="971" t="s">
        <v>244</v>
      </c>
      <c r="C282" s="1097" t="s">
        <v>496</v>
      </c>
      <c r="D282" s="330">
        <v>628</v>
      </c>
      <c r="E282" s="539">
        <v>633</v>
      </c>
      <c r="F282" s="377">
        <v>5.1000000000000005</v>
      </c>
      <c r="G282" s="539">
        <v>623</v>
      </c>
      <c r="H282" s="377">
        <v>4.9000000000000004</v>
      </c>
      <c r="I282" s="377">
        <v>5.3000000000000007</v>
      </c>
      <c r="J282" s="367" t="s">
        <v>2686</v>
      </c>
      <c r="M282" s="1101"/>
      <c r="N282" s="1269"/>
    </row>
    <row r="283" spans="2:14" ht="16.350000000000001" customHeight="1" x14ac:dyDescent="0.15">
      <c r="B283" s="971" t="s">
        <v>245</v>
      </c>
      <c r="C283" s="1096" t="s">
        <v>497</v>
      </c>
      <c r="D283" s="330">
        <v>4730</v>
      </c>
      <c r="E283" s="539">
        <v>4750</v>
      </c>
      <c r="F283" s="377">
        <v>5.2</v>
      </c>
      <c r="G283" s="539">
        <v>4700</v>
      </c>
      <c r="H283" s="377">
        <v>5</v>
      </c>
      <c r="I283" s="377">
        <v>5.4</v>
      </c>
      <c r="J283" s="379" t="s">
        <v>2688</v>
      </c>
      <c r="M283" s="1101"/>
      <c r="N283" s="1269"/>
    </row>
    <row r="284" spans="2:14" ht="16.350000000000001" customHeight="1" x14ac:dyDescent="0.15">
      <c r="B284" s="971" t="s">
        <v>246</v>
      </c>
      <c r="C284" s="1097" t="s">
        <v>498</v>
      </c>
      <c r="D284" s="330">
        <v>1910</v>
      </c>
      <c r="E284" s="539">
        <v>1920</v>
      </c>
      <c r="F284" s="377">
        <v>5.0999999999999996</v>
      </c>
      <c r="G284" s="539">
        <v>1890</v>
      </c>
      <c r="H284" s="377">
        <v>4.9000000000000004</v>
      </c>
      <c r="I284" s="377">
        <v>5.3</v>
      </c>
      <c r="J284" s="367" t="s">
        <v>2691</v>
      </c>
      <c r="M284" s="1101"/>
      <c r="N284" s="1269"/>
    </row>
    <row r="285" spans="2:14" ht="16.350000000000001" customHeight="1" x14ac:dyDescent="0.15">
      <c r="B285" s="971" t="s">
        <v>247</v>
      </c>
      <c r="C285" s="1096" t="s">
        <v>499</v>
      </c>
      <c r="D285" s="330">
        <v>1100</v>
      </c>
      <c r="E285" s="539">
        <v>1110</v>
      </c>
      <c r="F285" s="377">
        <v>5.2</v>
      </c>
      <c r="G285" s="539">
        <v>1090</v>
      </c>
      <c r="H285" s="377">
        <v>5</v>
      </c>
      <c r="I285" s="377">
        <v>5.4</v>
      </c>
      <c r="J285" s="379" t="s">
        <v>2691</v>
      </c>
      <c r="M285" s="1101"/>
      <c r="N285" s="1269"/>
    </row>
    <row r="286" spans="2:14" ht="16.350000000000001" customHeight="1" x14ac:dyDescent="0.15">
      <c r="B286" s="971" t="s">
        <v>248</v>
      </c>
      <c r="C286" s="1096" t="s">
        <v>500</v>
      </c>
      <c r="D286" s="330">
        <v>448</v>
      </c>
      <c r="E286" s="539">
        <v>452</v>
      </c>
      <c r="F286" s="377">
        <v>5.3</v>
      </c>
      <c r="G286" s="539">
        <v>443</v>
      </c>
      <c r="H286" s="377">
        <v>5.0999999999999996</v>
      </c>
      <c r="I286" s="377">
        <v>5.5</v>
      </c>
      <c r="J286" s="378" t="s">
        <v>2697</v>
      </c>
      <c r="M286" s="1101"/>
      <c r="N286" s="1269"/>
    </row>
    <row r="287" spans="2:14" ht="16.350000000000001" customHeight="1" x14ac:dyDescent="0.15">
      <c r="B287" s="971" t="s">
        <v>249</v>
      </c>
      <c r="C287" s="1096" t="s">
        <v>501</v>
      </c>
      <c r="D287" s="330">
        <v>959</v>
      </c>
      <c r="E287" s="539">
        <v>968</v>
      </c>
      <c r="F287" s="377">
        <v>5.0999999999999996</v>
      </c>
      <c r="G287" s="539">
        <v>949</v>
      </c>
      <c r="H287" s="377">
        <v>4.9000000000000004</v>
      </c>
      <c r="I287" s="377">
        <v>5.3</v>
      </c>
      <c r="J287" s="379" t="s">
        <v>2687</v>
      </c>
      <c r="M287" s="1101"/>
      <c r="N287" s="1269"/>
    </row>
    <row r="288" spans="2:14" ht="16.350000000000001" customHeight="1" x14ac:dyDescent="0.15">
      <c r="B288" s="971" t="s">
        <v>250</v>
      </c>
      <c r="C288" s="1097" t="s">
        <v>502</v>
      </c>
      <c r="D288" s="330">
        <v>669</v>
      </c>
      <c r="E288" s="539">
        <v>676</v>
      </c>
      <c r="F288" s="377">
        <v>4.9000000000000004</v>
      </c>
      <c r="G288" s="539">
        <v>666</v>
      </c>
      <c r="H288" s="377">
        <v>4.7</v>
      </c>
      <c r="I288" s="377">
        <v>5.0999999999999996</v>
      </c>
      <c r="J288" s="367" t="s">
        <v>548</v>
      </c>
      <c r="M288" s="1101"/>
      <c r="N288" s="1269"/>
    </row>
    <row r="289" spans="2:14" ht="16.350000000000001" customHeight="1" x14ac:dyDescent="0.15">
      <c r="B289" s="971" t="s">
        <v>251</v>
      </c>
      <c r="C289" s="1096" t="s">
        <v>503</v>
      </c>
      <c r="D289" s="330">
        <v>608</v>
      </c>
      <c r="E289" s="539">
        <v>614</v>
      </c>
      <c r="F289" s="377">
        <v>4.8</v>
      </c>
      <c r="G289" s="539">
        <v>601</v>
      </c>
      <c r="H289" s="377">
        <v>4.5999999999999996</v>
      </c>
      <c r="I289" s="377">
        <v>5</v>
      </c>
      <c r="J289" s="379" t="s">
        <v>2686</v>
      </c>
      <c r="M289" s="1101"/>
      <c r="N289" s="1269"/>
    </row>
    <row r="290" spans="2:14" ht="16.350000000000001" customHeight="1" x14ac:dyDescent="0.15">
      <c r="B290" s="971" t="s">
        <v>252</v>
      </c>
      <c r="C290" s="1097" t="s">
        <v>504</v>
      </c>
      <c r="D290" s="330">
        <v>1060</v>
      </c>
      <c r="E290" s="539">
        <v>1070</v>
      </c>
      <c r="F290" s="377">
        <v>4.8</v>
      </c>
      <c r="G290" s="539">
        <v>1050</v>
      </c>
      <c r="H290" s="377">
        <v>4.5999999999999996</v>
      </c>
      <c r="I290" s="377">
        <v>5</v>
      </c>
      <c r="J290" s="367" t="s">
        <v>2698</v>
      </c>
      <c r="M290" s="1101"/>
      <c r="N290" s="1269"/>
    </row>
    <row r="291" spans="2:14" ht="16.350000000000001" customHeight="1" x14ac:dyDescent="0.15">
      <c r="B291" s="971" t="s">
        <v>253</v>
      </c>
      <c r="C291" s="1096" t="s">
        <v>1502</v>
      </c>
      <c r="D291" s="330">
        <v>1690</v>
      </c>
      <c r="E291" s="539">
        <v>1700</v>
      </c>
      <c r="F291" s="377">
        <v>4.8</v>
      </c>
      <c r="G291" s="539">
        <v>1670</v>
      </c>
      <c r="H291" s="377">
        <v>4.5999999999999996</v>
      </c>
      <c r="I291" s="377">
        <v>5</v>
      </c>
      <c r="J291" s="379" t="s">
        <v>2686</v>
      </c>
      <c r="M291" s="1101"/>
      <c r="N291" s="1269"/>
    </row>
    <row r="292" spans="2:14" ht="16.350000000000001" customHeight="1" x14ac:dyDescent="0.15">
      <c r="B292" s="971" t="s">
        <v>254</v>
      </c>
      <c r="C292" s="1096" t="s">
        <v>506</v>
      </c>
      <c r="D292" s="330">
        <v>4000</v>
      </c>
      <c r="E292" s="539">
        <v>4050</v>
      </c>
      <c r="F292" s="377">
        <v>4.7</v>
      </c>
      <c r="G292" s="539">
        <v>3950</v>
      </c>
      <c r="H292" s="377">
        <v>4.5</v>
      </c>
      <c r="I292" s="377">
        <v>4.9000000000000004</v>
      </c>
      <c r="J292" s="378" t="s">
        <v>2686</v>
      </c>
      <c r="M292" s="1101"/>
      <c r="N292" s="1269"/>
    </row>
    <row r="293" spans="2:14" ht="16.350000000000001" customHeight="1" x14ac:dyDescent="0.15">
      <c r="B293" s="971" t="s">
        <v>259</v>
      </c>
      <c r="C293" s="1096" t="s">
        <v>1504</v>
      </c>
      <c r="D293" s="330">
        <v>1990</v>
      </c>
      <c r="E293" s="539">
        <v>2010</v>
      </c>
      <c r="F293" s="377">
        <v>4.3999999999999995</v>
      </c>
      <c r="G293" s="539">
        <v>1960</v>
      </c>
      <c r="H293" s="377">
        <v>4.2</v>
      </c>
      <c r="I293" s="377">
        <v>4.5999999999999996</v>
      </c>
      <c r="J293" s="379" t="s">
        <v>2685</v>
      </c>
      <c r="M293" s="1101"/>
      <c r="N293" s="1269"/>
    </row>
    <row r="294" spans="2:14" ht="16.350000000000001" customHeight="1" x14ac:dyDescent="0.15">
      <c r="B294" s="971" t="s">
        <v>260</v>
      </c>
      <c r="C294" s="1096" t="s">
        <v>512</v>
      </c>
      <c r="D294" s="330">
        <v>607</v>
      </c>
      <c r="E294" s="539">
        <v>607</v>
      </c>
      <c r="F294" s="377">
        <v>4.9000000000000004</v>
      </c>
      <c r="G294" s="539">
        <v>607</v>
      </c>
      <c r="H294" s="377">
        <v>4.7</v>
      </c>
      <c r="I294" s="377">
        <v>5.1000000000000005</v>
      </c>
      <c r="J294" s="378" t="s">
        <v>2681</v>
      </c>
      <c r="M294" s="1101"/>
      <c r="N294" s="1269"/>
    </row>
    <row r="295" spans="2:14" ht="16.350000000000001" customHeight="1" x14ac:dyDescent="0.15">
      <c r="B295" s="971" t="s">
        <v>261</v>
      </c>
      <c r="C295" s="1096" t="s">
        <v>513</v>
      </c>
      <c r="D295" s="330">
        <v>287</v>
      </c>
      <c r="E295" s="539">
        <v>287</v>
      </c>
      <c r="F295" s="377">
        <v>4.8</v>
      </c>
      <c r="G295" s="539">
        <v>287</v>
      </c>
      <c r="H295" s="377">
        <v>4.5999999999999996</v>
      </c>
      <c r="I295" s="377">
        <v>5</v>
      </c>
      <c r="J295" s="379" t="s">
        <v>2679</v>
      </c>
      <c r="M295" s="1101"/>
      <c r="N295" s="1269"/>
    </row>
    <row r="296" spans="2:14" ht="16.350000000000001" customHeight="1" x14ac:dyDescent="0.15">
      <c r="B296" s="971" t="s">
        <v>262</v>
      </c>
      <c r="C296" s="1097" t="s">
        <v>514</v>
      </c>
      <c r="D296" s="330">
        <v>356</v>
      </c>
      <c r="E296" s="539">
        <v>357</v>
      </c>
      <c r="F296" s="377">
        <v>5.1000000000000005</v>
      </c>
      <c r="G296" s="539">
        <v>356</v>
      </c>
      <c r="H296" s="377">
        <v>4.9000000000000004</v>
      </c>
      <c r="I296" s="377">
        <v>5.3000000000000007</v>
      </c>
      <c r="J296" s="367" t="s">
        <v>2681</v>
      </c>
      <c r="M296" s="1101"/>
      <c r="N296" s="1269"/>
    </row>
    <row r="297" spans="2:14" ht="16.350000000000001" customHeight="1" x14ac:dyDescent="0.15">
      <c r="B297" s="971" t="s">
        <v>263</v>
      </c>
      <c r="C297" s="1096" t="s">
        <v>515</v>
      </c>
      <c r="D297" s="330">
        <v>550</v>
      </c>
      <c r="E297" s="539">
        <v>551</v>
      </c>
      <c r="F297" s="377">
        <v>5</v>
      </c>
      <c r="G297" s="539">
        <v>550</v>
      </c>
      <c r="H297" s="377">
        <v>4.8</v>
      </c>
      <c r="I297" s="377">
        <v>5.2</v>
      </c>
      <c r="J297" s="379" t="s">
        <v>2681</v>
      </c>
      <c r="M297" s="1101"/>
      <c r="N297" s="1269"/>
    </row>
    <row r="298" spans="2:14" ht="16.350000000000001" customHeight="1" x14ac:dyDescent="0.15">
      <c r="B298" s="971" t="s">
        <v>264</v>
      </c>
      <c r="C298" s="1097" t="s">
        <v>516</v>
      </c>
      <c r="D298" s="330">
        <v>583</v>
      </c>
      <c r="E298" s="539">
        <v>586</v>
      </c>
      <c r="F298" s="377">
        <v>5</v>
      </c>
      <c r="G298" s="539">
        <v>581</v>
      </c>
      <c r="H298" s="377">
        <v>4.8</v>
      </c>
      <c r="I298" s="377">
        <v>5.2</v>
      </c>
      <c r="J298" s="367" t="s">
        <v>2681</v>
      </c>
      <c r="M298" s="1101"/>
      <c r="N298" s="1269"/>
    </row>
    <row r="299" spans="2:14" ht="16.350000000000001" customHeight="1" thickBot="1" x14ac:dyDescent="0.2">
      <c r="B299" s="979" t="s">
        <v>2699</v>
      </c>
      <c r="C299" s="1272" t="s">
        <v>2700</v>
      </c>
      <c r="D299" s="327">
        <v>5770</v>
      </c>
      <c r="E299" s="582">
        <v>5890</v>
      </c>
      <c r="F299" s="373">
        <v>4</v>
      </c>
      <c r="G299" s="582">
        <v>5720</v>
      </c>
      <c r="H299" s="373">
        <v>3.8</v>
      </c>
      <c r="I299" s="373">
        <v>4.2</v>
      </c>
      <c r="J299" s="452" t="s">
        <v>543</v>
      </c>
      <c r="M299" s="1101"/>
      <c r="N299" s="1269"/>
    </row>
    <row r="300" spans="2:14" ht="16.350000000000001" customHeight="1" thickTop="1" x14ac:dyDescent="0.15">
      <c r="B300" s="1273" t="s">
        <v>1981</v>
      </c>
      <c r="C300" s="1274" t="s">
        <v>1982</v>
      </c>
      <c r="D300" s="733">
        <v>3750</v>
      </c>
      <c r="E300" s="735">
        <v>3940</v>
      </c>
      <c r="F300" s="734">
        <v>4.3999999999999995</v>
      </c>
      <c r="G300" s="735">
        <v>3680</v>
      </c>
      <c r="H300" s="734">
        <v>4.2</v>
      </c>
      <c r="I300" s="734">
        <v>4.5999999999999996</v>
      </c>
      <c r="J300" s="737" t="s">
        <v>546</v>
      </c>
      <c r="M300" s="1101"/>
      <c r="N300" s="1269"/>
    </row>
    <row r="301" spans="2:14" ht="16.350000000000001" customHeight="1" thickBot="1" x14ac:dyDescent="0.2">
      <c r="B301" s="1226" t="s">
        <v>2449</v>
      </c>
      <c r="C301" s="1274" t="s">
        <v>2323</v>
      </c>
      <c r="D301" s="733">
        <v>2690</v>
      </c>
      <c r="E301" s="735">
        <v>2910</v>
      </c>
      <c r="F301" s="734">
        <v>4.9000000000000004</v>
      </c>
      <c r="G301" s="735">
        <v>2620</v>
      </c>
      <c r="H301" s="734">
        <v>4.7</v>
      </c>
      <c r="I301" s="734">
        <v>5.0999999999999996</v>
      </c>
      <c r="J301" s="737" t="s">
        <v>546</v>
      </c>
      <c r="M301" s="1101"/>
      <c r="N301" s="1269"/>
    </row>
    <row r="302" spans="2:14" ht="16.350000000000001" customHeight="1" thickTop="1" x14ac:dyDescent="0.15">
      <c r="B302" s="980" t="s">
        <v>808</v>
      </c>
      <c r="C302" s="1275" t="s">
        <v>817</v>
      </c>
      <c r="D302" s="338">
        <v>5430</v>
      </c>
      <c r="E302" s="338" t="s">
        <v>97</v>
      </c>
      <c r="F302" s="385" t="s">
        <v>97</v>
      </c>
      <c r="G302" s="338">
        <v>5430</v>
      </c>
      <c r="H302" s="339">
        <v>3.9</v>
      </c>
      <c r="I302" s="385" t="s">
        <v>97</v>
      </c>
      <c r="J302" s="384" t="s">
        <v>544</v>
      </c>
      <c r="M302" s="1101"/>
      <c r="N302" s="1269"/>
    </row>
    <row r="303" spans="2:14" ht="16.350000000000001" customHeight="1" x14ac:dyDescent="0.15">
      <c r="B303" s="1514"/>
      <c r="M303" s="1101"/>
      <c r="N303" s="1269"/>
    </row>
    <row r="304" spans="2:14" ht="16.350000000000001" customHeight="1" x14ac:dyDescent="0.15">
      <c r="B304" s="1277"/>
      <c r="C304" s="1106" t="s">
        <v>1735</v>
      </c>
      <c r="D304" s="1107">
        <v>1185682</v>
      </c>
      <c r="E304" s="1107" t="s">
        <v>97</v>
      </c>
      <c r="F304" s="1107" t="s">
        <v>97</v>
      </c>
      <c r="G304" s="1108" t="s">
        <v>97</v>
      </c>
      <c r="H304" s="1108" t="s">
        <v>97</v>
      </c>
      <c r="I304" s="1108" t="s">
        <v>97</v>
      </c>
      <c r="J304" s="1109" t="s">
        <v>97</v>
      </c>
      <c r="M304" s="1101"/>
      <c r="N304" s="1269"/>
    </row>
    <row r="305" spans="2:14" ht="16.350000000000001" customHeight="1" x14ac:dyDescent="0.15">
      <c r="B305" s="1278"/>
      <c r="C305" s="1111" t="s">
        <v>2701</v>
      </c>
      <c r="D305" s="1112">
        <v>531560</v>
      </c>
      <c r="E305" s="1112" t="s">
        <v>97</v>
      </c>
      <c r="F305" s="1113" t="s">
        <v>97</v>
      </c>
      <c r="G305" s="1114" t="s">
        <v>97</v>
      </c>
      <c r="H305" s="1115" t="s">
        <v>97</v>
      </c>
      <c r="I305" s="1115" t="s">
        <v>97</v>
      </c>
      <c r="J305" s="1116" t="s">
        <v>97</v>
      </c>
      <c r="M305" s="1101"/>
      <c r="N305" s="1269"/>
    </row>
    <row r="306" spans="2:14" ht="16.350000000000001" customHeight="1" x14ac:dyDescent="0.15">
      <c r="B306" s="1279"/>
      <c r="C306" s="1117" t="s">
        <v>1737</v>
      </c>
      <c r="D306" s="1118">
        <v>204120</v>
      </c>
      <c r="E306" s="1118" t="s">
        <v>97</v>
      </c>
      <c r="F306" s="1119" t="s">
        <v>97</v>
      </c>
      <c r="G306" s="1120" t="s">
        <v>97</v>
      </c>
      <c r="H306" s="1121" t="s">
        <v>97</v>
      </c>
      <c r="I306" s="1121" t="s">
        <v>97</v>
      </c>
      <c r="J306" s="1122" t="s">
        <v>97</v>
      </c>
      <c r="M306" s="1101"/>
      <c r="N306" s="1269"/>
    </row>
    <row r="307" spans="2:14" ht="16.350000000000001" customHeight="1" x14ac:dyDescent="0.15">
      <c r="B307" s="1280"/>
      <c r="C307" s="1123" t="s">
        <v>1738</v>
      </c>
      <c r="D307" s="1124">
        <v>220660</v>
      </c>
      <c r="E307" s="1124" t="s">
        <v>97</v>
      </c>
      <c r="F307" s="1125" t="s">
        <v>97</v>
      </c>
      <c r="G307" s="1126" t="s">
        <v>97</v>
      </c>
      <c r="H307" s="1127" t="s">
        <v>97</v>
      </c>
      <c r="I307" s="1127" t="s">
        <v>97</v>
      </c>
      <c r="J307" s="1128" t="s">
        <v>97</v>
      </c>
    </row>
    <row r="308" spans="2:14" ht="16.350000000000001" customHeight="1" x14ac:dyDescent="0.15">
      <c r="B308" s="1281"/>
      <c r="C308" s="1129" t="s">
        <v>2702</v>
      </c>
      <c r="D308" s="1130">
        <v>217472</v>
      </c>
      <c r="E308" s="1130" t="s">
        <v>97</v>
      </c>
      <c r="F308" s="1131" t="s">
        <v>97</v>
      </c>
      <c r="G308" s="1132" t="s">
        <v>97</v>
      </c>
      <c r="H308" s="1133" t="s">
        <v>97</v>
      </c>
      <c r="I308" s="1133" t="s">
        <v>97</v>
      </c>
      <c r="J308" s="1134" t="s">
        <v>97</v>
      </c>
    </row>
    <row r="309" spans="2:14" ht="16.350000000000001" customHeight="1" x14ac:dyDescent="0.15">
      <c r="B309" s="1282"/>
      <c r="C309" s="1283" t="s">
        <v>2703</v>
      </c>
      <c r="D309" s="1284">
        <v>6440</v>
      </c>
      <c r="E309" s="1284" t="s">
        <v>97</v>
      </c>
      <c r="F309" s="1285" t="s">
        <v>97</v>
      </c>
      <c r="G309" s="1286" t="s">
        <v>97</v>
      </c>
      <c r="H309" s="1287" t="s">
        <v>97</v>
      </c>
      <c r="I309" s="1287" t="s">
        <v>97</v>
      </c>
      <c r="J309" s="1288" t="s">
        <v>97</v>
      </c>
    </row>
    <row r="310" spans="2:14" ht="16.350000000000001" customHeight="1" x14ac:dyDescent="0.15">
      <c r="B310" s="1289"/>
      <c r="C310" s="1135" t="s">
        <v>2704</v>
      </c>
      <c r="D310" s="1136">
        <v>5430</v>
      </c>
      <c r="E310" s="1136" t="s">
        <v>97</v>
      </c>
      <c r="F310" s="1137" t="s">
        <v>97</v>
      </c>
      <c r="G310" s="1138" t="s">
        <v>97</v>
      </c>
      <c r="H310" s="1139" t="s">
        <v>97</v>
      </c>
      <c r="I310" s="1139" t="s">
        <v>97</v>
      </c>
      <c r="J310" s="1140" t="s">
        <v>97</v>
      </c>
    </row>
    <row r="311" spans="2:14" ht="16.350000000000001" customHeight="1" x14ac:dyDescent="0.15">
      <c r="B311" s="30" t="s">
        <v>2705</v>
      </c>
    </row>
    <row r="312" spans="2:14" ht="16.350000000000001" customHeight="1" x14ac:dyDescent="0.15">
      <c r="B312" s="30" t="s">
        <v>2838</v>
      </c>
      <c r="C312" s="1290"/>
      <c r="D312" s="743"/>
      <c r="E312" s="1290"/>
      <c r="F312" s="1290"/>
      <c r="G312" s="28"/>
      <c r="H312" s="32"/>
      <c r="I312" s="1290"/>
      <c r="J312" s="1290"/>
    </row>
    <row r="313" spans="2:14" ht="16.350000000000001" customHeight="1" x14ac:dyDescent="0.15">
      <c r="B313" s="30" t="s">
        <v>2706</v>
      </c>
      <c r="C313" s="1620"/>
      <c r="D313" s="743"/>
      <c r="E313" s="1290"/>
      <c r="F313" s="1290"/>
      <c r="G313" s="28"/>
      <c r="H313" s="32"/>
      <c r="I313" s="1290"/>
      <c r="J313" s="1290"/>
    </row>
    <row r="314" spans="2:14" ht="16.350000000000001" customHeight="1" x14ac:dyDescent="0.15">
      <c r="B314" s="30" t="s">
        <v>2707</v>
      </c>
      <c r="C314" s="1620"/>
      <c r="D314" s="743"/>
      <c r="E314" s="1290"/>
      <c r="F314" s="1290"/>
      <c r="G314" s="28"/>
      <c r="H314" s="32"/>
      <c r="I314" s="1290"/>
      <c r="J314" s="1290"/>
    </row>
    <row r="315" spans="2:14" ht="16.350000000000001" customHeight="1" x14ac:dyDescent="0.15">
      <c r="B315" s="30" t="s">
        <v>2839</v>
      </c>
      <c r="C315" s="1620"/>
      <c r="D315" s="743"/>
      <c r="E315" s="1290"/>
      <c r="F315" s="1290"/>
      <c r="G315" s="28"/>
      <c r="H315" s="32"/>
      <c r="I315" s="1290"/>
      <c r="J315" s="1290"/>
    </row>
    <row r="316" spans="2:14" s="1262" customFormat="1" ht="16.350000000000001" customHeight="1" x14ac:dyDescent="0.15">
      <c r="B316" s="30" t="s">
        <v>2708</v>
      </c>
      <c r="C316" s="1620"/>
      <c r="D316" s="743"/>
      <c r="E316" s="1290"/>
      <c r="F316" s="1290"/>
      <c r="G316" s="28"/>
      <c r="H316" s="32"/>
      <c r="I316" s="1290"/>
      <c r="J316" s="1290"/>
      <c r="K316" s="1141"/>
      <c r="L316" s="1103"/>
      <c r="M316" s="1103"/>
      <c r="N316" s="1103"/>
    </row>
    <row r="317" spans="2:14" s="1262" customFormat="1" ht="16.350000000000001" customHeight="1" x14ac:dyDescent="0.15">
      <c r="B317" s="30" t="s">
        <v>2840</v>
      </c>
      <c r="C317" s="1620"/>
      <c r="D317" s="743"/>
      <c r="E317" s="1290"/>
      <c r="F317" s="1290"/>
      <c r="G317" s="28"/>
      <c r="H317" s="32"/>
      <c r="I317" s="1290"/>
      <c r="J317" s="1290"/>
      <c r="K317" s="1141"/>
      <c r="L317" s="1103"/>
      <c r="M317" s="1103"/>
      <c r="N317" s="1103"/>
    </row>
    <row r="318" spans="2:14" s="1262" customFormat="1" ht="16.350000000000001" customHeight="1" x14ac:dyDescent="0.15">
      <c r="B318" s="30" t="s">
        <v>2709</v>
      </c>
      <c r="C318" s="1620"/>
      <c r="D318" s="743"/>
      <c r="E318" s="1290"/>
      <c r="F318" s="1290"/>
      <c r="G318" s="28"/>
      <c r="H318" s="32"/>
      <c r="I318" s="1290"/>
      <c r="J318" s="1290"/>
      <c r="K318" s="1141"/>
      <c r="L318" s="1103"/>
      <c r="M318" s="1103"/>
      <c r="N318" s="1103"/>
    </row>
    <row r="319" spans="2:14" ht="16.350000000000001" customHeight="1" x14ac:dyDescent="0.15">
      <c r="B319" s="30" t="s">
        <v>2710</v>
      </c>
      <c r="C319" s="1620"/>
      <c r="D319" s="743"/>
      <c r="E319" s="1290"/>
      <c r="F319" s="1290"/>
      <c r="G319" s="28"/>
      <c r="H319" s="32"/>
      <c r="I319" s="1290"/>
      <c r="J319" s="1290"/>
    </row>
    <row r="320" spans="2:14" ht="16.350000000000001" customHeight="1" x14ac:dyDescent="0.15">
      <c r="B320" s="30" t="s">
        <v>2841</v>
      </c>
      <c r="C320" s="1620"/>
      <c r="D320" s="743"/>
      <c r="E320" s="1290"/>
      <c r="F320" s="1290"/>
      <c r="G320" s="28"/>
      <c r="H320" s="32"/>
      <c r="I320" s="1290"/>
      <c r="J320" s="1290"/>
    </row>
    <row r="321" spans="2:2" ht="16.350000000000001" customHeight="1" x14ac:dyDescent="0.15">
      <c r="B321" s="30" t="s">
        <v>2711</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11" priority="1">
      <formula>MOD(ROW(),2)=0</formula>
    </cfRule>
  </conditionalFormatting>
  <conditionalFormatting sqref="H114:H117">
    <cfRule type="expression" dxfId="1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2861</v>
      </c>
      <c r="C2" s="1355" t="s">
        <v>2862</v>
      </c>
      <c r="D2" s="1355" t="s">
        <v>2863</v>
      </c>
      <c r="E2" s="1356" t="s">
        <v>2864</v>
      </c>
      <c r="F2" s="1357" t="s">
        <v>2865</v>
      </c>
      <c r="G2" s="1358" t="s">
        <v>2866</v>
      </c>
      <c r="H2" s="1359" t="s">
        <v>2867</v>
      </c>
      <c r="I2" s="1360" t="s">
        <v>2868</v>
      </c>
      <c r="J2" s="1360" t="s">
        <v>2869</v>
      </c>
      <c r="K2" s="1361" t="s">
        <v>2870</v>
      </c>
      <c r="L2" s="1499" t="s">
        <v>2871</v>
      </c>
      <c r="M2" s="1498" t="s">
        <v>2872</v>
      </c>
      <c r="N2" s="1498" t="s">
        <v>2873</v>
      </c>
      <c r="O2" s="1498" t="s">
        <v>2874</v>
      </c>
    </row>
    <row r="3" spans="1:17" s="1491" customFormat="1" ht="15.75" customHeight="1" x14ac:dyDescent="0.15">
      <c r="A3" s="1195"/>
      <c r="B3" s="874"/>
      <c r="C3" s="875"/>
      <c r="D3" s="876"/>
      <c r="E3" s="877" t="s">
        <v>2875</v>
      </c>
      <c r="F3" s="878" t="s">
        <v>2876</v>
      </c>
      <c r="G3" s="878" t="s">
        <v>2876</v>
      </c>
      <c r="H3" s="878" t="s">
        <v>2876</v>
      </c>
      <c r="I3" s="879" t="s">
        <v>2877</v>
      </c>
      <c r="J3" s="879" t="s">
        <v>0</v>
      </c>
      <c r="K3" s="880"/>
      <c r="L3" s="881"/>
      <c r="M3" s="1043"/>
      <c r="N3" s="1209" t="s">
        <v>2878</v>
      </c>
      <c r="O3" s="1043" t="s">
        <v>2879</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2880</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2881</v>
      </c>
      <c r="I5" s="901">
        <v>11670.4</v>
      </c>
      <c r="J5" s="901">
        <v>25083.93</v>
      </c>
      <c r="K5" s="902">
        <v>35246</v>
      </c>
      <c r="L5" s="902">
        <v>38429</v>
      </c>
      <c r="M5" s="903" t="s">
        <v>2881</v>
      </c>
      <c r="N5" s="904">
        <v>1836</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2881</v>
      </c>
      <c r="I7" s="901">
        <v>1353.62</v>
      </c>
      <c r="J7" s="901">
        <v>9044.0400000000009</v>
      </c>
      <c r="K7" s="902">
        <v>27135</v>
      </c>
      <c r="L7" s="902">
        <v>39624</v>
      </c>
      <c r="M7" s="903" t="s">
        <v>2881</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2881</v>
      </c>
      <c r="N9" s="904">
        <v>87</v>
      </c>
      <c r="O9" s="905">
        <v>1.29</v>
      </c>
      <c r="P9" s="1492"/>
      <c r="Q9" s="1450"/>
    </row>
    <row r="10" spans="1:17" s="1491" customFormat="1" ht="14.25" x14ac:dyDescent="0.15">
      <c r="A10" s="1195"/>
      <c r="B10" s="884" t="s">
        <v>11</v>
      </c>
      <c r="C10" s="897" t="s">
        <v>1459</v>
      </c>
      <c r="D10" s="897" t="s">
        <v>628</v>
      </c>
      <c r="E10" s="898" t="s">
        <v>1628</v>
      </c>
      <c r="F10" s="899">
        <v>7040</v>
      </c>
      <c r="G10" s="900">
        <v>7040</v>
      </c>
      <c r="H10" s="900" t="s">
        <v>2881</v>
      </c>
      <c r="I10" s="901">
        <v>2074.65</v>
      </c>
      <c r="J10" s="918">
        <v>11425.2</v>
      </c>
      <c r="K10" s="891">
        <v>33305</v>
      </c>
      <c r="L10" s="891">
        <v>38132</v>
      </c>
      <c r="M10" s="892" t="s">
        <v>2881</v>
      </c>
      <c r="N10" s="893">
        <v>560</v>
      </c>
      <c r="O10" s="894">
        <v>2.99</v>
      </c>
      <c r="P10" s="1492"/>
      <c r="Q10" s="1450"/>
    </row>
    <row r="11" spans="1:17" s="1491" customFormat="1" ht="14.25" x14ac:dyDescent="0.15">
      <c r="A11" s="1195"/>
      <c r="B11" s="884" t="s">
        <v>12</v>
      </c>
      <c r="C11" s="897" t="s">
        <v>285</v>
      </c>
      <c r="D11" s="897" t="s">
        <v>609</v>
      </c>
      <c r="E11" s="898" t="s">
        <v>632</v>
      </c>
      <c r="F11" s="899">
        <v>8140</v>
      </c>
      <c r="G11" s="900">
        <v>8140</v>
      </c>
      <c r="H11" s="900" t="s">
        <v>2881</v>
      </c>
      <c r="I11" s="901">
        <v>1101.49</v>
      </c>
      <c r="J11" s="901">
        <v>5858.26</v>
      </c>
      <c r="K11" s="902">
        <v>30064</v>
      </c>
      <c r="L11" s="902">
        <v>38686</v>
      </c>
      <c r="M11" s="903" t="s">
        <v>2881</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2881</v>
      </c>
      <c r="N12" s="893">
        <v>150</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2881</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2881</v>
      </c>
      <c r="I14" s="901">
        <v>1056.92</v>
      </c>
      <c r="J14" s="918">
        <v>5782.27</v>
      </c>
      <c r="K14" s="891">
        <v>35550</v>
      </c>
      <c r="L14" s="891">
        <v>38044</v>
      </c>
      <c r="M14" s="892" t="s">
        <v>2881</v>
      </c>
      <c r="N14" s="893">
        <v>275</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2881</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2880</v>
      </c>
      <c r="N16" s="893">
        <v>71</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2881</v>
      </c>
      <c r="I17" s="901">
        <v>1047.79</v>
      </c>
      <c r="J17" s="901">
        <v>8510.20999999999</v>
      </c>
      <c r="K17" s="902">
        <v>31763</v>
      </c>
      <c r="L17" s="902">
        <v>41460</v>
      </c>
      <c r="M17" s="903" t="s">
        <v>2881</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2880</v>
      </c>
      <c r="N18" s="893">
        <v>313</v>
      </c>
      <c r="O18" s="894">
        <v>4.95</v>
      </c>
      <c r="P18" s="1492"/>
      <c r="Q18" s="1450"/>
    </row>
    <row r="19" spans="1:17" s="1491" customFormat="1" ht="14.25" x14ac:dyDescent="0.15">
      <c r="A19" s="1195"/>
      <c r="B19" s="884" t="s">
        <v>22</v>
      </c>
      <c r="C19" s="897" t="s">
        <v>293</v>
      </c>
      <c r="D19" s="897" t="s">
        <v>626</v>
      </c>
      <c r="E19" s="898" t="s">
        <v>632</v>
      </c>
      <c r="F19" s="899">
        <v>4240</v>
      </c>
      <c r="G19" s="900">
        <v>4240</v>
      </c>
      <c r="H19" s="900" t="s">
        <v>2882</v>
      </c>
      <c r="I19" s="901">
        <v>730.46</v>
      </c>
      <c r="J19" s="901">
        <v>3896.26</v>
      </c>
      <c r="K19" s="902">
        <v>40207</v>
      </c>
      <c r="L19" s="902">
        <v>40921</v>
      </c>
      <c r="M19" s="903" t="s">
        <v>2881</v>
      </c>
      <c r="N19" s="904">
        <v>62</v>
      </c>
      <c r="O19" s="905">
        <v>4.62</v>
      </c>
      <c r="P19" s="1492"/>
      <c r="Q19" s="1450"/>
    </row>
    <row r="20" spans="1:17" s="1491" customFormat="1" ht="14.25" x14ac:dyDescent="0.15">
      <c r="A20" s="1195"/>
      <c r="B20" s="884" t="s">
        <v>23</v>
      </c>
      <c r="C20" s="897" t="s">
        <v>294</v>
      </c>
      <c r="D20" s="897" t="s">
        <v>627</v>
      </c>
      <c r="E20" s="898" t="s">
        <v>632</v>
      </c>
      <c r="F20" s="899">
        <v>2480</v>
      </c>
      <c r="G20" s="900">
        <v>2480</v>
      </c>
      <c r="H20" s="900" t="s">
        <v>2881</v>
      </c>
      <c r="I20" s="901">
        <v>505.34999999999991</v>
      </c>
      <c r="J20" s="918">
        <v>3036.1399999999899</v>
      </c>
      <c r="K20" s="891">
        <v>33162</v>
      </c>
      <c r="L20" s="891">
        <v>39304</v>
      </c>
      <c r="M20" s="892" t="s">
        <v>2881</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2881</v>
      </c>
      <c r="I21" s="901">
        <v>773.32</v>
      </c>
      <c r="J21" s="901">
        <v>4698.97</v>
      </c>
      <c r="K21" s="902">
        <v>32339</v>
      </c>
      <c r="L21" s="902">
        <v>38043</v>
      </c>
      <c r="M21" s="903" t="s">
        <v>2881</v>
      </c>
      <c r="N21" s="904">
        <v>363</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2881</v>
      </c>
      <c r="N22" s="893">
        <v>200</v>
      </c>
      <c r="O22" s="894">
        <v>5.15</v>
      </c>
      <c r="P22" s="1492"/>
    </row>
    <row r="23" spans="1:17" s="1491" customFormat="1" ht="14.25" x14ac:dyDescent="0.15">
      <c r="A23" s="1195"/>
      <c r="B23" s="884" t="s">
        <v>26</v>
      </c>
      <c r="C23" s="897" t="s">
        <v>297</v>
      </c>
      <c r="D23" s="897" t="s">
        <v>627</v>
      </c>
      <c r="E23" s="898" t="s">
        <v>632</v>
      </c>
      <c r="F23" s="899">
        <v>2880</v>
      </c>
      <c r="G23" s="900">
        <v>2880</v>
      </c>
      <c r="H23" s="900" t="s">
        <v>2882</v>
      </c>
      <c r="I23" s="901">
        <v>386.7</v>
      </c>
      <c r="J23" s="901">
        <v>2930.15</v>
      </c>
      <c r="K23" s="902">
        <v>39955</v>
      </c>
      <c r="L23" s="902">
        <v>40848</v>
      </c>
      <c r="M23" s="903" t="s">
        <v>2881</v>
      </c>
      <c r="N23" s="904">
        <v>63</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2882</v>
      </c>
      <c r="I25" s="901">
        <v>343.16</v>
      </c>
      <c r="J25" s="901">
        <v>2376.4</v>
      </c>
      <c r="K25" s="902">
        <v>40100</v>
      </c>
      <c r="L25" s="902">
        <v>40848</v>
      </c>
      <c r="M25" s="903" t="s">
        <v>2881</v>
      </c>
      <c r="N25" s="904">
        <v>53</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2880</v>
      </c>
      <c r="N26" s="893">
        <v>287</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2880</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2882</v>
      </c>
      <c r="I28" s="901">
        <v>1057.1400000000001</v>
      </c>
      <c r="J28" s="901">
        <v>3868.36</v>
      </c>
      <c r="K28" s="902">
        <v>33534</v>
      </c>
      <c r="L28" s="902">
        <v>38776</v>
      </c>
      <c r="M28" s="903" t="s">
        <v>2881</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2881</v>
      </c>
      <c r="I29" s="901">
        <v>457.27</v>
      </c>
      <c r="J29" s="918">
        <v>2664.8299999999899</v>
      </c>
      <c r="K29" s="891">
        <v>32079</v>
      </c>
      <c r="L29" s="891">
        <v>39827</v>
      </c>
      <c r="M29" s="892" t="s">
        <v>2881</v>
      </c>
      <c r="N29" s="893">
        <v>100</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2881</v>
      </c>
      <c r="I30" s="901">
        <v>4454.59</v>
      </c>
      <c r="J30" s="901">
        <v>6865.8</v>
      </c>
      <c r="K30" s="902">
        <v>34683</v>
      </c>
      <c r="L30" s="902">
        <v>37960</v>
      </c>
      <c r="M30" s="903" t="s">
        <v>2881</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2881</v>
      </c>
      <c r="N31" s="893">
        <v>483</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2882</v>
      </c>
      <c r="I32" s="901">
        <v>1502.94</v>
      </c>
      <c r="J32" s="901">
        <v>10055.129999999899</v>
      </c>
      <c r="K32" s="902">
        <v>31351</v>
      </c>
      <c r="L32" s="902">
        <v>38484</v>
      </c>
      <c r="M32" s="903" t="s">
        <v>2881</v>
      </c>
      <c r="N32" s="904">
        <v>522</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2880</v>
      </c>
      <c r="N33" s="893">
        <v>390</v>
      </c>
      <c r="O33" s="894">
        <v>9.64</v>
      </c>
      <c r="P33" s="1492"/>
      <c r="Q33" s="1450"/>
    </row>
    <row r="34" spans="1:17" s="1491" customFormat="1" ht="14.25" x14ac:dyDescent="0.15">
      <c r="A34" s="1195"/>
      <c r="B34" s="884" t="s">
        <v>733</v>
      </c>
      <c r="C34" s="897" t="s">
        <v>1462</v>
      </c>
      <c r="D34" s="897" t="s">
        <v>628</v>
      </c>
      <c r="E34" s="898" t="s">
        <v>2883</v>
      </c>
      <c r="F34" s="899">
        <v>6210</v>
      </c>
      <c r="G34" s="900">
        <v>6210</v>
      </c>
      <c r="H34" s="900" t="s">
        <v>2882</v>
      </c>
      <c r="I34" s="901">
        <v>709.5</v>
      </c>
      <c r="J34" s="901">
        <v>5171.17</v>
      </c>
      <c r="K34" s="902">
        <v>41677</v>
      </c>
      <c r="L34" s="902">
        <v>42430</v>
      </c>
      <c r="M34" s="903" t="s">
        <v>2881</v>
      </c>
      <c r="N34" s="904">
        <v>53</v>
      </c>
      <c r="O34" s="905">
        <v>3.82</v>
      </c>
      <c r="P34" s="1492"/>
      <c r="Q34" s="1450"/>
    </row>
    <row r="35" spans="1:17" s="1491" customFormat="1" ht="14.25" x14ac:dyDescent="0.15">
      <c r="A35" s="1195"/>
      <c r="B35" s="884" t="s">
        <v>734</v>
      </c>
      <c r="C35" s="897" t="s">
        <v>812</v>
      </c>
      <c r="D35" s="897" t="s">
        <v>627</v>
      </c>
      <c r="E35" s="898" t="s">
        <v>2884</v>
      </c>
      <c r="F35" s="899">
        <v>3970</v>
      </c>
      <c r="G35" s="900">
        <v>3970</v>
      </c>
      <c r="H35" s="900" t="s">
        <v>2882</v>
      </c>
      <c r="I35" s="901">
        <v>321.39</v>
      </c>
      <c r="J35" s="918">
        <v>2487.63</v>
      </c>
      <c r="K35" s="891">
        <v>41754</v>
      </c>
      <c r="L35" s="891">
        <v>42430</v>
      </c>
      <c r="M35" s="892" t="s">
        <v>2880</v>
      </c>
      <c r="N35" s="893">
        <v>25</v>
      </c>
      <c r="O35" s="894">
        <v>3.79</v>
      </c>
      <c r="P35" s="1492"/>
      <c r="Q35" s="1450"/>
    </row>
    <row r="36" spans="1:17" s="1491" customFormat="1" ht="14.25" x14ac:dyDescent="0.15">
      <c r="A36" s="1195"/>
      <c r="B36" s="884" t="s">
        <v>736</v>
      </c>
      <c r="C36" s="897" t="s">
        <v>813</v>
      </c>
      <c r="D36" s="897" t="s">
        <v>628</v>
      </c>
      <c r="E36" s="898" t="s">
        <v>2883</v>
      </c>
      <c r="F36" s="899">
        <v>3900</v>
      </c>
      <c r="G36" s="900">
        <v>3900</v>
      </c>
      <c r="H36" s="900" t="s">
        <v>2881</v>
      </c>
      <c r="I36" s="901">
        <v>547.04999999999995</v>
      </c>
      <c r="J36" s="901">
        <v>3362.95</v>
      </c>
      <c r="K36" s="902">
        <v>41851</v>
      </c>
      <c r="L36" s="902">
        <v>42430</v>
      </c>
      <c r="M36" s="903" t="s">
        <v>2881</v>
      </c>
      <c r="N36" s="904">
        <v>33</v>
      </c>
      <c r="O36" s="905">
        <v>5.26</v>
      </c>
      <c r="P36" s="1492"/>
      <c r="Q36" s="1450"/>
    </row>
    <row r="37" spans="1:17" s="1491" customFormat="1" ht="14.25" x14ac:dyDescent="0.15">
      <c r="A37" s="1195"/>
      <c r="B37" s="884" t="s">
        <v>1218</v>
      </c>
      <c r="C37" s="897" t="s">
        <v>1317</v>
      </c>
      <c r="D37" s="897" t="s">
        <v>628</v>
      </c>
      <c r="E37" s="898" t="s">
        <v>2883</v>
      </c>
      <c r="F37" s="899">
        <v>44100</v>
      </c>
      <c r="G37" s="900">
        <v>44100</v>
      </c>
      <c r="H37" s="900" t="s">
        <v>97</v>
      </c>
      <c r="I37" s="901">
        <v>21190.14</v>
      </c>
      <c r="J37" s="918">
        <v>144476.04999999999</v>
      </c>
      <c r="K37" s="891">
        <v>32890</v>
      </c>
      <c r="L37" s="891">
        <v>38779</v>
      </c>
      <c r="M37" s="892" t="s">
        <v>2880</v>
      </c>
      <c r="N37" s="893">
        <v>4871</v>
      </c>
      <c r="O37" s="894">
        <v>1.78</v>
      </c>
      <c r="P37" s="1492"/>
      <c r="Q37" s="1450"/>
    </row>
    <row r="38" spans="1:17" s="1491" customFormat="1" ht="14.25" x14ac:dyDescent="0.15">
      <c r="A38" s="1195"/>
      <c r="B38" s="884" t="s">
        <v>1219</v>
      </c>
      <c r="C38" s="897" t="s">
        <v>1318</v>
      </c>
      <c r="D38" s="897" t="s">
        <v>627</v>
      </c>
      <c r="E38" s="898" t="s">
        <v>2883</v>
      </c>
      <c r="F38" s="899">
        <v>18200</v>
      </c>
      <c r="G38" s="900">
        <v>18200</v>
      </c>
      <c r="H38" s="900" t="s">
        <v>2881</v>
      </c>
      <c r="I38" s="901">
        <v>39569.53</v>
      </c>
      <c r="J38" s="918">
        <v>24000.76</v>
      </c>
      <c r="K38" s="891">
        <v>37165</v>
      </c>
      <c r="L38" s="891">
        <v>38777</v>
      </c>
      <c r="M38" s="903" t="s">
        <v>2881</v>
      </c>
      <c r="N38" s="893">
        <v>918</v>
      </c>
      <c r="O38" s="894">
        <v>2.4300000000000002</v>
      </c>
      <c r="P38" s="1492"/>
      <c r="Q38" s="1450"/>
    </row>
    <row r="39" spans="1:17" s="1491" customFormat="1" ht="14.25" x14ac:dyDescent="0.15">
      <c r="A39" s="1195"/>
      <c r="B39" s="884" t="s">
        <v>1220</v>
      </c>
      <c r="C39" s="897" t="s">
        <v>1428</v>
      </c>
      <c r="D39" s="897" t="s">
        <v>628</v>
      </c>
      <c r="E39" s="898" t="s">
        <v>2885</v>
      </c>
      <c r="F39" s="899">
        <v>10400</v>
      </c>
      <c r="G39" s="900">
        <v>10400</v>
      </c>
      <c r="H39" s="900" t="s">
        <v>97</v>
      </c>
      <c r="I39" s="901">
        <v>2023.72</v>
      </c>
      <c r="J39" s="918">
        <v>10063.049999999999</v>
      </c>
      <c r="K39" s="891">
        <v>32628</v>
      </c>
      <c r="L39" s="891">
        <v>38777</v>
      </c>
      <c r="M39" s="892" t="s">
        <v>2880</v>
      </c>
      <c r="N39" s="893">
        <v>429</v>
      </c>
      <c r="O39" s="894">
        <v>4.76</v>
      </c>
      <c r="P39" s="1492"/>
      <c r="Q39" s="1450"/>
    </row>
    <row r="40" spans="1:17" s="1491" customFormat="1" ht="14.25" x14ac:dyDescent="0.15">
      <c r="A40" s="1195"/>
      <c r="B40" s="884" t="s">
        <v>1222</v>
      </c>
      <c r="C40" s="897" t="s">
        <v>1429</v>
      </c>
      <c r="D40" s="897" t="s">
        <v>626</v>
      </c>
      <c r="E40" s="898" t="s">
        <v>2883</v>
      </c>
      <c r="F40" s="899">
        <v>8330</v>
      </c>
      <c r="G40" s="900">
        <v>8330</v>
      </c>
      <c r="H40" s="900" t="s">
        <v>2882</v>
      </c>
      <c r="I40" s="901">
        <v>2105.12</v>
      </c>
      <c r="J40" s="918">
        <v>12169.78</v>
      </c>
      <c r="K40" s="891">
        <v>26753</v>
      </c>
      <c r="L40" s="891">
        <v>40191</v>
      </c>
      <c r="M40" s="903" t="s">
        <v>2881</v>
      </c>
      <c r="N40" s="893">
        <v>397</v>
      </c>
      <c r="O40" s="894">
        <v>4.1500000000000004</v>
      </c>
      <c r="P40" s="1492"/>
      <c r="Q40" s="1450"/>
    </row>
    <row r="41" spans="1:17" s="1491" customFormat="1" ht="14.25" x14ac:dyDescent="0.15">
      <c r="A41" s="1195"/>
      <c r="B41" s="884" t="s">
        <v>1223</v>
      </c>
      <c r="C41" s="897" t="s">
        <v>1321</v>
      </c>
      <c r="D41" s="897" t="s">
        <v>627</v>
      </c>
      <c r="E41" s="898" t="s">
        <v>2883</v>
      </c>
      <c r="F41" s="899">
        <v>8180</v>
      </c>
      <c r="G41" s="900">
        <v>8180</v>
      </c>
      <c r="H41" s="900" t="s">
        <v>2881</v>
      </c>
      <c r="I41" s="901">
        <v>39569.53</v>
      </c>
      <c r="J41" s="918">
        <v>10759.81</v>
      </c>
      <c r="K41" s="891">
        <v>37165</v>
      </c>
      <c r="L41" s="891">
        <v>39534</v>
      </c>
      <c r="M41" s="892" t="s">
        <v>2881</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2881</v>
      </c>
      <c r="I42" s="901">
        <v>1117.6099999999999</v>
      </c>
      <c r="J42" s="918">
        <v>7981.27</v>
      </c>
      <c r="K42" s="891">
        <v>31989</v>
      </c>
      <c r="L42" s="891">
        <v>40998</v>
      </c>
      <c r="M42" s="903" t="s">
        <v>2881</v>
      </c>
      <c r="N42" s="893">
        <v>284</v>
      </c>
      <c r="O42" s="894">
        <v>4.49</v>
      </c>
      <c r="P42" s="1492"/>
      <c r="Q42" s="1450"/>
    </row>
    <row r="43" spans="1:17" s="1491" customFormat="1" ht="14.25" x14ac:dyDescent="0.15">
      <c r="A43" s="1195"/>
      <c r="B43" s="884" t="s">
        <v>1225</v>
      </c>
      <c r="C43" s="897" t="s">
        <v>1431</v>
      </c>
      <c r="D43" s="897" t="s">
        <v>609</v>
      </c>
      <c r="E43" s="898" t="s">
        <v>2886</v>
      </c>
      <c r="F43" s="899">
        <v>5710</v>
      </c>
      <c r="G43" s="900">
        <v>5710</v>
      </c>
      <c r="H43" s="900" t="s">
        <v>97</v>
      </c>
      <c r="I43" s="901">
        <v>3208.2</v>
      </c>
      <c r="J43" s="918">
        <v>10704.44</v>
      </c>
      <c r="K43" s="891">
        <v>37553</v>
      </c>
      <c r="L43" s="891">
        <v>41606</v>
      </c>
      <c r="M43" s="892" t="s">
        <v>2881</v>
      </c>
      <c r="N43" s="893">
        <v>334</v>
      </c>
      <c r="O43" s="894">
        <v>7.45</v>
      </c>
      <c r="P43" s="1492"/>
      <c r="Q43" s="1450"/>
    </row>
    <row r="44" spans="1:17" s="1491" customFormat="1" ht="14.25" x14ac:dyDescent="0.15">
      <c r="A44" s="1195"/>
      <c r="B44" s="884" t="s">
        <v>1227</v>
      </c>
      <c r="C44" s="897" t="s">
        <v>1432</v>
      </c>
      <c r="D44" s="897" t="s">
        <v>628</v>
      </c>
      <c r="E44" s="898" t="s">
        <v>2883</v>
      </c>
      <c r="F44" s="899">
        <v>3620</v>
      </c>
      <c r="G44" s="900">
        <v>3620</v>
      </c>
      <c r="H44" s="900" t="s">
        <v>2882</v>
      </c>
      <c r="I44" s="901">
        <v>940.92</v>
      </c>
      <c r="J44" s="918">
        <v>4954.74</v>
      </c>
      <c r="K44" s="919">
        <v>33375</v>
      </c>
      <c r="L44" s="919">
        <v>39525</v>
      </c>
      <c r="M44" s="903" t="s">
        <v>2881</v>
      </c>
      <c r="N44" s="893">
        <v>202</v>
      </c>
      <c r="O44" s="894">
        <v>5.55</v>
      </c>
      <c r="P44" s="1492"/>
      <c r="Q44" s="1450"/>
    </row>
    <row r="45" spans="1:17" s="1491" customFormat="1" ht="14.25" x14ac:dyDescent="0.15">
      <c r="A45" s="1195"/>
      <c r="B45" s="884" t="s">
        <v>1229</v>
      </c>
      <c r="C45" s="897" t="s">
        <v>1433</v>
      </c>
      <c r="D45" s="897" t="s">
        <v>1639</v>
      </c>
      <c r="E45" s="898" t="s">
        <v>2885</v>
      </c>
      <c r="F45" s="899">
        <v>1850</v>
      </c>
      <c r="G45" s="900">
        <v>1850</v>
      </c>
      <c r="H45" s="900" t="s">
        <v>97</v>
      </c>
      <c r="I45" s="901">
        <v>421.37</v>
      </c>
      <c r="J45" s="918">
        <v>3251.03</v>
      </c>
      <c r="K45" s="891">
        <v>33259</v>
      </c>
      <c r="L45" s="891">
        <v>41606</v>
      </c>
      <c r="M45" s="892" t="s">
        <v>2880</v>
      </c>
      <c r="N45" s="893">
        <v>126</v>
      </c>
      <c r="O45" s="894">
        <v>4.25</v>
      </c>
      <c r="P45" s="1492"/>
      <c r="Q45" s="1450"/>
    </row>
    <row r="46" spans="1:17" s="1491" customFormat="1" ht="14.25" x14ac:dyDescent="0.15">
      <c r="A46" s="1195"/>
      <c r="B46" s="884" t="s">
        <v>1231</v>
      </c>
      <c r="C46" s="897" t="s">
        <v>1326</v>
      </c>
      <c r="D46" s="897" t="s">
        <v>1634</v>
      </c>
      <c r="E46" s="898" t="s">
        <v>2887</v>
      </c>
      <c r="F46" s="899">
        <v>1850</v>
      </c>
      <c r="G46" s="900">
        <v>1850</v>
      </c>
      <c r="H46" s="900" t="s">
        <v>2882</v>
      </c>
      <c r="I46" s="901">
        <v>2350.84</v>
      </c>
      <c r="J46" s="918">
        <v>5848.73</v>
      </c>
      <c r="K46" s="891">
        <v>34683</v>
      </c>
      <c r="L46" s="891">
        <v>38777</v>
      </c>
      <c r="M46" s="903" t="s">
        <v>2881</v>
      </c>
      <c r="N46" s="893">
        <v>696</v>
      </c>
      <c r="O46" s="894">
        <v>1.93</v>
      </c>
      <c r="P46" s="1492"/>
      <c r="Q46" s="1450"/>
    </row>
    <row r="47" spans="1:17" s="1491" customFormat="1" ht="14.25" x14ac:dyDescent="0.15">
      <c r="A47" s="1195"/>
      <c r="B47" s="884" t="s">
        <v>1642</v>
      </c>
      <c r="C47" s="897" t="s">
        <v>2888</v>
      </c>
      <c r="D47" s="897" t="s">
        <v>627</v>
      </c>
      <c r="E47" s="898" t="s">
        <v>2883</v>
      </c>
      <c r="F47" s="899">
        <v>4440</v>
      </c>
      <c r="G47" s="900">
        <v>4440</v>
      </c>
      <c r="H47" s="900" t="s">
        <v>2889</v>
      </c>
      <c r="I47" s="901">
        <v>552.11</v>
      </c>
      <c r="J47" s="918">
        <v>3721.63</v>
      </c>
      <c r="K47" s="891">
        <v>42704</v>
      </c>
      <c r="L47" s="891">
        <v>43007</v>
      </c>
      <c r="M47" s="892" t="s">
        <v>2880</v>
      </c>
      <c r="N47" s="893">
        <v>34</v>
      </c>
      <c r="O47" s="894">
        <v>5.53</v>
      </c>
      <c r="P47" s="1492"/>
      <c r="Q47" s="1450"/>
    </row>
    <row r="48" spans="1:17" s="1491" customFormat="1" ht="14.25" x14ac:dyDescent="0.15">
      <c r="A48" s="1195"/>
      <c r="B48" s="884" t="s">
        <v>1645</v>
      </c>
      <c r="C48" s="897" t="s">
        <v>1646</v>
      </c>
      <c r="D48" s="897" t="s">
        <v>626</v>
      </c>
      <c r="E48" s="898" t="s">
        <v>2883</v>
      </c>
      <c r="F48" s="899">
        <v>3410</v>
      </c>
      <c r="G48" s="900">
        <v>3410</v>
      </c>
      <c r="H48" s="900" t="s">
        <v>2889</v>
      </c>
      <c r="I48" s="901">
        <v>307.79000000000002</v>
      </c>
      <c r="J48" s="918">
        <v>2402.91</v>
      </c>
      <c r="K48" s="891">
        <v>42398</v>
      </c>
      <c r="L48" s="891">
        <v>43007</v>
      </c>
      <c r="M48" s="903" t="s">
        <v>2881</v>
      </c>
      <c r="N48" s="893">
        <v>21</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2889</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2889</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2890</v>
      </c>
      <c r="C51" s="897" t="s">
        <v>2374</v>
      </c>
      <c r="D51" s="897" t="s">
        <v>628</v>
      </c>
      <c r="E51" s="898" t="s">
        <v>632</v>
      </c>
      <c r="F51" s="899">
        <v>10900</v>
      </c>
      <c r="G51" s="900">
        <v>10900</v>
      </c>
      <c r="H51" s="900" t="s">
        <v>2889</v>
      </c>
      <c r="I51" s="901">
        <v>965.44</v>
      </c>
      <c r="J51" s="918">
        <v>7088.17</v>
      </c>
      <c r="K51" s="891">
        <v>43159</v>
      </c>
      <c r="L51" s="891">
        <v>43525</v>
      </c>
      <c r="M51" s="892" t="s">
        <v>97</v>
      </c>
      <c r="N51" s="893">
        <v>60</v>
      </c>
      <c r="O51" s="894">
        <v>7</v>
      </c>
      <c r="P51" s="1492"/>
      <c r="Q51" s="1450"/>
    </row>
    <row r="52" spans="1:17" s="1491" customFormat="1" ht="14.25" x14ac:dyDescent="0.15">
      <c r="A52" s="1195"/>
      <c r="B52" s="884" t="s">
        <v>2891</v>
      </c>
      <c r="C52" s="897" t="s">
        <v>2372</v>
      </c>
      <c r="D52" s="897" t="s">
        <v>627</v>
      </c>
      <c r="E52" s="898" t="s">
        <v>632</v>
      </c>
      <c r="F52" s="899">
        <v>3805</v>
      </c>
      <c r="G52" s="900">
        <v>3805</v>
      </c>
      <c r="H52" s="900" t="s">
        <v>2889</v>
      </c>
      <c r="I52" s="901">
        <v>830.08</v>
      </c>
      <c r="J52" s="918">
        <v>2514</v>
      </c>
      <c r="K52" s="891">
        <v>43210</v>
      </c>
      <c r="L52" s="891">
        <v>43525</v>
      </c>
      <c r="M52" s="892" t="s">
        <v>97</v>
      </c>
      <c r="N52" s="893">
        <v>27</v>
      </c>
      <c r="O52" s="894">
        <v>5.34</v>
      </c>
      <c r="P52" s="1492"/>
      <c r="Q52" s="1450"/>
    </row>
    <row r="53" spans="1:17" s="1491" customFormat="1" ht="14.25" x14ac:dyDescent="0.15">
      <c r="A53" s="1195"/>
      <c r="B53" s="884" t="s">
        <v>2892</v>
      </c>
      <c r="C53" s="897" t="s">
        <v>2370</v>
      </c>
      <c r="D53" s="897" t="s">
        <v>627</v>
      </c>
      <c r="E53" s="898" t="s">
        <v>632</v>
      </c>
      <c r="F53" s="899">
        <v>2880</v>
      </c>
      <c r="G53" s="900">
        <v>2880</v>
      </c>
      <c r="H53" s="900" t="s">
        <v>2889</v>
      </c>
      <c r="I53" s="901">
        <v>279.17</v>
      </c>
      <c r="J53" s="918">
        <v>2051.35</v>
      </c>
      <c r="K53" s="891">
        <v>43231</v>
      </c>
      <c r="L53" s="891">
        <v>43525</v>
      </c>
      <c r="M53" s="892" t="s">
        <v>97</v>
      </c>
      <c r="N53" s="893">
        <v>18</v>
      </c>
      <c r="O53" s="894">
        <v>5.89</v>
      </c>
      <c r="P53" s="1492"/>
      <c r="Q53" s="1450"/>
    </row>
    <row r="54" spans="1:17" s="1491" customFormat="1" ht="14.25" x14ac:dyDescent="0.15">
      <c r="A54" s="1195"/>
      <c r="B54" s="884" t="s">
        <v>2893</v>
      </c>
      <c r="C54" s="897" t="s">
        <v>2368</v>
      </c>
      <c r="D54" s="897" t="s">
        <v>626</v>
      </c>
      <c r="E54" s="898" t="s">
        <v>632</v>
      </c>
      <c r="F54" s="899">
        <v>3890</v>
      </c>
      <c r="G54" s="900">
        <v>3890</v>
      </c>
      <c r="H54" s="900" t="s">
        <v>2889</v>
      </c>
      <c r="I54" s="901">
        <v>403.76</v>
      </c>
      <c r="J54" s="918">
        <v>2670.12</v>
      </c>
      <c r="K54" s="891">
        <v>43312</v>
      </c>
      <c r="L54" s="891">
        <v>43556</v>
      </c>
      <c r="M54" s="892" t="s">
        <v>97</v>
      </c>
      <c r="N54" s="893">
        <v>22</v>
      </c>
      <c r="O54" s="894">
        <v>5.08</v>
      </c>
      <c r="P54" s="1492"/>
      <c r="Q54" s="1450"/>
    </row>
    <row r="55" spans="1:17" s="1491" customFormat="1" ht="14.25" x14ac:dyDescent="0.15">
      <c r="A55" s="1195"/>
      <c r="B55" s="884" t="s">
        <v>2549</v>
      </c>
      <c r="C55" s="897" t="s">
        <v>2894</v>
      </c>
      <c r="D55" s="897" t="s">
        <v>1631</v>
      </c>
      <c r="E55" s="898" t="s">
        <v>632</v>
      </c>
      <c r="F55" s="899">
        <v>8450</v>
      </c>
      <c r="G55" s="900">
        <v>8450</v>
      </c>
      <c r="H55" s="900"/>
      <c r="I55" s="901">
        <v>1021.96</v>
      </c>
      <c r="J55" s="901">
        <v>6367.04</v>
      </c>
      <c r="K55" s="891">
        <v>43448</v>
      </c>
      <c r="L55" s="891">
        <v>43837</v>
      </c>
      <c r="M55" s="892"/>
      <c r="N55" s="893">
        <v>60</v>
      </c>
      <c r="O55" s="894">
        <v>4.08</v>
      </c>
      <c r="P55" s="1492"/>
      <c r="Q55" s="1450"/>
    </row>
    <row r="56" spans="1:17" s="1491" customFormat="1" ht="14.25" x14ac:dyDescent="0.15">
      <c r="A56" s="1195"/>
      <c r="B56" s="884" t="s">
        <v>2550</v>
      </c>
      <c r="C56" s="897" t="s">
        <v>2895</v>
      </c>
      <c r="D56" s="897" t="s">
        <v>628</v>
      </c>
      <c r="E56" s="898" t="s">
        <v>632</v>
      </c>
      <c r="F56" s="899">
        <v>4730</v>
      </c>
      <c r="G56" s="900">
        <v>4730</v>
      </c>
      <c r="H56" s="900"/>
      <c r="I56" s="901">
        <v>469.35</v>
      </c>
      <c r="J56" s="918">
        <v>3430.06</v>
      </c>
      <c r="K56" s="891">
        <v>43203</v>
      </c>
      <c r="L56" s="891">
        <v>43837</v>
      </c>
      <c r="M56" s="892"/>
      <c r="N56" s="893">
        <v>32</v>
      </c>
      <c r="O56" s="894">
        <v>3.55</v>
      </c>
      <c r="P56" s="1492"/>
      <c r="Q56" s="1450"/>
    </row>
    <row r="57" spans="1:17" s="1491" customFormat="1" ht="14.25" x14ac:dyDescent="0.15">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2880</v>
      </c>
      <c r="N57" s="893">
        <v>1022</v>
      </c>
      <c r="O57" s="894">
        <v>0.18</v>
      </c>
      <c r="P57" s="1492"/>
      <c r="Q57" s="1450"/>
    </row>
    <row r="58" spans="1:17" s="1491" customFormat="1" ht="14.25" x14ac:dyDescent="0.15">
      <c r="A58" s="1195"/>
      <c r="B58" s="884" t="s">
        <v>44</v>
      </c>
      <c r="C58" s="897" t="s">
        <v>310</v>
      </c>
      <c r="D58" s="897" t="s">
        <v>1647</v>
      </c>
      <c r="E58" s="898" t="s">
        <v>632</v>
      </c>
      <c r="F58" s="899">
        <v>4140</v>
      </c>
      <c r="G58" s="900">
        <v>4140</v>
      </c>
      <c r="H58" s="900" t="s">
        <v>2882</v>
      </c>
      <c r="I58" s="901">
        <v>1275.68</v>
      </c>
      <c r="J58" s="901">
        <v>9603.8099999999904</v>
      </c>
      <c r="K58" s="902">
        <v>39640</v>
      </c>
      <c r="L58" s="902">
        <v>39757</v>
      </c>
      <c r="M58" s="903" t="s">
        <v>2881</v>
      </c>
      <c r="N58" s="904">
        <v>579</v>
      </c>
      <c r="O58" s="905">
        <v>0.04</v>
      </c>
      <c r="P58" s="1492"/>
      <c r="Q58" s="1450"/>
    </row>
    <row r="59" spans="1:17" s="1491" customFormat="1" ht="14.25" x14ac:dyDescent="0.15">
      <c r="A59" s="1195"/>
      <c r="B59" s="884" t="s">
        <v>46</v>
      </c>
      <c r="C59" s="897" t="s">
        <v>1327</v>
      </c>
      <c r="D59" s="897" t="s">
        <v>1648</v>
      </c>
      <c r="E59" s="898" t="s">
        <v>636</v>
      </c>
      <c r="F59" s="899">
        <v>2030</v>
      </c>
      <c r="G59" s="900">
        <v>2030</v>
      </c>
      <c r="H59" s="900" t="s">
        <v>2881</v>
      </c>
      <c r="I59" s="901">
        <v>2318.17</v>
      </c>
      <c r="J59" s="918">
        <v>12977.45</v>
      </c>
      <c r="K59" s="891">
        <v>25021</v>
      </c>
      <c r="L59" s="891">
        <v>38686</v>
      </c>
      <c r="M59" s="892" t="s">
        <v>2881</v>
      </c>
      <c r="N59" s="893">
        <v>339</v>
      </c>
      <c r="O59" s="894">
        <v>4.3899999999999997</v>
      </c>
      <c r="P59" s="1492"/>
      <c r="Q59" s="1450"/>
    </row>
    <row r="60" spans="1:17" s="1491" customFormat="1" ht="14.25" x14ac:dyDescent="0.15">
      <c r="A60" s="1195"/>
      <c r="B60" s="884" t="s">
        <v>47</v>
      </c>
      <c r="C60" s="897" t="s">
        <v>2896</v>
      </c>
      <c r="D60" s="897" t="s">
        <v>1650</v>
      </c>
      <c r="E60" s="898" t="s">
        <v>633</v>
      </c>
      <c r="F60" s="899">
        <v>2320</v>
      </c>
      <c r="G60" s="900">
        <v>2320</v>
      </c>
      <c r="H60" s="900" t="s">
        <v>2881</v>
      </c>
      <c r="I60" s="901">
        <v>1563.14</v>
      </c>
      <c r="J60" s="901">
        <v>10479.629999999899</v>
      </c>
      <c r="K60" s="902">
        <v>36501</v>
      </c>
      <c r="L60" s="902">
        <v>37960</v>
      </c>
      <c r="M60" s="903" t="s">
        <v>2881</v>
      </c>
      <c r="N60" s="904">
        <v>510</v>
      </c>
      <c r="O60" s="905">
        <v>2.67</v>
      </c>
      <c r="P60" s="1492"/>
      <c r="Q60" s="1450"/>
    </row>
    <row r="61" spans="1:17" s="1491" customFormat="1" ht="14.25" x14ac:dyDescent="0.15">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2881</v>
      </c>
      <c r="N61" s="893">
        <v>44</v>
      </c>
      <c r="O61" s="894">
        <v>8.34</v>
      </c>
      <c r="P61" s="1492"/>
      <c r="Q61" s="1450"/>
    </row>
    <row r="62" spans="1:17" s="1491" customFormat="1" ht="14.25" x14ac:dyDescent="0.15">
      <c r="A62" s="1195"/>
      <c r="B62" s="884" t="s">
        <v>49</v>
      </c>
      <c r="C62" s="897" t="s">
        <v>1464</v>
      </c>
      <c r="D62" s="897" t="s">
        <v>1651</v>
      </c>
      <c r="E62" s="898" t="s">
        <v>633</v>
      </c>
      <c r="F62" s="899">
        <v>2280</v>
      </c>
      <c r="G62" s="900">
        <v>2280</v>
      </c>
      <c r="H62" s="900" t="s">
        <v>2882</v>
      </c>
      <c r="I62" s="901">
        <v>934.2</v>
      </c>
      <c r="J62" s="901">
        <v>7363.25</v>
      </c>
      <c r="K62" s="902">
        <v>33315</v>
      </c>
      <c r="L62" s="902">
        <v>38624</v>
      </c>
      <c r="M62" s="903" t="s">
        <v>2881</v>
      </c>
      <c r="N62" s="904">
        <v>567</v>
      </c>
      <c r="O62" s="905">
        <v>7.99</v>
      </c>
      <c r="P62" s="1492"/>
      <c r="Q62" s="1450"/>
    </row>
    <row r="63" spans="1:17" s="1491" customFormat="1" ht="14.25" x14ac:dyDescent="0.15">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2880</v>
      </c>
      <c r="N63" s="893">
        <v>1504</v>
      </c>
      <c r="O63" s="894">
        <v>2.2200000000000002</v>
      </c>
      <c r="P63" s="1492"/>
      <c r="Q63" s="1450"/>
    </row>
    <row r="64" spans="1:17" s="1491" customFormat="1" ht="14.25" x14ac:dyDescent="0.15">
      <c r="A64" s="1195"/>
      <c r="B64" s="884" t="s">
        <v>51</v>
      </c>
      <c r="C64" s="897" t="s">
        <v>316</v>
      </c>
      <c r="D64" s="897" t="s">
        <v>607</v>
      </c>
      <c r="E64" s="898" t="s">
        <v>1653</v>
      </c>
      <c r="F64" s="899">
        <v>12100</v>
      </c>
      <c r="G64" s="900">
        <v>12100</v>
      </c>
      <c r="H64" s="900" t="s">
        <v>2881</v>
      </c>
      <c r="I64" s="901">
        <v>4864</v>
      </c>
      <c r="J64" s="901">
        <v>38252.919999999896</v>
      </c>
      <c r="K64" s="902">
        <v>34541</v>
      </c>
      <c r="L64" s="902">
        <v>39563</v>
      </c>
      <c r="M64" s="903" t="s">
        <v>2881</v>
      </c>
      <c r="N64" s="904">
        <v>2452</v>
      </c>
      <c r="O64" s="905">
        <v>2.94</v>
      </c>
      <c r="P64" s="1492"/>
      <c r="Q64" s="1450"/>
    </row>
    <row r="65" spans="1:17" s="1491" customFormat="1" ht="14.25" x14ac:dyDescent="0.15">
      <c r="A65" s="1195"/>
      <c r="B65" s="884" t="s">
        <v>52</v>
      </c>
      <c r="C65" s="897" t="s">
        <v>317</v>
      </c>
      <c r="D65" s="897" t="s">
        <v>607</v>
      </c>
      <c r="E65" s="898" t="s">
        <v>632</v>
      </c>
      <c r="F65" s="899">
        <v>6100</v>
      </c>
      <c r="G65" s="900">
        <v>6100</v>
      </c>
      <c r="H65" s="900" t="s">
        <v>2882</v>
      </c>
      <c r="I65" s="916">
        <v>3136.56</v>
      </c>
      <c r="J65" s="917">
        <v>23522.82</v>
      </c>
      <c r="K65" s="891">
        <v>30663</v>
      </c>
      <c r="L65" s="891">
        <v>37960</v>
      </c>
      <c r="M65" s="892" t="s">
        <v>2880</v>
      </c>
      <c r="N65" s="893">
        <v>1914</v>
      </c>
      <c r="O65" s="894">
        <v>9.15</v>
      </c>
      <c r="P65" s="1492"/>
      <c r="Q65" s="1450"/>
    </row>
    <row r="66" spans="1:17" s="1491" customFormat="1" ht="14.25" x14ac:dyDescent="0.15">
      <c r="A66" s="1195"/>
      <c r="B66" s="884" t="s">
        <v>53</v>
      </c>
      <c r="C66" s="897" t="s">
        <v>318</v>
      </c>
      <c r="D66" s="897" t="s">
        <v>607</v>
      </c>
      <c r="E66" s="898" t="s">
        <v>632</v>
      </c>
      <c r="F66" s="899">
        <v>3450</v>
      </c>
      <c r="G66" s="900">
        <v>3450</v>
      </c>
      <c r="H66" s="900" t="s">
        <v>2882</v>
      </c>
      <c r="I66" s="901">
        <v>818.39</v>
      </c>
      <c r="J66" s="901">
        <v>8036.71</v>
      </c>
      <c r="K66" s="902">
        <v>34148</v>
      </c>
      <c r="L66" s="902">
        <v>39717</v>
      </c>
      <c r="M66" s="903" t="s">
        <v>2881</v>
      </c>
      <c r="N66" s="904">
        <v>370</v>
      </c>
      <c r="O66" s="905">
        <v>8.5500000000000007</v>
      </c>
      <c r="P66" s="1492"/>
      <c r="Q66" s="1450"/>
    </row>
    <row r="67" spans="1:17" s="1491" customFormat="1" ht="14.25" x14ac:dyDescent="0.15">
      <c r="A67" s="1195"/>
      <c r="B67" s="884" t="s">
        <v>54</v>
      </c>
      <c r="C67" s="897" t="s">
        <v>319</v>
      </c>
      <c r="D67" s="897" t="s">
        <v>607</v>
      </c>
      <c r="E67" s="898" t="s">
        <v>632</v>
      </c>
      <c r="F67" s="899">
        <v>4000</v>
      </c>
      <c r="G67" s="900">
        <v>4000</v>
      </c>
      <c r="H67" s="900" t="s">
        <v>2881</v>
      </c>
      <c r="I67" s="901">
        <v>1865.34</v>
      </c>
      <c r="J67" s="918">
        <v>16845.869999999901</v>
      </c>
      <c r="K67" s="891">
        <v>33557</v>
      </c>
      <c r="L67" s="891">
        <v>37960</v>
      </c>
      <c r="M67" s="892" t="s">
        <v>2881</v>
      </c>
      <c r="N67" s="893">
        <v>1082</v>
      </c>
      <c r="O67" s="894">
        <v>1.63</v>
      </c>
      <c r="P67" s="1492"/>
      <c r="Q67" s="1450"/>
    </row>
    <row r="68" spans="1:17" s="1491" customFormat="1" ht="14.25" x14ac:dyDescent="0.15">
      <c r="A68" s="1195"/>
      <c r="B68" s="884" t="s">
        <v>55</v>
      </c>
      <c r="C68" s="897" t="s">
        <v>320</v>
      </c>
      <c r="D68" s="897" t="s">
        <v>1656</v>
      </c>
      <c r="E68" s="898" t="s">
        <v>633</v>
      </c>
      <c r="F68" s="899">
        <v>2280</v>
      </c>
      <c r="G68" s="900">
        <v>2280</v>
      </c>
      <c r="H68" s="900" t="s">
        <v>2881</v>
      </c>
      <c r="I68" s="901">
        <v>1319.15</v>
      </c>
      <c r="J68" s="901">
        <v>11950.37</v>
      </c>
      <c r="K68" s="902">
        <v>27972</v>
      </c>
      <c r="L68" s="902">
        <v>37960</v>
      </c>
      <c r="M68" s="903" t="s">
        <v>2881</v>
      </c>
      <c r="N68" s="904">
        <v>408</v>
      </c>
      <c r="O68" s="905">
        <v>4.24</v>
      </c>
      <c r="P68" s="1492"/>
      <c r="Q68" s="1450"/>
    </row>
    <row r="69" spans="1:17" s="1491" customFormat="1" ht="14.25" x14ac:dyDescent="0.15">
      <c r="A69" s="1195"/>
      <c r="B69" s="884" t="s">
        <v>56</v>
      </c>
      <c r="C69" s="897" t="s">
        <v>1331</v>
      </c>
      <c r="D69" s="897" t="s">
        <v>1657</v>
      </c>
      <c r="E69" s="898" t="s">
        <v>1658</v>
      </c>
      <c r="F69" s="899">
        <v>4210</v>
      </c>
      <c r="G69" s="900">
        <v>4210</v>
      </c>
      <c r="H69" s="900" t="s">
        <v>2882</v>
      </c>
      <c r="I69" s="916">
        <v>1440.61</v>
      </c>
      <c r="J69" s="917">
        <v>10961.34</v>
      </c>
      <c r="K69" s="891">
        <v>30512</v>
      </c>
      <c r="L69" s="891">
        <v>39626</v>
      </c>
      <c r="M69" s="892" t="s">
        <v>2881</v>
      </c>
      <c r="N69" s="893">
        <v>494</v>
      </c>
      <c r="O69" s="894">
        <v>0.9</v>
      </c>
      <c r="P69" s="1492"/>
      <c r="Q69" s="1450"/>
    </row>
    <row r="70" spans="1:17" s="1491" customFormat="1" ht="15" thickBot="1" x14ac:dyDescent="0.2">
      <c r="A70" s="1195"/>
      <c r="B70" s="920" t="s">
        <v>57</v>
      </c>
      <c r="C70" s="1212" t="s">
        <v>1332</v>
      </c>
      <c r="D70" s="1212" t="s">
        <v>1657</v>
      </c>
      <c r="E70" s="1213" t="s">
        <v>1658</v>
      </c>
      <c r="F70" s="1214">
        <v>2230</v>
      </c>
      <c r="G70" s="1215">
        <v>2230</v>
      </c>
      <c r="H70" s="1215" t="s">
        <v>2882</v>
      </c>
      <c r="I70" s="1216">
        <v>745.32</v>
      </c>
      <c r="J70" s="1216">
        <v>4603.6099999999897</v>
      </c>
      <c r="K70" s="1217">
        <v>39496</v>
      </c>
      <c r="L70" s="1217">
        <v>39899</v>
      </c>
      <c r="M70" s="1218" t="s">
        <v>2881</v>
      </c>
      <c r="N70" s="927">
        <v>192</v>
      </c>
      <c r="O70" s="928">
        <v>1.57</v>
      </c>
      <c r="P70" s="1492"/>
      <c r="Q70" s="1450"/>
    </row>
    <row r="71" spans="1:17" s="1491" customFormat="1" ht="15" thickTop="1" x14ac:dyDescent="0.15">
      <c r="A71" s="1195"/>
      <c r="B71" s="929" t="s">
        <v>59</v>
      </c>
      <c r="C71" s="897" t="s">
        <v>324</v>
      </c>
      <c r="D71" s="897" t="s">
        <v>1659</v>
      </c>
      <c r="E71" s="898" t="s">
        <v>633</v>
      </c>
      <c r="F71" s="899">
        <v>13640</v>
      </c>
      <c r="G71" s="900">
        <v>13640</v>
      </c>
      <c r="H71" s="900" t="s">
        <v>2881</v>
      </c>
      <c r="I71" s="901">
        <v>9613.68</v>
      </c>
      <c r="J71" s="901">
        <v>40030.080000000002</v>
      </c>
      <c r="K71" s="902">
        <v>35627</v>
      </c>
      <c r="L71" s="902">
        <v>41439</v>
      </c>
      <c r="M71" s="903" t="s">
        <v>2881</v>
      </c>
      <c r="N71" s="904">
        <v>1345</v>
      </c>
      <c r="O71" s="905">
        <v>6.89</v>
      </c>
      <c r="P71" s="1492"/>
      <c r="Q71" s="1450"/>
    </row>
    <row r="72" spans="1:17" s="1491" customFormat="1" ht="14.25" x14ac:dyDescent="0.15">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2"/>
      <c r="Q72" s="1450"/>
    </row>
    <row r="73" spans="1:17" s="1491" customFormat="1" ht="14.25" x14ac:dyDescent="0.15">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2"/>
      <c r="Q73" s="1450"/>
    </row>
    <row r="74" spans="1:17" s="1491" customFormat="1" ht="14.25" x14ac:dyDescent="0.15">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2"/>
      <c r="Q74" s="1450"/>
    </row>
    <row r="75" spans="1:17" s="1491" customFormat="1" ht="14.25" x14ac:dyDescent="0.15">
      <c r="A75" s="1195"/>
      <c r="B75" s="929" t="s">
        <v>63</v>
      </c>
      <c r="C75" s="897" t="s">
        <v>327</v>
      </c>
      <c r="D75" s="897" t="s">
        <v>1661</v>
      </c>
      <c r="E75" s="898" t="s">
        <v>635</v>
      </c>
      <c r="F75" s="899">
        <v>3990</v>
      </c>
      <c r="G75" s="900">
        <v>3990</v>
      </c>
      <c r="H75" s="900" t="s">
        <v>2881</v>
      </c>
      <c r="I75" s="901">
        <v>428.97</v>
      </c>
      <c r="J75" s="901">
        <v>3476.36</v>
      </c>
      <c r="K75" s="902">
        <v>26938</v>
      </c>
      <c r="L75" s="902">
        <v>41439</v>
      </c>
      <c r="M75" s="903" t="s">
        <v>2881</v>
      </c>
      <c r="N75" s="904">
        <v>158</v>
      </c>
      <c r="O75" s="905">
        <v>8.36</v>
      </c>
      <c r="P75" s="1492"/>
      <c r="Q75" s="1450"/>
    </row>
    <row r="76" spans="1:17" s="1491" customFormat="1" ht="14.25" x14ac:dyDescent="0.15">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2"/>
      <c r="Q76" s="1450"/>
    </row>
    <row r="77" spans="1:17" s="1491" customFormat="1" ht="14.25" x14ac:dyDescent="0.15">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2"/>
      <c r="Q77" s="1450"/>
    </row>
    <row r="78" spans="1:17" x14ac:dyDescent="0.15">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6"/>
      <c r="Q78" s="1450"/>
    </row>
    <row r="79" spans="1:17" x14ac:dyDescent="0.15">
      <c r="A79" s="1196"/>
      <c r="B79" s="929" t="s">
        <v>67</v>
      </c>
      <c r="C79" s="897" t="s">
        <v>272</v>
      </c>
      <c r="D79" s="897" t="s">
        <v>1663</v>
      </c>
      <c r="E79" s="898" t="s">
        <v>633</v>
      </c>
      <c r="F79" s="899">
        <v>2600</v>
      </c>
      <c r="G79" s="900">
        <v>2600</v>
      </c>
      <c r="H79" s="900" t="s">
        <v>2881</v>
      </c>
      <c r="I79" s="901">
        <v>7342.43</v>
      </c>
      <c r="J79" s="901">
        <v>7292.1599999999899</v>
      </c>
      <c r="K79" s="902">
        <v>39699</v>
      </c>
      <c r="L79" s="902">
        <v>41438</v>
      </c>
      <c r="M79" s="903" t="s">
        <v>2881</v>
      </c>
      <c r="N79" s="904">
        <v>68</v>
      </c>
      <c r="O79" s="905">
        <v>5.4</v>
      </c>
      <c r="P79" s="1456"/>
      <c r="Q79" s="1450"/>
    </row>
    <row r="80" spans="1:17" x14ac:dyDescent="0.15">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6"/>
      <c r="Q80" s="1450"/>
    </row>
    <row r="81" spans="1:17" x14ac:dyDescent="0.15">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6"/>
      <c r="Q81" s="1450"/>
    </row>
    <row r="82" spans="1:17" x14ac:dyDescent="0.15">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6"/>
      <c r="Q82" s="1450"/>
    </row>
    <row r="83" spans="1:17" x14ac:dyDescent="0.15">
      <c r="A83" s="1196"/>
      <c r="B83" s="929" t="s">
        <v>71</v>
      </c>
      <c r="C83" s="897" t="s">
        <v>333</v>
      </c>
      <c r="D83" s="897" t="s">
        <v>613</v>
      </c>
      <c r="E83" s="898" t="s">
        <v>633</v>
      </c>
      <c r="F83" s="899">
        <v>1000</v>
      </c>
      <c r="G83" s="900">
        <v>1000</v>
      </c>
      <c r="H83" s="900" t="s">
        <v>2881</v>
      </c>
      <c r="I83" s="901">
        <v>3398.57</v>
      </c>
      <c r="J83" s="901">
        <v>6217.85</v>
      </c>
      <c r="K83" s="902">
        <v>37395</v>
      </c>
      <c r="L83" s="902">
        <v>41438</v>
      </c>
      <c r="M83" s="903" t="s">
        <v>2881</v>
      </c>
      <c r="N83" s="904">
        <v>65</v>
      </c>
      <c r="O83" s="905">
        <v>9.06</v>
      </c>
      <c r="P83" s="1456"/>
      <c r="Q83" s="1450"/>
    </row>
    <row r="84" spans="1:17" x14ac:dyDescent="0.15">
      <c r="A84" s="1196"/>
      <c r="B84" s="929" t="s">
        <v>72</v>
      </c>
      <c r="C84" s="930" t="s">
        <v>2897</v>
      </c>
      <c r="D84" s="930" t="s">
        <v>614</v>
      </c>
      <c r="E84" s="931" t="s">
        <v>633</v>
      </c>
      <c r="F84" s="932">
        <v>2740</v>
      </c>
      <c r="G84" s="799">
        <v>2740</v>
      </c>
      <c r="H84" s="799" t="s">
        <v>97</v>
      </c>
      <c r="I84" s="918">
        <v>3381.19</v>
      </c>
      <c r="J84" s="918">
        <v>0</v>
      </c>
      <c r="K84" s="891" t="s">
        <v>97</v>
      </c>
      <c r="L84" s="891">
        <v>41438</v>
      </c>
      <c r="M84" s="892" t="s">
        <v>97</v>
      </c>
      <c r="N84" s="893">
        <v>0</v>
      </c>
      <c r="O84" s="893" t="s">
        <v>97</v>
      </c>
      <c r="P84" s="1456"/>
      <c r="Q84" s="1450"/>
    </row>
    <row r="85" spans="1:17" x14ac:dyDescent="0.15">
      <c r="A85" s="1196"/>
      <c r="B85" s="929" t="s">
        <v>73</v>
      </c>
      <c r="C85" s="897" t="s">
        <v>2898</v>
      </c>
      <c r="D85" s="897" t="s">
        <v>1664</v>
      </c>
      <c r="E85" s="898" t="s">
        <v>633</v>
      </c>
      <c r="F85" s="899">
        <v>1760</v>
      </c>
      <c r="G85" s="900">
        <v>1760</v>
      </c>
      <c r="H85" s="900" t="s">
        <v>97</v>
      </c>
      <c r="I85" s="901">
        <v>4183.63</v>
      </c>
      <c r="J85" s="901">
        <v>0</v>
      </c>
      <c r="K85" s="902" t="s">
        <v>97</v>
      </c>
      <c r="L85" s="902">
        <v>41438</v>
      </c>
      <c r="M85" s="903" t="s">
        <v>97</v>
      </c>
      <c r="N85" s="904">
        <v>0</v>
      </c>
      <c r="O85" s="904" t="s">
        <v>97</v>
      </c>
      <c r="P85" s="1456"/>
      <c r="Q85" s="1450"/>
    </row>
    <row r="86" spans="1:17" x14ac:dyDescent="0.15">
      <c r="A86" s="1196"/>
      <c r="B86" s="929" t="s">
        <v>75</v>
      </c>
      <c r="C86" s="897" t="s">
        <v>2899</v>
      </c>
      <c r="D86" s="897" t="s">
        <v>1665</v>
      </c>
      <c r="E86" s="898" t="s">
        <v>633</v>
      </c>
      <c r="F86" s="899">
        <v>1240</v>
      </c>
      <c r="G86" s="900">
        <v>1240</v>
      </c>
      <c r="H86" s="900" t="s">
        <v>97</v>
      </c>
      <c r="I86" s="901">
        <v>1725.61</v>
      </c>
      <c r="J86" s="901">
        <v>0</v>
      </c>
      <c r="K86" s="902" t="s">
        <v>97</v>
      </c>
      <c r="L86" s="902">
        <v>41438</v>
      </c>
      <c r="M86" s="903" t="s">
        <v>97</v>
      </c>
      <c r="N86" s="904">
        <v>0</v>
      </c>
      <c r="O86" s="904" t="s">
        <v>97</v>
      </c>
      <c r="P86" s="1456"/>
      <c r="Q86" s="1450"/>
    </row>
    <row r="87" spans="1:17" x14ac:dyDescent="0.15">
      <c r="A87" s="1196"/>
      <c r="B87" s="929" t="s">
        <v>76</v>
      </c>
      <c r="C87" s="930" t="s">
        <v>2900</v>
      </c>
      <c r="D87" s="930" t="s">
        <v>1635</v>
      </c>
      <c r="E87" s="931" t="s">
        <v>633</v>
      </c>
      <c r="F87" s="932">
        <v>950</v>
      </c>
      <c r="G87" s="799">
        <v>950</v>
      </c>
      <c r="H87" s="799" t="s">
        <v>97</v>
      </c>
      <c r="I87" s="918">
        <v>3057.02</v>
      </c>
      <c r="J87" s="918">
        <v>0</v>
      </c>
      <c r="K87" s="891" t="s">
        <v>97</v>
      </c>
      <c r="L87" s="891">
        <v>41438</v>
      </c>
      <c r="M87" s="892" t="s">
        <v>97</v>
      </c>
      <c r="N87" s="893">
        <v>0</v>
      </c>
      <c r="O87" s="893" t="s">
        <v>97</v>
      </c>
      <c r="P87" s="1456"/>
      <c r="Q87" s="1450"/>
    </row>
    <row r="88" spans="1:17" x14ac:dyDescent="0.15">
      <c r="A88" s="1196"/>
      <c r="B88" s="929" t="s">
        <v>77</v>
      </c>
      <c r="C88" s="897" t="s">
        <v>2901</v>
      </c>
      <c r="D88" s="897" t="s">
        <v>615</v>
      </c>
      <c r="E88" s="898" t="s">
        <v>633</v>
      </c>
      <c r="F88" s="899">
        <v>850</v>
      </c>
      <c r="G88" s="900">
        <v>850</v>
      </c>
      <c r="H88" s="900" t="s">
        <v>2881</v>
      </c>
      <c r="I88" s="901">
        <v>1923.64</v>
      </c>
      <c r="J88" s="901">
        <v>0</v>
      </c>
      <c r="K88" s="902" t="s">
        <v>97</v>
      </c>
      <c r="L88" s="902">
        <v>41438</v>
      </c>
      <c r="M88" s="903" t="s">
        <v>2881</v>
      </c>
      <c r="N88" s="904">
        <v>0</v>
      </c>
      <c r="O88" s="904" t="s">
        <v>97</v>
      </c>
      <c r="P88" s="1456"/>
      <c r="Q88" s="1450"/>
    </row>
    <row r="89" spans="1:17" x14ac:dyDescent="0.15">
      <c r="A89" s="1196"/>
      <c r="B89" s="929" t="s">
        <v>78</v>
      </c>
      <c r="C89" s="930" t="s">
        <v>2902</v>
      </c>
      <c r="D89" s="930" t="s">
        <v>1666</v>
      </c>
      <c r="E89" s="931" t="s">
        <v>633</v>
      </c>
      <c r="F89" s="932">
        <v>800</v>
      </c>
      <c r="G89" s="799">
        <v>800</v>
      </c>
      <c r="H89" s="799" t="s">
        <v>2881</v>
      </c>
      <c r="I89" s="918">
        <v>1930.05</v>
      </c>
      <c r="J89" s="918">
        <v>0</v>
      </c>
      <c r="K89" s="891" t="s">
        <v>97</v>
      </c>
      <c r="L89" s="891">
        <v>41438</v>
      </c>
      <c r="M89" s="892" t="s">
        <v>2881</v>
      </c>
      <c r="N89" s="893">
        <v>0</v>
      </c>
      <c r="O89" s="893" t="s">
        <v>97</v>
      </c>
      <c r="P89" s="1456"/>
      <c r="Q89" s="1450"/>
    </row>
    <row r="90" spans="1:17" x14ac:dyDescent="0.15">
      <c r="A90" s="1196"/>
      <c r="B90" s="929" t="s">
        <v>79</v>
      </c>
      <c r="C90" s="897" t="s">
        <v>2903</v>
      </c>
      <c r="D90" s="897" t="s">
        <v>1667</v>
      </c>
      <c r="E90" s="898" t="s">
        <v>633</v>
      </c>
      <c r="F90" s="899">
        <v>800</v>
      </c>
      <c r="G90" s="900">
        <v>800</v>
      </c>
      <c r="H90" s="900" t="s">
        <v>97</v>
      </c>
      <c r="I90" s="901">
        <v>4105</v>
      </c>
      <c r="J90" s="901">
        <v>0</v>
      </c>
      <c r="K90" s="902" t="s">
        <v>97</v>
      </c>
      <c r="L90" s="902">
        <v>41438</v>
      </c>
      <c r="M90" s="903" t="s">
        <v>97</v>
      </c>
      <c r="N90" s="904">
        <v>0</v>
      </c>
      <c r="O90" s="904" t="s">
        <v>97</v>
      </c>
      <c r="P90" s="1456"/>
      <c r="Q90" s="1450"/>
    </row>
    <row r="91" spans="1:17" x14ac:dyDescent="0.15">
      <c r="A91" s="1196"/>
      <c r="B91" s="929" t="s">
        <v>80</v>
      </c>
      <c r="C91" s="930" t="s">
        <v>2904</v>
      </c>
      <c r="D91" s="930" t="s">
        <v>608</v>
      </c>
      <c r="E91" s="931" t="s">
        <v>633</v>
      </c>
      <c r="F91" s="932">
        <v>770</v>
      </c>
      <c r="G91" s="799">
        <v>770</v>
      </c>
      <c r="H91" s="799" t="s">
        <v>2881</v>
      </c>
      <c r="I91" s="918">
        <v>1305.78</v>
      </c>
      <c r="J91" s="918">
        <v>0</v>
      </c>
      <c r="K91" s="891" t="s">
        <v>97</v>
      </c>
      <c r="L91" s="891">
        <v>41438</v>
      </c>
      <c r="M91" s="892" t="s">
        <v>2881</v>
      </c>
      <c r="N91" s="893">
        <v>0</v>
      </c>
      <c r="O91" s="893" t="s">
        <v>97</v>
      </c>
      <c r="P91" s="1456"/>
      <c r="Q91" s="1450"/>
    </row>
    <row r="92" spans="1:17" x14ac:dyDescent="0.15">
      <c r="A92" s="1196"/>
      <c r="B92" s="929" t="s">
        <v>82</v>
      </c>
      <c r="C92" s="930" t="s">
        <v>2905</v>
      </c>
      <c r="D92" s="930" t="s">
        <v>1665</v>
      </c>
      <c r="E92" s="931" t="s">
        <v>633</v>
      </c>
      <c r="F92" s="932">
        <v>600</v>
      </c>
      <c r="G92" s="799">
        <v>600</v>
      </c>
      <c r="H92" s="799" t="s">
        <v>97</v>
      </c>
      <c r="I92" s="918">
        <v>989.77</v>
      </c>
      <c r="J92" s="918">
        <v>0</v>
      </c>
      <c r="K92" s="891" t="s">
        <v>97</v>
      </c>
      <c r="L92" s="891">
        <v>41438</v>
      </c>
      <c r="M92" s="892" t="s">
        <v>97</v>
      </c>
      <c r="N92" s="893">
        <v>0</v>
      </c>
      <c r="O92" s="893" t="s">
        <v>97</v>
      </c>
      <c r="P92" s="1456"/>
      <c r="Q92" s="1450"/>
    </row>
    <row r="93" spans="1:17" x14ac:dyDescent="0.15">
      <c r="A93" s="1196"/>
      <c r="B93" s="929" t="s">
        <v>83</v>
      </c>
      <c r="C93" s="897" t="s">
        <v>2906</v>
      </c>
      <c r="D93" s="897" t="s">
        <v>1668</v>
      </c>
      <c r="E93" s="898" t="s">
        <v>633</v>
      </c>
      <c r="F93" s="899">
        <v>450</v>
      </c>
      <c r="G93" s="900">
        <v>450</v>
      </c>
      <c r="H93" s="900" t="s">
        <v>2881</v>
      </c>
      <c r="I93" s="901">
        <v>2783.79</v>
      </c>
      <c r="J93" s="901">
        <v>0</v>
      </c>
      <c r="K93" s="902" t="s">
        <v>97</v>
      </c>
      <c r="L93" s="902">
        <v>41438</v>
      </c>
      <c r="M93" s="903" t="s">
        <v>2881</v>
      </c>
      <c r="N93" s="904">
        <v>0</v>
      </c>
      <c r="O93" s="904" t="s">
        <v>97</v>
      </c>
      <c r="P93" s="1456"/>
      <c r="Q93" s="1450"/>
    </row>
    <row r="94" spans="1:17" x14ac:dyDescent="0.15">
      <c r="A94" s="1196"/>
      <c r="B94" s="929" t="s">
        <v>84</v>
      </c>
      <c r="C94" s="930" t="s">
        <v>2907</v>
      </c>
      <c r="D94" s="930" t="s">
        <v>1635</v>
      </c>
      <c r="E94" s="931" t="s">
        <v>633</v>
      </c>
      <c r="F94" s="932">
        <v>370</v>
      </c>
      <c r="G94" s="799">
        <v>370</v>
      </c>
      <c r="H94" s="799" t="s">
        <v>2881</v>
      </c>
      <c r="I94" s="918">
        <v>1646.97</v>
      </c>
      <c r="J94" s="918">
        <v>0</v>
      </c>
      <c r="K94" s="891" t="s">
        <v>97</v>
      </c>
      <c r="L94" s="891">
        <v>41438</v>
      </c>
      <c r="M94" s="892" t="s">
        <v>2881</v>
      </c>
      <c r="N94" s="893">
        <v>0</v>
      </c>
      <c r="O94" s="893" t="s">
        <v>97</v>
      </c>
      <c r="P94" s="1456"/>
      <c r="Q94" s="1450"/>
    </row>
    <row r="95" spans="1:17" x14ac:dyDescent="0.15">
      <c r="A95" s="1196"/>
      <c r="B95" s="929" t="s">
        <v>85</v>
      </c>
      <c r="C95" s="897" t="s">
        <v>2908</v>
      </c>
      <c r="D95" s="897" t="s">
        <v>616</v>
      </c>
      <c r="E95" s="898" t="s">
        <v>633</v>
      </c>
      <c r="F95" s="899">
        <v>350</v>
      </c>
      <c r="G95" s="900">
        <v>350</v>
      </c>
      <c r="H95" s="900" t="s">
        <v>97</v>
      </c>
      <c r="I95" s="901">
        <v>2462.4</v>
      </c>
      <c r="J95" s="901">
        <v>0</v>
      </c>
      <c r="K95" s="902" t="s">
        <v>97</v>
      </c>
      <c r="L95" s="902">
        <v>41438</v>
      </c>
      <c r="M95" s="903" t="s">
        <v>97</v>
      </c>
      <c r="N95" s="904">
        <v>0</v>
      </c>
      <c r="O95" s="904" t="s">
        <v>97</v>
      </c>
      <c r="P95" s="1456"/>
      <c r="Q95" s="1450"/>
    </row>
    <row r="96" spans="1:17" x14ac:dyDescent="0.15">
      <c r="A96" s="1196"/>
      <c r="B96" s="929" t="s">
        <v>86</v>
      </c>
      <c r="C96" s="930" t="s">
        <v>2909</v>
      </c>
      <c r="D96" s="930" t="s">
        <v>1669</v>
      </c>
      <c r="E96" s="931" t="s">
        <v>633</v>
      </c>
      <c r="F96" s="932">
        <v>200</v>
      </c>
      <c r="G96" s="799">
        <v>200</v>
      </c>
      <c r="H96" s="799" t="s">
        <v>2881</v>
      </c>
      <c r="I96" s="918">
        <v>892.56</v>
      </c>
      <c r="J96" s="918">
        <v>0</v>
      </c>
      <c r="K96" s="891" t="s">
        <v>97</v>
      </c>
      <c r="L96" s="891">
        <v>41438</v>
      </c>
      <c r="M96" s="892" t="s">
        <v>2881</v>
      </c>
      <c r="N96" s="893">
        <v>0</v>
      </c>
      <c r="O96" s="893" t="s">
        <v>97</v>
      </c>
      <c r="P96" s="1456"/>
      <c r="Q96" s="1450"/>
    </row>
    <row r="97" spans="1:17" x14ac:dyDescent="0.15">
      <c r="A97" s="1196"/>
      <c r="B97" s="929" t="s">
        <v>87</v>
      </c>
      <c r="C97" s="897" t="s">
        <v>2910</v>
      </c>
      <c r="D97" s="897" t="s">
        <v>1670</v>
      </c>
      <c r="E97" s="898" t="s">
        <v>633</v>
      </c>
      <c r="F97" s="899">
        <v>160</v>
      </c>
      <c r="G97" s="900">
        <v>160</v>
      </c>
      <c r="H97" s="900" t="s">
        <v>97</v>
      </c>
      <c r="I97" s="901">
        <v>1793</v>
      </c>
      <c r="J97" s="901">
        <v>0</v>
      </c>
      <c r="K97" s="902" t="s">
        <v>97</v>
      </c>
      <c r="L97" s="902">
        <v>41438</v>
      </c>
      <c r="M97" s="903" t="s">
        <v>97</v>
      </c>
      <c r="N97" s="904">
        <v>0</v>
      </c>
      <c r="O97" s="904" t="s">
        <v>97</v>
      </c>
      <c r="P97" s="1456"/>
      <c r="Q97" s="1450"/>
    </row>
    <row r="98" spans="1:17" x14ac:dyDescent="0.15">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6"/>
      <c r="Q98" s="1450"/>
    </row>
    <row r="99" spans="1:17" x14ac:dyDescent="0.15">
      <c r="A99" s="1196"/>
      <c r="B99" s="929" t="s">
        <v>89</v>
      </c>
      <c r="C99" s="897" t="s">
        <v>350</v>
      </c>
      <c r="D99" s="897" t="s">
        <v>626</v>
      </c>
      <c r="E99" s="898" t="s">
        <v>2123</v>
      </c>
      <c r="F99" s="899">
        <v>2080</v>
      </c>
      <c r="G99" s="900">
        <v>2080</v>
      </c>
      <c r="H99" s="900" t="s">
        <v>2881</v>
      </c>
      <c r="I99" s="901">
        <v>236.59</v>
      </c>
      <c r="J99" s="901">
        <v>1477.0999999999899</v>
      </c>
      <c r="K99" s="902">
        <v>41943</v>
      </c>
      <c r="L99" s="902">
        <v>42307</v>
      </c>
      <c r="M99" s="903" t="s">
        <v>2881</v>
      </c>
      <c r="N99" s="904">
        <v>9</v>
      </c>
      <c r="O99" s="905">
        <v>2.61</v>
      </c>
      <c r="P99" s="1456"/>
      <c r="Q99" s="1450"/>
    </row>
    <row r="100" spans="1:17" x14ac:dyDescent="0.15">
      <c r="A100" s="1196"/>
      <c r="B100" s="929" t="s">
        <v>1262</v>
      </c>
      <c r="C100" s="934" t="s">
        <v>1339</v>
      </c>
      <c r="D100" s="934" t="s">
        <v>618</v>
      </c>
      <c r="E100" s="935" t="s">
        <v>1673</v>
      </c>
      <c r="F100" s="932">
        <v>6840</v>
      </c>
      <c r="G100" s="936">
        <v>6840</v>
      </c>
      <c r="H100" s="936" t="s">
        <v>2880</v>
      </c>
      <c r="I100" s="918">
        <v>30949.8</v>
      </c>
      <c r="J100" s="918">
        <v>56351.42</v>
      </c>
      <c r="K100" s="891">
        <v>34191</v>
      </c>
      <c r="L100" s="891">
        <v>38777</v>
      </c>
      <c r="M100" s="892" t="s">
        <v>2880</v>
      </c>
      <c r="N100" s="893">
        <v>1582</v>
      </c>
      <c r="O100" s="894">
        <v>12.91</v>
      </c>
      <c r="P100" s="1456"/>
      <c r="Q100" s="1450"/>
    </row>
    <row r="101" spans="1:17" ht="28.5" x14ac:dyDescent="0.15">
      <c r="A101" s="1196"/>
      <c r="B101" s="929" t="s">
        <v>1263</v>
      </c>
      <c r="C101" s="937" t="s">
        <v>1340</v>
      </c>
      <c r="D101" s="937" t="s">
        <v>1663</v>
      </c>
      <c r="E101" s="938" t="s">
        <v>2911</v>
      </c>
      <c r="F101" s="939">
        <v>2720</v>
      </c>
      <c r="G101" s="936">
        <v>2720</v>
      </c>
      <c r="H101" s="936" t="s">
        <v>2880</v>
      </c>
      <c r="I101" s="918">
        <v>8317.99</v>
      </c>
      <c r="J101" s="918">
        <v>28930.36</v>
      </c>
      <c r="K101" s="891">
        <v>38637</v>
      </c>
      <c r="L101" s="891">
        <v>39156</v>
      </c>
      <c r="M101" s="892" t="s">
        <v>2880</v>
      </c>
      <c r="N101" s="893">
        <v>270</v>
      </c>
      <c r="O101" s="894">
        <v>7.18</v>
      </c>
      <c r="P101" s="1456"/>
      <c r="Q101" s="1450"/>
    </row>
    <row r="102" spans="1:17" x14ac:dyDescent="0.15">
      <c r="A102" s="1196"/>
      <c r="B102" s="929" t="s">
        <v>2912</v>
      </c>
      <c r="C102" s="940" t="s">
        <v>1467</v>
      </c>
      <c r="D102" s="940" t="s">
        <v>615</v>
      </c>
      <c r="E102" s="941" t="s">
        <v>633</v>
      </c>
      <c r="F102" s="939">
        <v>700</v>
      </c>
      <c r="G102" s="936">
        <v>700</v>
      </c>
      <c r="H102" s="936" t="s">
        <v>2880</v>
      </c>
      <c r="I102" s="918">
        <v>1607.89</v>
      </c>
      <c r="J102" s="918" t="s">
        <v>97</v>
      </c>
      <c r="K102" s="891" t="s">
        <v>2880</v>
      </c>
      <c r="L102" s="891">
        <v>42853</v>
      </c>
      <c r="M102" s="892" t="s">
        <v>2880</v>
      </c>
      <c r="N102" s="893">
        <v>0</v>
      </c>
      <c r="O102" s="894" t="s">
        <v>97</v>
      </c>
      <c r="P102" s="1456"/>
      <c r="Q102" s="1450"/>
    </row>
    <row r="103" spans="1:17" x14ac:dyDescent="0.15">
      <c r="A103" s="1196"/>
      <c r="B103" s="929" t="s">
        <v>1677</v>
      </c>
      <c r="C103" s="897" t="s">
        <v>1678</v>
      </c>
      <c r="D103" s="897" t="s">
        <v>628</v>
      </c>
      <c r="E103" s="898" t="s">
        <v>2123</v>
      </c>
      <c r="F103" s="932">
        <v>2060</v>
      </c>
      <c r="G103" s="799">
        <v>2060</v>
      </c>
      <c r="H103" s="799" t="s">
        <v>2889</v>
      </c>
      <c r="I103" s="918">
        <v>241.43</v>
      </c>
      <c r="J103" s="918">
        <v>1387.89</v>
      </c>
      <c r="K103" s="891">
        <v>42415</v>
      </c>
      <c r="L103" s="891">
        <v>43007</v>
      </c>
      <c r="M103" s="892" t="s">
        <v>2880</v>
      </c>
      <c r="N103" s="893">
        <v>15</v>
      </c>
      <c r="O103" s="894">
        <v>6.44</v>
      </c>
      <c r="P103" s="1456"/>
      <c r="Q103" s="1450"/>
    </row>
    <row r="104" spans="1:17" x14ac:dyDescent="0.15">
      <c r="A104" s="1196"/>
      <c r="B104" s="929" t="s">
        <v>1679</v>
      </c>
      <c r="C104" s="897" t="s">
        <v>1680</v>
      </c>
      <c r="D104" s="897" t="s">
        <v>626</v>
      </c>
      <c r="E104" s="898" t="s">
        <v>2123</v>
      </c>
      <c r="F104" s="932">
        <v>1500</v>
      </c>
      <c r="G104" s="799">
        <v>1500</v>
      </c>
      <c r="H104" s="799" t="s">
        <v>2889</v>
      </c>
      <c r="I104" s="918">
        <v>198.73</v>
      </c>
      <c r="J104" s="918">
        <v>1177.49</v>
      </c>
      <c r="K104" s="891">
        <v>42536</v>
      </c>
      <c r="L104" s="891">
        <v>43007</v>
      </c>
      <c r="M104" s="892" t="s">
        <v>2880</v>
      </c>
      <c r="N104" s="893">
        <v>8</v>
      </c>
      <c r="O104" s="894">
        <v>5.24</v>
      </c>
      <c r="P104" s="1456"/>
      <c r="Q104" s="1450"/>
    </row>
    <row r="105" spans="1:17" x14ac:dyDescent="0.15">
      <c r="A105" s="1196"/>
      <c r="B105" s="929" t="s">
        <v>1681</v>
      </c>
      <c r="C105" s="897" t="s">
        <v>1682</v>
      </c>
      <c r="D105" s="897" t="s">
        <v>1683</v>
      </c>
      <c r="E105" s="898" t="s">
        <v>2123</v>
      </c>
      <c r="F105" s="932">
        <v>5100</v>
      </c>
      <c r="G105" s="799">
        <v>5100</v>
      </c>
      <c r="H105" s="799" t="s">
        <v>2889</v>
      </c>
      <c r="I105" s="918">
        <v>6166.41</v>
      </c>
      <c r="J105" s="918">
        <v>10659.55</v>
      </c>
      <c r="K105" s="891">
        <v>39891</v>
      </c>
      <c r="L105" s="891">
        <v>43069</v>
      </c>
      <c r="M105" s="892" t="s">
        <v>2880</v>
      </c>
      <c r="N105" s="893">
        <v>44</v>
      </c>
      <c r="O105" s="894">
        <v>7.33</v>
      </c>
      <c r="P105" s="1456"/>
      <c r="Q105" s="1450"/>
    </row>
    <row r="106" spans="1:17" x14ac:dyDescent="0.15">
      <c r="A106" s="1196"/>
      <c r="B106" s="929" t="s">
        <v>2352</v>
      </c>
      <c r="C106" s="934" t="s">
        <v>2351</v>
      </c>
      <c r="D106" s="934" t="s">
        <v>628</v>
      </c>
      <c r="E106" s="935" t="s">
        <v>2123</v>
      </c>
      <c r="F106" s="932">
        <v>2810</v>
      </c>
      <c r="G106" s="799">
        <v>2810</v>
      </c>
      <c r="H106" s="799" t="s">
        <v>2889</v>
      </c>
      <c r="I106" s="918">
        <v>261.08</v>
      </c>
      <c r="J106" s="918">
        <v>1478.44</v>
      </c>
      <c r="K106" s="891">
        <v>43244</v>
      </c>
      <c r="L106" s="891">
        <v>43525</v>
      </c>
      <c r="M106" s="892" t="s">
        <v>97</v>
      </c>
      <c r="N106" s="893">
        <v>11</v>
      </c>
      <c r="O106" s="894">
        <v>4.62</v>
      </c>
      <c r="P106" s="1456"/>
      <c r="Q106" s="1450"/>
    </row>
    <row r="107" spans="1:17" x14ac:dyDescent="0.15">
      <c r="A107" s="1196"/>
      <c r="B107" s="929" t="s">
        <v>2350</v>
      </c>
      <c r="C107" s="934" t="s">
        <v>2349</v>
      </c>
      <c r="D107" s="934" t="s">
        <v>627</v>
      </c>
      <c r="E107" s="935" t="s">
        <v>2123</v>
      </c>
      <c r="F107" s="932">
        <v>2594</v>
      </c>
      <c r="G107" s="799">
        <v>2594</v>
      </c>
      <c r="H107" s="799" t="s">
        <v>2889</v>
      </c>
      <c r="I107" s="918">
        <v>318.26</v>
      </c>
      <c r="J107" s="918">
        <v>1779.29</v>
      </c>
      <c r="K107" s="891">
        <v>43144</v>
      </c>
      <c r="L107" s="891">
        <v>43525</v>
      </c>
      <c r="M107" s="892" t="s">
        <v>97</v>
      </c>
      <c r="N107" s="893">
        <v>12</v>
      </c>
      <c r="O107" s="894">
        <v>6.12</v>
      </c>
      <c r="P107" s="1456"/>
      <c r="Q107" s="1450"/>
    </row>
    <row r="108" spans="1:17" x14ac:dyDescent="0.15">
      <c r="A108" s="1196"/>
      <c r="B108" s="929" t="s">
        <v>2348</v>
      </c>
      <c r="C108" s="934" t="s">
        <v>2347</v>
      </c>
      <c r="D108" s="934" t="s">
        <v>615</v>
      </c>
      <c r="E108" s="935" t="s">
        <v>2123</v>
      </c>
      <c r="F108" s="932">
        <v>2160</v>
      </c>
      <c r="G108" s="799">
        <v>2160</v>
      </c>
      <c r="H108" s="799" t="s">
        <v>2889</v>
      </c>
      <c r="I108" s="918">
        <v>1831</v>
      </c>
      <c r="J108" s="918">
        <v>2014.36</v>
      </c>
      <c r="K108" s="891">
        <v>43347</v>
      </c>
      <c r="L108" s="891">
        <v>43525</v>
      </c>
      <c r="M108" s="892" t="s">
        <v>97</v>
      </c>
      <c r="N108" s="893">
        <v>5</v>
      </c>
      <c r="O108" s="894">
        <v>6.94</v>
      </c>
      <c r="P108" s="1456"/>
      <c r="Q108" s="1450"/>
    </row>
    <row r="109" spans="1:17" x14ac:dyDescent="0.15">
      <c r="A109" s="1196"/>
      <c r="B109" s="929" t="s">
        <v>2346</v>
      </c>
      <c r="C109" s="934" t="s">
        <v>2345</v>
      </c>
      <c r="D109" s="934" t="s">
        <v>613</v>
      </c>
      <c r="E109" s="935" t="s">
        <v>2123</v>
      </c>
      <c r="F109" s="932">
        <v>1820</v>
      </c>
      <c r="G109" s="799">
        <v>1820</v>
      </c>
      <c r="H109" s="799" t="s">
        <v>2889</v>
      </c>
      <c r="I109" s="918">
        <v>352</v>
      </c>
      <c r="J109" s="918">
        <v>1777.4</v>
      </c>
      <c r="K109" s="891">
        <v>43231</v>
      </c>
      <c r="L109" s="891">
        <v>43525</v>
      </c>
      <c r="M109" s="892" t="s">
        <v>97</v>
      </c>
      <c r="N109" s="893">
        <v>13</v>
      </c>
      <c r="O109" s="894">
        <v>6.11</v>
      </c>
      <c r="P109" s="1456"/>
      <c r="Q109" s="1450"/>
    </row>
    <row r="110" spans="1:17" x14ac:dyDescent="0.15">
      <c r="A110" s="1196"/>
      <c r="B110" s="929" t="s">
        <v>90</v>
      </c>
      <c r="C110" s="930" t="s">
        <v>351</v>
      </c>
      <c r="D110" s="930" t="s">
        <v>607</v>
      </c>
      <c r="E110" s="931" t="s">
        <v>2123</v>
      </c>
      <c r="F110" s="932">
        <v>15500</v>
      </c>
      <c r="G110" s="799">
        <v>15500</v>
      </c>
      <c r="H110" s="799" t="s">
        <v>2881</v>
      </c>
      <c r="I110" s="918">
        <v>17574.099999999999</v>
      </c>
      <c r="J110" s="918">
        <v>17769.419999999998</v>
      </c>
      <c r="K110" s="891">
        <v>37072</v>
      </c>
      <c r="L110" s="891">
        <v>41912</v>
      </c>
      <c r="M110" s="892" t="s">
        <v>2881</v>
      </c>
      <c r="N110" s="893">
        <v>434</v>
      </c>
      <c r="O110" s="894">
        <v>4.42</v>
      </c>
      <c r="P110" s="1456"/>
      <c r="Q110" s="1450"/>
    </row>
    <row r="111" spans="1:17" ht="28.5" x14ac:dyDescent="0.15">
      <c r="A111" s="1196"/>
      <c r="B111" s="929" t="s">
        <v>91</v>
      </c>
      <c r="C111" s="897" t="s">
        <v>352</v>
      </c>
      <c r="D111" s="897" t="s">
        <v>1685</v>
      </c>
      <c r="E111" s="898" t="s">
        <v>633</v>
      </c>
      <c r="F111" s="899">
        <v>8930</v>
      </c>
      <c r="G111" s="900">
        <v>8930</v>
      </c>
      <c r="H111" s="900" t="s">
        <v>97</v>
      </c>
      <c r="I111" s="901">
        <v>13026.08</v>
      </c>
      <c r="J111" s="901">
        <v>24399.119999999901</v>
      </c>
      <c r="K111" s="919" t="s">
        <v>2913</v>
      </c>
      <c r="L111" s="902">
        <v>41438</v>
      </c>
      <c r="M111" s="903" t="s">
        <v>97</v>
      </c>
      <c r="N111" s="904">
        <v>585</v>
      </c>
      <c r="O111" s="905">
        <v>5.43</v>
      </c>
      <c r="P111" s="1456"/>
      <c r="Q111" s="1450"/>
    </row>
    <row r="112" spans="1:17" ht="28.5" x14ac:dyDescent="0.15">
      <c r="A112" s="1196"/>
      <c r="B112" s="929" t="s">
        <v>93</v>
      </c>
      <c r="C112" s="897" t="s">
        <v>354</v>
      </c>
      <c r="D112" s="897" t="s">
        <v>1687</v>
      </c>
      <c r="E112" s="898" t="s">
        <v>633</v>
      </c>
      <c r="F112" s="899">
        <v>4406.1409999999996</v>
      </c>
      <c r="G112" s="900">
        <v>4406</v>
      </c>
      <c r="H112" s="900" t="s">
        <v>2881</v>
      </c>
      <c r="I112" s="901">
        <v>32128.5</v>
      </c>
      <c r="J112" s="901">
        <v>34198.01</v>
      </c>
      <c r="K112" s="839" t="s">
        <v>2914</v>
      </c>
      <c r="L112" s="902">
        <v>41438</v>
      </c>
      <c r="M112" s="903" t="s">
        <v>2881</v>
      </c>
      <c r="N112" s="904">
        <v>208</v>
      </c>
      <c r="O112" s="905">
        <v>3.97</v>
      </c>
      <c r="P112" s="1456"/>
      <c r="Q112" s="1450"/>
    </row>
    <row r="113" spans="1:17" ht="42.75" x14ac:dyDescent="0.15">
      <c r="A113" s="1196"/>
      <c r="B113" s="929" t="s">
        <v>94</v>
      </c>
      <c r="C113" s="930" t="s">
        <v>355</v>
      </c>
      <c r="D113" s="930" t="s">
        <v>1689</v>
      </c>
      <c r="E113" s="931" t="s">
        <v>633</v>
      </c>
      <c r="F113" s="932">
        <v>3020</v>
      </c>
      <c r="G113" s="799">
        <v>3020</v>
      </c>
      <c r="H113" s="799" t="s">
        <v>2881</v>
      </c>
      <c r="I113" s="918">
        <v>9338.17</v>
      </c>
      <c r="J113" s="918">
        <v>11714.36</v>
      </c>
      <c r="K113" s="919" t="s">
        <v>2915</v>
      </c>
      <c r="L113" s="891">
        <v>41438</v>
      </c>
      <c r="M113" s="892" t="s">
        <v>2881</v>
      </c>
      <c r="N113" s="893">
        <v>260</v>
      </c>
      <c r="O113" s="894">
        <v>3.89</v>
      </c>
      <c r="P113" s="1456"/>
      <c r="Q113" s="1450"/>
    </row>
    <row r="114" spans="1:17" x14ac:dyDescent="0.15">
      <c r="A114" s="1196"/>
      <c r="B114" s="929" t="s">
        <v>95</v>
      </c>
      <c r="C114" s="897" t="s">
        <v>356</v>
      </c>
      <c r="D114" s="897" t="s">
        <v>1691</v>
      </c>
      <c r="E114" s="898" t="s">
        <v>2123</v>
      </c>
      <c r="F114" s="899">
        <v>4700</v>
      </c>
      <c r="G114" s="900">
        <v>4700</v>
      </c>
      <c r="H114" s="900" t="s">
        <v>2881</v>
      </c>
      <c r="I114" s="901">
        <v>2098.1799999999998</v>
      </c>
      <c r="J114" s="901">
        <v>6637.53</v>
      </c>
      <c r="K114" s="942">
        <v>38768</v>
      </c>
      <c r="L114" s="902">
        <v>41439</v>
      </c>
      <c r="M114" s="903" t="s">
        <v>2881</v>
      </c>
      <c r="N114" s="904">
        <v>66</v>
      </c>
      <c r="O114" s="905">
        <v>2.42</v>
      </c>
      <c r="P114" s="1456"/>
      <c r="Q114" s="1450"/>
    </row>
    <row r="115" spans="1:17" x14ac:dyDescent="0.15">
      <c r="A115" s="1196"/>
      <c r="B115" s="929" t="s">
        <v>96</v>
      </c>
      <c r="C115" s="930" t="s">
        <v>357</v>
      </c>
      <c r="D115" s="930" t="s">
        <v>1691</v>
      </c>
      <c r="E115" s="931" t="s">
        <v>1629</v>
      </c>
      <c r="F115" s="932">
        <v>1640</v>
      </c>
      <c r="G115" s="799">
        <v>1640</v>
      </c>
      <c r="H115" s="799" t="s">
        <v>2881</v>
      </c>
      <c r="I115" s="918">
        <v>787.31</v>
      </c>
      <c r="J115" s="918">
        <v>5692.0299999999897</v>
      </c>
      <c r="K115" s="919">
        <v>39609</v>
      </c>
      <c r="L115" s="891">
        <v>41439</v>
      </c>
      <c r="M115" s="892" t="s">
        <v>2881</v>
      </c>
      <c r="N115" s="893">
        <v>81</v>
      </c>
      <c r="O115" s="894">
        <v>1.57</v>
      </c>
      <c r="P115" s="1456"/>
      <c r="Q115" s="1450"/>
    </row>
    <row r="116" spans="1:17" ht="28.5" x14ac:dyDescent="0.15">
      <c r="A116" s="1196"/>
      <c r="B116" s="929" t="s">
        <v>2916</v>
      </c>
      <c r="C116" s="897" t="s">
        <v>1346</v>
      </c>
      <c r="D116" s="897" t="s">
        <v>1691</v>
      </c>
      <c r="E116" s="898" t="s">
        <v>635</v>
      </c>
      <c r="F116" s="899">
        <v>1060</v>
      </c>
      <c r="G116" s="900">
        <v>1060</v>
      </c>
      <c r="H116" s="900" t="s">
        <v>97</v>
      </c>
      <c r="I116" s="901">
        <v>895.66</v>
      </c>
      <c r="J116" s="901">
        <v>1756.32</v>
      </c>
      <c r="K116" s="839" t="s">
        <v>2917</v>
      </c>
      <c r="L116" s="902">
        <v>41394</v>
      </c>
      <c r="M116" s="903" t="s">
        <v>2880</v>
      </c>
      <c r="N116" s="904">
        <v>71</v>
      </c>
      <c r="O116" s="905">
        <v>4.01</v>
      </c>
      <c r="P116" s="1456"/>
      <c r="Q116" s="1450"/>
    </row>
    <row r="117" spans="1:17" x14ac:dyDescent="0.15">
      <c r="A117" s="1196"/>
      <c r="B117" s="929" t="s">
        <v>1416</v>
      </c>
      <c r="C117" s="930" t="s">
        <v>1473</v>
      </c>
      <c r="D117" s="930" t="s">
        <v>1647</v>
      </c>
      <c r="E117" s="931" t="s">
        <v>1697</v>
      </c>
      <c r="F117" s="932">
        <v>8500</v>
      </c>
      <c r="G117" s="799">
        <v>8500</v>
      </c>
      <c r="H117" s="799" t="s">
        <v>2881</v>
      </c>
      <c r="I117" s="918">
        <v>3491.74</v>
      </c>
      <c r="J117" s="918">
        <v>21564.42</v>
      </c>
      <c r="K117" s="919">
        <v>38820</v>
      </c>
      <c r="L117" s="891">
        <v>42811</v>
      </c>
      <c r="M117" s="892" t="s">
        <v>2881</v>
      </c>
      <c r="N117" s="893">
        <v>335</v>
      </c>
      <c r="O117" s="894">
        <v>7.0000000000000007E-2</v>
      </c>
      <c r="P117" s="1456"/>
      <c r="Q117" s="1450"/>
    </row>
    <row r="118" spans="1:17" x14ac:dyDescent="0.15">
      <c r="A118" s="1196"/>
      <c r="B118" s="929" t="s">
        <v>1417</v>
      </c>
      <c r="C118" s="897" t="s">
        <v>1475</v>
      </c>
      <c r="D118" s="897" t="s">
        <v>607</v>
      </c>
      <c r="E118" s="898" t="s">
        <v>2123</v>
      </c>
      <c r="F118" s="899">
        <v>11600</v>
      </c>
      <c r="G118" s="900">
        <v>11600</v>
      </c>
      <c r="H118" s="900" t="s">
        <v>2880</v>
      </c>
      <c r="I118" s="1589">
        <v>1686.28</v>
      </c>
      <c r="J118" s="1589">
        <v>8280.08</v>
      </c>
      <c r="K118" s="963">
        <v>38035</v>
      </c>
      <c r="L118" s="963">
        <v>42825</v>
      </c>
      <c r="M118" s="964" t="s">
        <v>2880</v>
      </c>
      <c r="N118" s="904">
        <v>111</v>
      </c>
      <c r="O118" s="1396">
        <v>7.78</v>
      </c>
      <c r="P118" s="1456"/>
      <c r="Q118" s="1450"/>
    </row>
    <row r="119" spans="1:17" x14ac:dyDescent="0.15">
      <c r="A119" s="1196"/>
      <c r="B119" s="929" t="s">
        <v>2918</v>
      </c>
      <c r="C119" s="934" t="s">
        <v>2919</v>
      </c>
      <c r="D119" s="934" t="s">
        <v>2920</v>
      </c>
      <c r="E119" s="935" t="s">
        <v>2123</v>
      </c>
      <c r="F119" s="899">
        <v>3560</v>
      </c>
      <c r="G119" s="900">
        <v>3560</v>
      </c>
      <c r="H119" s="900" t="s">
        <v>2889</v>
      </c>
      <c r="I119" s="1589">
        <v>4930.47</v>
      </c>
      <c r="J119" s="1589">
        <v>14619.46</v>
      </c>
      <c r="K119" s="963">
        <v>36762</v>
      </c>
      <c r="L119" s="963">
        <v>43434</v>
      </c>
      <c r="M119" s="964" t="s">
        <v>2889</v>
      </c>
      <c r="N119" s="1232">
        <v>133</v>
      </c>
      <c r="O119" s="1396">
        <v>2.96</v>
      </c>
      <c r="P119" s="1456"/>
      <c r="Q119" s="1450"/>
    </row>
    <row r="120" spans="1:17" ht="16.5" thickBot="1" x14ac:dyDescent="0.2">
      <c r="A120" s="1196"/>
      <c r="B120" s="929" t="s">
        <v>2921</v>
      </c>
      <c r="C120" s="934" t="s">
        <v>2922</v>
      </c>
      <c r="D120" s="934" t="s">
        <v>607</v>
      </c>
      <c r="E120" s="935" t="s">
        <v>2123</v>
      </c>
      <c r="F120" s="932">
        <v>3800</v>
      </c>
      <c r="G120" s="1590">
        <v>3800</v>
      </c>
      <c r="H120" s="1590" t="s">
        <v>2889</v>
      </c>
      <c r="I120" s="1591">
        <v>256.08999999999997</v>
      </c>
      <c r="J120" s="1591">
        <v>2421.83</v>
      </c>
      <c r="K120" s="1485">
        <v>43434</v>
      </c>
      <c r="L120" s="1485">
        <v>43525</v>
      </c>
      <c r="M120" s="1366" t="s">
        <v>97</v>
      </c>
      <c r="N120" s="1366">
        <v>16</v>
      </c>
      <c r="O120" s="1484">
        <v>6.38</v>
      </c>
      <c r="P120" s="1456"/>
      <c r="Q120" s="1450"/>
    </row>
    <row r="121" spans="1:17" ht="29.25" thickTop="1" x14ac:dyDescent="0.15">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6"/>
      <c r="Q121" s="1450"/>
    </row>
    <row r="122" spans="1:17" ht="28.5" x14ac:dyDescent="0.15">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6"/>
      <c r="Q122" s="1450"/>
    </row>
    <row r="123" spans="1:17" ht="28.5" x14ac:dyDescent="0.15">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6"/>
      <c r="Q123" s="1450"/>
    </row>
    <row r="124" spans="1:17" ht="28.5" x14ac:dyDescent="0.15">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6"/>
      <c r="Q124" s="1450"/>
    </row>
    <row r="125" spans="1:17" ht="28.5" x14ac:dyDescent="0.15">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6"/>
      <c r="Q125" s="1450"/>
    </row>
    <row r="126" spans="1:17" ht="28.5" x14ac:dyDescent="0.15">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6"/>
      <c r="Q126" s="1450"/>
    </row>
    <row r="127" spans="1:17" ht="28.5" x14ac:dyDescent="0.15">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6"/>
      <c r="Q127" s="1450"/>
    </row>
    <row r="128" spans="1:17" ht="28.5" x14ac:dyDescent="0.15">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6"/>
      <c r="Q128" s="1450"/>
    </row>
    <row r="129" spans="1:17" ht="28.5" x14ac:dyDescent="0.15">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6"/>
      <c r="Q129" s="1450"/>
    </row>
    <row r="130" spans="1:17" ht="28.5" x14ac:dyDescent="0.15">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6"/>
      <c r="Q130" s="1450"/>
    </row>
    <row r="131" spans="1:17" ht="28.5" x14ac:dyDescent="0.15">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6"/>
      <c r="Q131" s="1450"/>
    </row>
    <row r="132" spans="1:17" ht="28.5" x14ac:dyDescent="0.15">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6"/>
      <c r="Q132" s="1450"/>
    </row>
    <row r="133" spans="1:17" ht="28.5" x14ac:dyDescent="0.15">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6"/>
      <c r="Q133" s="1450"/>
    </row>
    <row r="134" spans="1:17" ht="28.5" x14ac:dyDescent="0.15">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6"/>
      <c r="Q134" s="1450"/>
    </row>
    <row r="135" spans="1:17" ht="28.5" x14ac:dyDescent="0.15">
      <c r="A135" s="1196"/>
      <c r="B135" s="952" t="s">
        <v>1280</v>
      </c>
      <c r="C135" s="954" t="s">
        <v>1353</v>
      </c>
      <c r="D135" s="954" t="s">
        <v>1716</v>
      </c>
      <c r="E135" s="955" t="s">
        <v>1700</v>
      </c>
      <c r="F135" s="953">
        <v>10800</v>
      </c>
      <c r="G135" s="956">
        <v>10800</v>
      </c>
      <c r="H135" s="900" t="s">
        <v>97</v>
      </c>
      <c r="I135" s="901">
        <v>49394.87</v>
      </c>
      <c r="J135" s="901">
        <v>51485.62</v>
      </c>
      <c r="K135" s="902">
        <v>42473</v>
      </c>
      <c r="L135" s="902">
        <v>42614</v>
      </c>
      <c r="M135" s="903" t="s">
        <v>97</v>
      </c>
      <c r="N135" s="904">
        <v>84</v>
      </c>
      <c r="O135" s="905">
        <v>4.57</v>
      </c>
      <c r="P135" s="1456"/>
      <c r="Q135" s="1450"/>
    </row>
    <row r="136" spans="1:17" ht="28.5" x14ac:dyDescent="0.15">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6"/>
      <c r="Q136" s="1450"/>
    </row>
    <row r="137" spans="1:17" ht="28.5" x14ac:dyDescent="0.15">
      <c r="A137" s="1196"/>
      <c r="B137" s="952" t="s">
        <v>1941</v>
      </c>
      <c r="C137" s="958" t="s">
        <v>1942</v>
      </c>
      <c r="D137" s="958" t="s">
        <v>2923</v>
      </c>
      <c r="E137" s="959" t="s">
        <v>1700</v>
      </c>
      <c r="F137" s="960">
        <v>9230</v>
      </c>
      <c r="G137" s="961">
        <v>9230</v>
      </c>
      <c r="H137" s="900" t="s">
        <v>97</v>
      </c>
      <c r="I137" s="962">
        <v>16466.84</v>
      </c>
      <c r="J137" s="962">
        <v>33028.629999999997</v>
      </c>
      <c r="K137" s="963">
        <v>42629</v>
      </c>
      <c r="L137" s="963">
        <v>43160</v>
      </c>
      <c r="M137" s="1220" t="s">
        <v>97</v>
      </c>
      <c r="N137" s="964">
        <v>67</v>
      </c>
      <c r="O137" s="965">
        <v>1.25</v>
      </c>
      <c r="P137" s="1456"/>
      <c r="Q137" s="1450"/>
    </row>
    <row r="138" spans="1:17" ht="28.5" x14ac:dyDescent="0.15">
      <c r="A138" s="1196"/>
      <c r="B138" s="952" t="s">
        <v>1944</v>
      </c>
      <c r="C138" s="958" t="s">
        <v>1945</v>
      </c>
      <c r="D138" s="958" t="s">
        <v>2924</v>
      </c>
      <c r="E138" s="959" t="s">
        <v>1700</v>
      </c>
      <c r="F138" s="960">
        <v>6090</v>
      </c>
      <c r="G138" s="961">
        <v>6090</v>
      </c>
      <c r="H138" s="956" t="s">
        <v>97</v>
      </c>
      <c r="I138" s="962">
        <v>11926.85</v>
      </c>
      <c r="J138" s="962">
        <v>24177.15</v>
      </c>
      <c r="K138" s="963">
        <v>42503</v>
      </c>
      <c r="L138" s="963">
        <v>43160</v>
      </c>
      <c r="M138" s="1220" t="s">
        <v>97</v>
      </c>
      <c r="N138" s="964">
        <v>45</v>
      </c>
      <c r="O138" s="965">
        <v>2.89</v>
      </c>
      <c r="P138" s="1456"/>
      <c r="Q138" s="1450"/>
    </row>
    <row r="139" spans="1:17" ht="28.5" x14ac:dyDescent="0.15">
      <c r="A139" s="1196"/>
      <c r="B139" s="952" t="s">
        <v>2925</v>
      </c>
      <c r="C139" s="958" t="s">
        <v>2335</v>
      </c>
      <c r="D139" s="958" t="s">
        <v>2334</v>
      </c>
      <c r="E139" s="959" t="s">
        <v>1700</v>
      </c>
      <c r="F139" s="960">
        <v>13640</v>
      </c>
      <c r="G139" s="961">
        <v>13640</v>
      </c>
      <c r="H139" s="961" t="s">
        <v>2889</v>
      </c>
      <c r="I139" s="962">
        <v>39391.9</v>
      </c>
      <c r="J139" s="962">
        <v>57721.34</v>
      </c>
      <c r="K139" s="963">
        <v>43434</v>
      </c>
      <c r="L139" s="963">
        <v>43525</v>
      </c>
      <c r="M139" s="1220" t="s">
        <v>97</v>
      </c>
      <c r="N139" s="964">
        <v>100</v>
      </c>
      <c r="O139" s="965">
        <v>2.64</v>
      </c>
      <c r="P139" s="1456"/>
      <c r="Q139" s="1450"/>
    </row>
    <row r="140" spans="1:17" ht="29.25" thickBot="1" x14ac:dyDescent="0.2">
      <c r="A140" s="1196"/>
      <c r="B140" s="966" t="s">
        <v>2926</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4.72</v>
      </c>
      <c r="P140" s="1456"/>
      <c r="Q140" s="1450"/>
    </row>
    <row r="141" spans="1:17" ht="16.5" thickTop="1" x14ac:dyDescent="0.15">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6"/>
      <c r="Q141" s="1450"/>
    </row>
    <row r="142" spans="1:17" x14ac:dyDescent="0.15">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6"/>
      <c r="Q142" s="1450"/>
    </row>
    <row r="143" spans="1:17" x14ac:dyDescent="0.15">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6"/>
      <c r="Q143" s="1450"/>
    </row>
    <row r="144" spans="1:17" x14ac:dyDescent="0.15">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6"/>
      <c r="Q144" s="1450"/>
    </row>
    <row r="145" spans="1:17" x14ac:dyDescent="0.15">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6"/>
      <c r="Q145" s="1450"/>
    </row>
    <row r="146" spans="1:17" x14ac:dyDescent="0.15">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6"/>
      <c r="Q146" s="1450"/>
    </row>
    <row r="147" spans="1:17" x14ac:dyDescent="0.15">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6"/>
      <c r="Q147" s="1450"/>
    </row>
    <row r="148" spans="1:17" x14ac:dyDescent="0.15">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6"/>
      <c r="Q148" s="1450"/>
    </row>
    <row r="149" spans="1:17" x14ac:dyDescent="0.15">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6"/>
      <c r="Q149" s="1450"/>
    </row>
    <row r="150" spans="1:17" x14ac:dyDescent="0.15">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6"/>
      <c r="Q150" s="1450"/>
    </row>
    <row r="151" spans="1:17" x14ac:dyDescent="0.15">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6"/>
      <c r="Q151" s="1450"/>
    </row>
    <row r="152" spans="1:17" x14ac:dyDescent="0.15">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6"/>
      <c r="Q152" s="1450"/>
    </row>
    <row r="153" spans="1:17" x14ac:dyDescent="0.15">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6"/>
      <c r="Q153" s="1450"/>
    </row>
    <row r="154" spans="1:17" x14ac:dyDescent="0.15">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6"/>
      <c r="Q154" s="1450"/>
    </row>
    <row r="155" spans="1:17" x14ac:dyDescent="0.15">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6"/>
      <c r="Q155" s="1450"/>
    </row>
    <row r="156" spans="1:17" x14ac:dyDescent="0.15">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6"/>
      <c r="Q156" s="1450"/>
    </row>
    <row r="157" spans="1:17" x14ac:dyDescent="0.15">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6"/>
      <c r="Q157" s="1450"/>
    </row>
    <row r="158" spans="1:17" x14ac:dyDescent="0.15">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6"/>
      <c r="Q158" s="1450"/>
    </row>
    <row r="159" spans="1:17" x14ac:dyDescent="0.15">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6"/>
      <c r="Q159" s="1450"/>
    </row>
    <row r="160" spans="1:17" x14ac:dyDescent="0.15">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6"/>
      <c r="Q160" s="1450"/>
    </row>
    <row r="161" spans="1:17" x14ac:dyDescent="0.15">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6"/>
      <c r="Q161" s="1450"/>
    </row>
    <row r="162" spans="1:17" x14ac:dyDescent="0.15">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6"/>
      <c r="Q162" s="1450"/>
    </row>
    <row r="163" spans="1:17" x14ac:dyDescent="0.15">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6"/>
      <c r="Q163" s="1450"/>
    </row>
    <row r="164" spans="1:17" x14ac:dyDescent="0.15">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6"/>
      <c r="Q164" s="1450"/>
    </row>
    <row r="165" spans="1:17" x14ac:dyDescent="0.15">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6"/>
      <c r="Q165" s="1450"/>
    </row>
    <row r="166" spans="1:17" x14ac:dyDescent="0.15">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6"/>
      <c r="Q166" s="1450"/>
    </row>
    <row r="167" spans="1:17" x14ac:dyDescent="0.15">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6"/>
      <c r="Q167" s="1450"/>
    </row>
    <row r="168" spans="1:17" x14ac:dyDescent="0.15">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6"/>
      <c r="Q168" s="1450"/>
    </row>
    <row r="169" spans="1:17" x14ac:dyDescent="0.15">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6"/>
      <c r="Q169" s="1450"/>
    </row>
    <row r="170" spans="1:17" x14ac:dyDescent="0.15">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6"/>
      <c r="Q170" s="1450"/>
    </row>
    <row r="171" spans="1:17" x14ac:dyDescent="0.15">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6"/>
      <c r="Q171" s="1450"/>
    </row>
    <row r="172" spans="1:17" x14ac:dyDescent="0.15">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6"/>
      <c r="Q172" s="1450"/>
    </row>
    <row r="173" spans="1:17" x14ac:dyDescent="0.15">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6"/>
      <c r="Q173" s="1450"/>
    </row>
    <row r="174" spans="1:17" x14ac:dyDescent="0.15">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6"/>
      <c r="Q174" s="1450"/>
    </row>
    <row r="175" spans="1:17" x14ac:dyDescent="0.15">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6"/>
      <c r="Q175" s="1450"/>
    </row>
    <row r="176" spans="1:17" x14ac:dyDescent="0.15">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6"/>
      <c r="Q176" s="1450"/>
    </row>
    <row r="177" spans="1:17" x14ac:dyDescent="0.15">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6"/>
      <c r="Q177" s="1450"/>
    </row>
    <row r="178" spans="1:17" x14ac:dyDescent="0.15">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6"/>
      <c r="Q178" s="1450"/>
    </row>
    <row r="179" spans="1:17" x14ac:dyDescent="0.15">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6"/>
      <c r="Q179" s="1450"/>
    </row>
    <row r="180" spans="1:17" x14ac:dyDescent="0.15">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6"/>
      <c r="Q180" s="1450"/>
    </row>
    <row r="181" spans="1:17" x14ac:dyDescent="0.15">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6"/>
      <c r="Q181" s="1450"/>
    </row>
    <row r="182" spans="1:17" x14ac:dyDescent="0.15">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6"/>
      <c r="Q182" s="1450"/>
    </row>
    <row r="183" spans="1:17" x14ac:dyDescent="0.15">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6"/>
      <c r="Q183" s="1450"/>
    </row>
    <row r="184" spans="1:17" x14ac:dyDescent="0.15">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6"/>
      <c r="Q184" s="1450"/>
    </row>
    <row r="185" spans="1:17" x14ac:dyDescent="0.15">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6"/>
      <c r="Q185" s="1450"/>
    </row>
    <row r="186" spans="1:17" x14ac:dyDescent="0.15">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6"/>
      <c r="Q186" s="1450"/>
    </row>
    <row r="187" spans="1:17" x14ac:dyDescent="0.15">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6"/>
      <c r="Q187" s="1450"/>
    </row>
    <row r="188" spans="1:17" x14ac:dyDescent="0.15">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6"/>
      <c r="Q188" s="1450"/>
    </row>
    <row r="189" spans="1:17" x14ac:dyDescent="0.15">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6"/>
      <c r="Q189" s="1450"/>
    </row>
    <row r="190" spans="1:17" x14ac:dyDescent="0.15">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6"/>
      <c r="Q190" s="1450"/>
    </row>
    <row r="191" spans="1:17" x14ac:dyDescent="0.15">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6"/>
      <c r="Q191" s="1450"/>
    </row>
    <row r="192" spans="1:17" x14ac:dyDescent="0.15">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6"/>
      <c r="Q192" s="1450"/>
    </row>
    <row r="193" spans="1:17" x14ac:dyDescent="0.15">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6"/>
      <c r="Q193" s="1450"/>
    </row>
    <row r="194" spans="1:17" x14ac:dyDescent="0.15">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6"/>
      <c r="Q194" s="1450"/>
    </row>
    <row r="195" spans="1:17" x14ac:dyDescent="0.15">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6"/>
      <c r="Q195" s="1450"/>
    </row>
    <row r="196" spans="1:17" x14ac:dyDescent="0.15">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6"/>
      <c r="Q196" s="1450"/>
    </row>
    <row r="197" spans="1:17" x14ac:dyDescent="0.15">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6"/>
      <c r="Q197" s="1450"/>
    </row>
    <row r="198" spans="1:17" x14ac:dyDescent="0.15">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6"/>
      <c r="Q198" s="1450"/>
    </row>
    <row r="199" spans="1:17" x14ac:dyDescent="0.15">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6"/>
      <c r="Q199" s="1450"/>
    </row>
    <row r="200" spans="1:17" x14ac:dyDescent="0.15">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6"/>
      <c r="Q200" s="1450"/>
    </row>
    <row r="201" spans="1:17" x14ac:dyDescent="0.15">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6"/>
      <c r="Q201" s="1450"/>
    </row>
    <row r="202" spans="1:17" x14ac:dyDescent="0.15">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6"/>
      <c r="Q202" s="1450"/>
    </row>
    <row r="203" spans="1:17" x14ac:dyDescent="0.15">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6"/>
      <c r="Q203" s="1450"/>
    </row>
    <row r="204" spans="1:17" x14ac:dyDescent="0.15">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6"/>
      <c r="Q204" s="1450"/>
    </row>
    <row r="205" spans="1:17" x14ac:dyDescent="0.15">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6"/>
      <c r="Q205" s="1450"/>
    </row>
    <row r="206" spans="1:17" x14ac:dyDescent="0.15">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6"/>
      <c r="Q206" s="1450"/>
    </row>
    <row r="207" spans="1:17" x14ac:dyDescent="0.15">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6"/>
      <c r="Q207" s="1450"/>
    </row>
    <row r="208" spans="1:17" x14ac:dyDescent="0.15">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6"/>
      <c r="Q208" s="1450"/>
    </row>
    <row r="209" spans="1:17" x14ac:dyDescent="0.15">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6"/>
      <c r="Q209" s="1450"/>
    </row>
    <row r="210" spans="1:17" x14ac:dyDescent="0.15">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6"/>
      <c r="Q210" s="1450"/>
    </row>
    <row r="211" spans="1:17" x14ac:dyDescent="0.15">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6"/>
      <c r="Q211" s="1450"/>
    </row>
    <row r="212" spans="1:17" x14ac:dyDescent="0.15">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6"/>
      <c r="Q212" s="1450"/>
    </row>
    <row r="213" spans="1:17" x14ac:dyDescent="0.15">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6"/>
      <c r="Q213" s="1450"/>
    </row>
    <row r="214" spans="1:17" x14ac:dyDescent="0.15">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6"/>
      <c r="Q214" s="1450"/>
    </row>
    <row r="215" spans="1:17" x14ac:dyDescent="0.15">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6"/>
      <c r="Q215" s="1450"/>
    </row>
    <row r="216" spans="1:17" x14ac:dyDescent="0.15">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6"/>
      <c r="Q216" s="1450"/>
    </row>
    <row r="217" spans="1:17" x14ac:dyDescent="0.15">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6"/>
      <c r="Q217" s="1450"/>
    </row>
    <row r="218" spans="1:17" x14ac:dyDescent="0.15">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6"/>
      <c r="Q218" s="1450"/>
    </row>
    <row r="219" spans="1:17" x14ac:dyDescent="0.15">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6"/>
      <c r="Q219" s="1450"/>
    </row>
    <row r="220" spans="1:17" x14ac:dyDescent="0.15">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6"/>
      <c r="Q220" s="1450"/>
    </row>
    <row r="221" spans="1:17" x14ac:dyDescent="0.15">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6"/>
      <c r="Q221" s="1450"/>
    </row>
    <row r="222" spans="1:17" x14ac:dyDescent="0.15">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6"/>
      <c r="Q222" s="1450"/>
    </row>
    <row r="223" spans="1:17" x14ac:dyDescent="0.15">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6"/>
      <c r="Q223" s="1450"/>
    </row>
    <row r="224" spans="1:17" x14ac:dyDescent="0.15">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6"/>
      <c r="Q224" s="1450"/>
    </row>
    <row r="225" spans="1:17" x14ac:dyDescent="0.15">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6"/>
      <c r="Q225" s="1450"/>
    </row>
    <row r="226" spans="1:17" x14ac:dyDescent="0.15">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6"/>
      <c r="Q226" s="1450"/>
    </row>
    <row r="227" spans="1:17" x14ac:dyDescent="0.15">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6"/>
      <c r="Q227" s="1450"/>
    </row>
    <row r="228" spans="1:17" x14ac:dyDescent="0.15">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6"/>
      <c r="Q228" s="1450"/>
    </row>
    <row r="229" spans="1:17" x14ac:dyDescent="0.15">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6"/>
      <c r="Q229" s="1450"/>
    </row>
    <row r="230" spans="1:17" x14ac:dyDescent="0.15">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6"/>
      <c r="Q230" s="1450"/>
    </row>
    <row r="231" spans="1:17" ht="28.5" x14ac:dyDescent="0.15">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2927</v>
      </c>
      <c r="O231" s="1367" t="s">
        <v>2928</v>
      </c>
      <c r="P231" s="1456"/>
      <c r="Q231" s="1450"/>
    </row>
    <row r="232" spans="1:17" x14ac:dyDescent="0.15">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6"/>
      <c r="Q232" s="1450"/>
    </row>
    <row r="233" spans="1:17" x14ac:dyDescent="0.15">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6"/>
      <c r="Q233" s="1450"/>
    </row>
    <row r="234" spans="1:17" x14ac:dyDescent="0.15">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6"/>
      <c r="Q234" s="1450"/>
    </row>
    <row r="235" spans="1:17" x14ac:dyDescent="0.15">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6"/>
      <c r="Q235" s="1450"/>
    </row>
    <row r="236" spans="1:17" x14ac:dyDescent="0.15">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6"/>
      <c r="Q236" s="1450"/>
    </row>
    <row r="237" spans="1:17" x14ac:dyDescent="0.15">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6"/>
      <c r="Q237" s="1450"/>
    </row>
    <row r="238" spans="1:17" x14ac:dyDescent="0.15">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6"/>
      <c r="Q238" s="1450"/>
    </row>
    <row r="239" spans="1:17" x14ac:dyDescent="0.15">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6"/>
      <c r="Q239" s="1450"/>
    </row>
    <row r="240" spans="1:17" x14ac:dyDescent="0.15">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6"/>
      <c r="Q240" s="1450"/>
    </row>
    <row r="241" spans="1:17" x14ac:dyDescent="0.15">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6"/>
      <c r="Q241" s="1450"/>
    </row>
    <row r="242" spans="1:17" x14ac:dyDescent="0.15">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6"/>
      <c r="Q242" s="1450"/>
    </row>
    <row r="243" spans="1:17" x14ac:dyDescent="0.15">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6"/>
      <c r="Q243" s="1450"/>
    </row>
    <row r="244" spans="1:17" x14ac:dyDescent="0.15">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6"/>
      <c r="Q244" s="1450"/>
    </row>
    <row r="245" spans="1:17" x14ac:dyDescent="0.15">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6"/>
      <c r="Q245" s="1450"/>
    </row>
    <row r="246" spans="1:17" x14ac:dyDescent="0.15">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6"/>
      <c r="Q246" s="1450"/>
    </row>
    <row r="247" spans="1:17" x14ac:dyDescent="0.15">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6"/>
      <c r="Q247" s="1450"/>
    </row>
    <row r="248" spans="1:17" x14ac:dyDescent="0.15">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6"/>
      <c r="Q248" s="1450"/>
    </row>
    <row r="249" spans="1:17" x14ac:dyDescent="0.15">
      <c r="A249" s="1196"/>
      <c r="B249" s="971" t="s">
        <v>1294</v>
      </c>
      <c r="C249" s="930" t="s">
        <v>1362</v>
      </c>
      <c r="D249" s="930" t="s">
        <v>608</v>
      </c>
      <c r="E249" s="931" t="s">
        <v>2929</v>
      </c>
      <c r="F249" s="932">
        <v>7140</v>
      </c>
      <c r="G249" s="799">
        <v>7140</v>
      </c>
      <c r="H249" s="956" t="s">
        <v>97</v>
      </c>
      <c r="I249" s="918">
        <v>39840.9</v>
      </c>
      <c r="J249" s="918">
        <v>12135.36</v>
      </c>
      <c r="K249" s="891">
        <v>38146</v>
      </c>
      <c r="L249" s="891">
        <v>39059</v>
      </c>
      <c r="M249" s="904" t="s">
        <v>97</v>
      </c>
      <c r="N249" s="893">
        <v>391</v>
      </c>
      <c r="O249" s="894">
        <v>1.46</v>
      </c>
      <c r="P249" s="1456"/>
      <c r="Q249" s="1450"/>
    </row>
    <row r="250" spans="1:17" x14ac:dyDescent="0.15">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6"/>
      <c r="Q250" s="1450"/>
    </row>
    <row r="251" spans="1:17" x14ac:dyDescent="0.15">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6"/>
      <c r="Q251" s="1450"/>
    </row>
    <row r="252" spans="1:17" x14ac:dyDescent="0.15">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6"/>
      <c r="Q252" s="1450"/>
    </row>
    <row r="253" spans="1:17" x14ac:dyDescent="0.15">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6"/>
      <c r="Q253" s="1450"/>
    </row>
    <row r="254" spans="1:17" x14ac:dyDescent="0.15">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6"/>
      <c r="Q254" s="1450"/>
    </row>
    <row r="255" spans="1:17" x14ac:dyDescent="0.15">
      <c r="A255" s="1196"/>
      <c r="B255" s="971" t="s">
        <v>1420</v>
      </c>
      <c r="C255" s="930" t="s">
        <v>1500</v>
      </c>
      <c r="D255" s="930" t="s">
        <v>625</v>
      </c>
      <c r="E255" s="931" t="s">
        <v>633</v>
      </c>
      <c r="F255" s="932">
        <v>1110</v>
      </c>
      <c r="G255" s="799">
        <v>1110</v>
      </c>
      <c r="H255" s="956" t="s">
        <v>2889</v>
      </c>
      <c r="I255" s="918">
        <v>526.83000000000004</v>
      </c>
      <c r="J255" s="918">
        <v>1742.08</v>
      </c>
      <c r="K255" s="891">
        <v>41927</v>
      </c>
      <c r="L255" s="891">
        <v>42825</v>
      </c>
      <c r="M255" s="893" t="s">
        <v>97</v>
      </c>
      <c r="N255" s="893">
        <v>16</v>
      </c>
      <c r="O255" s="894">
        <v>5.84</v>
      </c>
      <c r="P255" s="1456"/>
      <c r="Q255" s="1450"/>
    </row>
    <row r="256" spans="1:17" x14ac:dyDescent="0.15">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6"/>
      <c r="Q256" s="1450"/>
    </row>
    <row r="257" spans="1:17" x14ac:dyDescent="0.15">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6"/>
      <c r="Q257" s="1450"/>
    </row>
    <row r="258" spans="1:17" x14ac:dyDescent="0.15">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6"/>
      <c r="Q258" s="1450"/>
    </row>
    <row r="259" spans="1:17" x14ac:dyDescent="0.15">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6"/>
      <c r="Q259" s="1450"/>
    </row>
    <row r="260" spans="1:17" x14ac:dyDescent="0.15">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6"/>
      <c r="Q260" s="1450"/>
    </row>
    <row r="261" spans="1:17" x14ac:dyDescent="0.15">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6"/>
      <c r="Q261" s="1450"/>
    </row>
    <row r="262" spans="1:17" x14ac:dyDescent="0.15">
      <c r="A262" s="1196"/>
      <c r="B262" s="971" t="s">
        <v>2583</v>
      </c>
      <c r="C262" s="930" t="s">
        <v>2930</v>
      </c>
      <c r="D262" s="930" t="s">
        <v>2931</v>
      </c>
      <c r="E262" s="931" t="s">
        <v>633</v>
      </c>
      <c r="F262" s="932">
        <v>3960</v>
      </c>
      <c r="G262" s="799">
        <v>3960</v>
      </c>
      <c r="H262" s="956"/>
      <c r="I262" s="918">
        <v>1421.31</v>
      </c>
      <c r="J262" s="918">
        <v>5079.46</v>
      </c>
      <c r="K262" s="891">
        <v>43503</v>
      </c>
      <c r="L262" s="891">
        <v>43837</v>
      </c>
      <c r="M262" s="893"/>
      <c r="N262" s="893">
        <v>34</v>
      </c>
      <c r="O262" s="894">
        <v>3.77</v>
      </c>
      <c r="P262" s="1456"/>
      <c r="Q262" s="1450"/>
    </row>
    <row r="263" spans="1:17" x14ac:dyDescent="0.15">
      <c r="A263" s="1196"/>
      <c r="B263" s="971" t="s">
        <v>2585</v>
      </c>
      <c r="C263" s="930" t="s">
        <v>2932</v>
      </c>
      <c r="D263" s="930" t="s">
        <v>1635</v>
      </c>
      <c r="E263" s="931" t="s">
        <v>633</v>
      </c>
      <c r="F263" s="932">
        <v>1390</v>
      </c>
      <c r="G263" s="799">
        <v>1390</v>
      </c>
      <c r="H263" s="956"/>
      <c r="I263" s="918">
        <v>634</v>
      </c>
      <c r="J263" s="918">
        <v>2473.04</v>
      </c>
      <c r="K263" s="891">
        <v>43140</v>
      </c>
      <c r="L263" s="891">
        <v>43837</v>
      </c>
      <c r="M263" s="893"/>
      <c r="N263" s="893">
        <v>23</v>
      </c>
      <c r="O263" s="894">
        <v>4.45</v>
      </c>
      <c r="P263" s="1456"/>
      <c r="Q263" s="1450"/>
    </row>
    <row r="264" spans="1:17" x14ac:dyDescent="0.15">
      <c r="A264" s="1196"/>
      <c r="B264" s="971" t="s">
        <v>2586</v>
      </c>
      <c r="C264" s="930" t="s">
        <v>2933</v>
      </c>
      <c r="D264" s="930" t="s">
        <v>2934</v>
      </c>
      <c r="E264" s="931" t="s">
        <v>633</v>
      </c>
      <c r="F264" s="932">
        <v>1230</v>
      </c>
      <c r="G264" s="799">
        <v>1230</v>
      </c>
      <c r="H264" s="956"/>
      <c r="I264" s="918">
        <v>356.85</v>
      </c>
      <c r="J264" s="918">
        <v>1575.38</v>
      </c>
      <c r="K264" s="891">
        <v>43312</v>
      </c>
      <c r="L264" s="891">
        <v>43837</v>
      </c>
      <c r="M264" s="893"/>
      <c r="N264" s="893">
        <v>17</v>
      </c>
      <c r="O264" s="894">
        <v>7.09</v>
      </c>
      <c r="P264" s="1456"/>
      <c r="Q264" s="1450"/>
    </row>
    <row r="265" spans="1:17" x14ac:dyDescent="0.15">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6"/>
      <c r="Q265" s="1450"/>
    </row>
    <row r="266" spans="1:17" x14ac:dyDescent="0.15">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6"/>
      <c r="Q266" s="1450"/>
    </row>
    <row r="267" spans="1:17" x14ac:dyDescent="0.15">
      <c r="A267" s="1196"/>
      <c r="B267" s="971" t="s">
        <v>233</v>
      </c>
      <c r="C267" s="1221" t="s">
        <v>486</v>
      </c>
      <c r="D267" s="1221" t="s">
        <v>607</v>
      </c>
      <c r="E267" s="1222" t="s">
        <v>2935</v>
      </c>
      <c r="F267" s="899">
        <v>1620</v>
      </c>
      <c r="G267" s="956">
        <v>1620</v>
      </c>
      <c r="H267" s="956" t="s">
        <v>97</v>
      </c>
      <c r="I267" s="901">
        <v>787.01</v>
      </c>
      <c r="J267" s="901">
        <v>3201.17</v>
      </c>
      <c r="K267" s="902">
        <v>40063</v>
      </c>
      <c r="L267" s="902">
        <v>40883</v>
      </c>
      <c r="M267" s="904" t="s">
        <v>97</v>
      </c>
      <c r="N267" s="904">
        <v>47</v>
      </c>
      <c r="O267" s="905">
        <v>10.86</v>
      </c>
      <c r="P267" s="1456"/>
      <c r="Q267" s="1450"/>
    </row>
    <row r="268" spans="1:17" x14ac:dyDescent="0.15">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6"/>
      <c r="Q268" s="1450"/>
    </row>
    <row r="269" spans="1:17" x14ac:dyDescent="0.15">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6"/>
      <c r="Q269" s="1450"/>
    </row>
    <row r="270" spans="1:17" x14ac:dyDescent="0.15">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6"/>
      <c r="Q270" s="1450"/>
    </row>
    <row r="271" spans="1:17" x14ac:dyDescent="0.15">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6"/>
      <c r="Q271" s="1450"/>
    </row>
    <row r="272" spans="1:17" x14ac:dyDescent="0.15">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6"/>
      <c r="Q272" s="1450"/>
    </row>
    <row r="273" spans="1:17" x14ac:dyDescent="0.15">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6"/>
      <c r="Q273" s="1450"/>
    </row>
    <row r="274" spans="1:17" x14ac:dyDescent="0.15">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6"/>
      <c r="Q274" s="1450"/>
    </row>
    <row r="275" spans="1:17" x14ac:dyDescent="0.15">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6"/>
      <c r="Q275" s="1450"/>
    </row>
    <row r="276" spans="1:17" x14ac:dyDescent="0.15">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6"/>
      <c r="Q276" s="1450"/>
    </row>
    <row r="277" spans="1:17" x14ac:dyDescent="0.15">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6"/>
      <c r="Q277" s="1450"/>
    </row>
    <row r="278" spans="1:17" x14ac:dyDescent="0.15">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6"/>
      <c r="Q278" s="1450"/>
    </row>
    <row r="279" spans="1:17" x14ac:dyDescent="0.15">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6"/>
      <c r="Q279" s="1450"/>
    </row>
    <row r="280" spans="1:17" x14ac:dyDescent="0.15">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6"/>
      <c r="Q280" s="1450"/>
    </row>
    <row r="281" spans="1:17" x14ac:dyDescent="0.15">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6"/>
      <c r="Q281" s="1450"/>
    </row>
    <row r="282" spans="1:17" x14ac:dyDescent="0.15">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6"/>
      <c r="Q282" s="1450"/>
    </row>
    <row r="283" spans="1:17" x14ac:dyDescent="0.15">
      <c r="A283" s="1196"/>
      <c r="B283" s="971" t="s">
        <v>250</v>
      </c>
      <c r="C283" s="1221" t="s">
        <v>502</v>
      </c>
      <c r="D283" s="1221" t="s">
        <v>1651</v>
      </c>
      <c r="E283" s="1222" t="s">
        <v>2935</v>
      </c>
      <c r="F283" s="899">
        <v>712</v>
      </c>
      <c r="G283" s="956">
        <v>712</v>
      </c>
      <c r="H283" s="956" t="s">
        <v>97</v>
      </c>
      <c r="I283" s="901">
        <v>710.49</v>
      </c>
      <c r="J283" s="901">
        <v>1686.3299999999899</v>
      </c>
      <c r="K283" s="902">
        <v>38938</v>
      </c>
      <c r="L283" s="902">
        <v>39135</v>
      </c>
      <c r="M283" s="904" t="s">
        <v>97</v>
      </c>
      <c r="N283" s="904">
        <v>75</v>
      </c>
      <c r="O283" s="905">
        <v>10.66</v>
      </c>
      <c r="P283" s="1456"/>
      <c r="Q283" s="1450"/>
    </row>
    <row r="284" spans="1:17" x14ac:dyDescent="0.15">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6"/>
      <c r="Q284" s="1450"/>
    </row>
    <row r="285" spans="1:17" x14ac:dyDescent="0.15">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6"/>
      <c r="Q285" s="1450"/>
    </row>
    <row r="286" spans="1:17" x14ac:dyDescent="0.15">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6"/>
      <c r="Q286" s="1450"/>
    </row>
    <row r="287" spans="1:17" x14ac:dyDescent="0.15">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6"/>
      <c r="Q287" s="1450"/>
    </row>
    <row r="288" spans="1:17" x14ac:dyDescent="0.15">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6"/>
      <c r="Q288" s="1450"/>
    </row>
    <row r="289" spans="1:17" x14ac:dyDescent="0.15">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6"/>
      <c r="Q289" s="1450"/>
    </row>
    <row r="290" spans="1:17" x14ac:dyDescent="0.15">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6"/>
      <c r="Q290" s="1450"/>
    </row>
    <row r="291" spans="1:17" x14ac:dyDescent="0.15">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6"/>
      <c r="Q291" s="1450"/>
    </row>
    <row r="292" spans="1:17" x14ac:dyDescent="0.15">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6"/>
      <c r="Q292" s="1450"/>
    </row>
    <row r="293" spans="1:17" x14ac:dyDescent="0.15">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6"/>
      <c r="Q293" s="1450"/>
    </row>
    <row r="294" spans="1:17" ht="16.5" thickBot="1" x14ac:dyDescent="0.2">
      <c r="A294" s="1196"/>
      <c r="B294" s="979" t="s">
        <v>2936</v>
      </c>
      <c r="C294" s="1223" t="s">
        <v>2937</v>
      </c>
      <c r="D294" s="1223" t="s">
        <v>2938</v>
      </c>
      <c r="E294" s="1224" t="s">
        <v>2935</v>
      </c>
      <c r="F294" s="1225">
        <v>5567</v>
      </c>
      <c r="G294" s="483">
        <v>5567</v>
      </c>
      <c r="H294" s="483" t="s">
        <v>2889</v>
      </c>
      <c r="I294" s="333">
        <v>1349.66</v>
      </c>
      <c r="J294" s="333">
        <v>7794.23</v>
      </c>
      <c r="K294" s="945">
        <v>43374</v>
      </c>
      <c r="L294" s="945">
        <v>43453</v>
      </c>
      <c r="M294" s="334" t="s">
        <v>2889</v>
      </c>
      <c r="N294" s="334">
        <v>61</v>
      </c>
      <c r="O294" s="946">
        <v>7.11</v>
      </c>
      <c r="P294" s="1456"/>
      <c r="Q294" s="1450"/>
    </row>
    <row r="295" spans="1:17" ht="16.5" thickTop="1" x14ac:dyDescent="0.15">
      <c r="A295" s="1196"/>
      <c r="B295" s="1473" t="s">
        <v>2939</v>
      </c>
      <c r="C295" s="1472" t="s">
        <v>2940</v>
      </c>
      <c r="D295" s="1472" t="s">
        <v>1647</v>
      </c>
      <c r="E295" s="1471" t="s">
        <v>2941</v>
      </c>
      <c r="F295" s="1592">
        <v>3600</v>
      </c>
      <c r="G295" s="1593">
        <v>3600</v>
      </c>
      <c r="H295" s="1593" t="s">
        <v>97</v>
      </c>
      <c r="I295" s="1594">
        <v>553.20000000000005</v>
      </c>
      <c r="J295" s="1594">
        <v>4348.2299999999996</v>
      </c>
      <c r="K295" s="1467">
        <v>39532</v>
      </c>
      <c r="L295" s="1467">
        <v>43164</v>
      </c>
      <c r="M295" s="1466" t="s">
        <v>2882</v>
      </c>
      <c r="N295" s="1466">
        <v>140</v>
      </c>
      <c r="O295" s="1465">
        <v>0.09</v>
      </c>
      <c r="P295" s="1456"/>
      <c r="Q295" s="1450"/>
    </row>
    <row r="296" spans="1:17" ht="16.5" thickBot="1" x14ac:dyDescent="0.2">
      <c r="A296" s="1196"/>
      <c r="B296" s="1464" t="s">
        <v>2942</v>
      </c>
      <c r="C296" s="1227" t="s">
        <v>2323</v>
      </c>
      <c r="D296" s="1227" t="s">
        <v>2322</v>
      </c>
      <c r="E296" s="1228" t="s">
        <v>2943</v>
      </c>
      <c r="F296" s="1229">
        <v>2650</v>
      </c>
      <c r="G296" s="1230">
        <v>2650</v>
      </c>
      <c r="H296" s="1230" t="s">
        <v>2889</v>
      </c>
      <c r="I296" s="890">
        <v>553.55999999999995</v>
      </c>
      <c r="J296" s="890">
        <v>3350.86</v>
      </c>
      <c r="K296" s="1231">
        <v>39605</v>
      </c>
      <c r="L296" s="1231">
        <v>43642</v>
      </c>
      <c r="M296" s="1232" t="s">
        <v>97</v>
      </c>
      <c r="N296" s="1232">
        <v>74</v>
      </c>
      <c r="O296" s="1398">
        <v>6.06</v>
      </c>
      <c r="P296" s="1456"/>
      <c r="Q296" s="1450"/>
    </row>
    <row r="297" spans="1:17" ht="16.5" thickTop="1" x14ac:dyDescent="0.15">
      <c r="A297" s="1196"/>
      <c r="B297" s="980" t="s">
        <v>2944</v>
      </c>
      <c r="C297" s="981" t="s">
        <v>2945</v>
      </c>
      <c r="D297" s="981" t="s">
        <v>617</v>
      </c>
      <c r="E297" s="982" t="s">
        <v>633</v>
      </c>
      <c r="F297" s="983">
        <v>4900</v>
      </c>
      <c r="G297" s="984">
        <v>4900</v>
      </c>
      <c r="H297" s="985" t="s">
        <v>2882</v>
      </c>
      <c r="I297" s="986">
        <v>14427.02</v>
      </c>
      <c r="J297" s="986" t="s">
        <v>97</v>
      </c>
      <c r="K297" s="987" t="s">
        <v>2882</v>
      </c>
      <c r="L297" s="987">
        <v>42516</v>
      </c>
      <c r="M297" s="983" t="s">
        <v>2880</v>
      </c>
      <c r="N297" s="983" t="s">
        <v>97</v>
      </c>
      <c r="O297" s="988" t="s">
        <v>97</v>
      </c>
      <c r="P297" s="1456"/>
      <c r="Q297" s="1450"/>
    </row>
    <row r="298" spans="1:17" ht="16.149999999999999" customHeight="1" x14ac:dyDescent="0.15">
      <c r="A298" s="1196"/>
      <c r="B298" s="1451"/>
      <c r="C298" s="1455"/>
      <c r="D298" s="1451"/>
      <c r="E298" s="1451"/>
      <c r="F298" s="1451"/>
      <c r="G298" s="1454"/>
      <c r="H298" s="1454"/>
      <c r="I298" s="1453"/>
      <c r="J298" s="1453"/>
      <c r="K298" s="1452"/>
      <c r="L298" s="1452"/>
      <c r="M298" s="1452"/>
      <c r="N298" s="1451"/>
      <c r="O298" s="1451"/>
      <c r="Q298" s="1450"/>
    </row>
    <row r="299" spans="1:17" ht="16.149999999999999" customHeight="1" x14ac:dyDescent="0.15">
      <c r="A299" s="1196"/>
      <c r="B299" s="1238"/>
      <c r="C299" s="1239" t="s">
        <v>1735</v>
      </c>
      <c r="D299" s="1240" t="s">
        <v>2882</v>
      </c>
      <c r="E299" s="1240" t="s">
        <v>2882</v>
      </c>
      <c r="F299" s="1241">
        <v>1031039</v>
      </c>
      <c r="G299" s="1241">
        <v>1023874</v>
      </c>
      <c r="H299" s="1242">
        <v>7166</v>
      </c>
      <c r="I299" s="1334">
        <v>1067515.4000000001</v>
      </c>
      <c r="J299" s="1334">
        <v>2359823.5899999975</v>
      </c>
      <c r="K299" s="1240" t="s">
        <v>97</v>
      </c>
      <c r="L299" s="1240" t="s">
        <v>97</v>
      </c>
      <c r="M299" s="1240" t="s">
        <v>97</v>
      </c>
      <c r="N299" s="1382">
        <v>60105</v>
      </c>
      <c r="O299" s="1385">
        <v>2.0499999999999998</v>
      </c>
      <c r="Q299" s="1450"/>
    </row>
    <row r="300" spans="1:17" ht="16.149999999999999" customHeight="1" x14ac:dyDescent="0.15">
      <c r="A300" s="1196"/>
      <c r="B300" s="1243"/>
      <c r="C300" s="1244" t="s">
        <v>1736</v>
      </c>
      <c r="D300" s="1004" t="s">
        <v>2882</v>
      </c>
      <c r="E300" s="1004" t="s">
        <v>2882</v>
      </c>
      <c r="F300" s="1005">
        <v>469205</v>
      </c>
      <c r="G300" s="1005">
        <v>469205</v>
      </c>
      <c r="H300" s="1006" t="s">
        <v>97</v>
      </c>
      <c r="I300" s="1335">
        <v>203479.99</v>
      </c>
      <c r="J300" s="1335">
        <v>814027.47999999905</v>
      </c>
      <c r="K300" s="1004" t="s">
        <v>97</v>
      </c>
      <c r="L300" s="1004" t="s">
        <v>97</v>
      </c>
      <c r="M300" s="1004" t="s">
        <v>97</v>
      </c>
      <c r="N300" s="1008">
        <v>34596</v>
      </c>
      <c r="O300" s="1386" t="s">
        <v>97</v>
      </c>
      <c r="Q300" s="1450"/>
    </row>
    <row r="301" spans="1:17" ht="16.149999999999999" customHeight="1" x14ac:dyDescent="0.15">
      <c r="A301" s="1196"/>
      <c r="B301" s="1173"/>
      <c r="C301" s="1010" t="s">
        <v>1737</v>
      </c>
      <c r="D301" s="1011" t="s">
        <v>2882</v>
      </c>
      <c r="E301" s="1011" t="s">
        <v>2882</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0"/>
    </row>
    <row r="302" spans="1:17" ht="16.149999999999999" customHeight="1" x14ac:dyDescent="0.15">
      <c r="B302" s="1177"/>
      <c r="C302" s="1017" t="s">
        <v>1738</v>
      </c>
      <c r="D302" s="1018" t="s">
        <v>2882</v>
      </c>
      <c r="E302" s="1018" t="s">
        <v>2882</v>
      </c>
      <c r="F302" s="1019">
        <v>174690</v>
      </c>
      <c r="G302" s="1019">
        <v>174690</v>
      </c>
      <c r="H302" s="1020" t="s">
        <v>97</v>
      </c>
      <c r="I302" s="1337">
        <v>496491.01999999996</v>
      </c>
      <c r="J302" s="1337">
        <v>775570.70999999938</v>
      </c>
      <c r="K302" s="1018" t="s">
        <v>97</v>
      </c>
      <c r="L302" s="1018" t="s">
        <v>97</v>
      </c>
      <c r="M302" s="1018" t="s">
        <v>97</v>
      </c>
      <c r="N302" s="1022">
        <v>4586</v>
      </c>
      <c r="O302" s="1023" t="s">
        <v>97</v>
      </c>
    </row>
    <row r="303" spans="1:17" ht="16.149999999999999" customHeight="1" x14ac:dyDescent="0.15">
      <c r="B303" s="1245"/>
      <c r="C303" s="1025" t="s">
        <v>1739</v>
      </c>
      <c r="D303" s="1026" t="s">
        <v>2882</v>
      </c>
      <c r="E303" s="1026" t="s">
        <v>2882</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149999999999999" customHeight="1" x14ac:dyDescent="0.15">
      <c r="B304" s="1246"/>
      <c r="C304" s="1247" t="s">
        <v>2946</v>
      </c>
      <c r="D304" s="1248" t="s">
        <v>2882</v>
      </c>
      <c r="E304" s="1248" t="s">
        <v>2882</v>
      </c>
      <c r="F304" s="1249">
        <v>6250</v>
      </c>
      <c r="G304" s="1249">
        <v>6250</v>
      </c>
      <c r="H304" s="1250" t="s">
        <v>97</v>
      </c>
      <c r="I304" s="1339">
        <v>1106.76</v>
      </c>
      <c r="J304" s="1339">
        <v>7699.09</v>
      </c>
      <c r="K304" s="1248" t="s">
        <v>97</v>
      </c>
      <c r="L304" s="1248" t="s">
        <v>97</v>
      </c>
      <c r="M304" s="1248" t="s">
        <v>97</v>
      </c>
      <c r="N304" s="1383">
        <v>215</v>
      </c>
      <c r="O304" s="1387" t="s">
        <v>97</v>
      </c>
    </row>
    <row r="305" spans="2:15" ht="16.149999999999999" customHeight="1" x14ac:dyDescent="0.15">
      <c r="B305" s="1251"/>
      <c r="C305" s="1252" t="s">
        <v>1740</v>
      </c>
      <c r="D305" s="1253" t="s">
        <v>2882</v>
      </c>
      <c r="E305" s="1253" t="s">
        <v>2882</v>
      </c>
      <c r="F305" s="1254">
        <v>4900</v>
      </c>
      <c r="G305" s="1254">
        <v>4900</v>
      </c>
      <c r="H305" s="1255" t="s">
        <v>97</v>
      </c>
      <c r="I305" s="1340">
        <v>14427.02</v>
      </c>
      <c r="J305" s="1340" t="s">
        <v>97</v>
      </c>
      <c r="K305" s="1253" t="s">
        <v>97</v>
      </c>
      <c r="L305" s="1253" t="s">
        <v>97</v>
      </c>
      <c r="M305" s="1253" t="s">
        <v>97</v>
      </c>
      <c r="N305" s="1384" t="s">
        <v>97</v>
      </c>
      <c r="O305" s="1388" t="s">
        <v>97</v>
      </c>
    </row>
    <row r="306" spans="2:15" ht="16.149999999999999" customHeight="1" x14ac:dyDescent="0.15">
      <c r="B306" s="415" t="s">
        <v>2947</v>
      </c>
      <c r="C306" s="647"/>
    </row>
    <row r="307" spans="2:15" ht="16.149999999999999" customHeight="1" x14ac:dyDescent="0.15">
      <c r="B307" s="415"/>
    </row>
    <row r="309" spans="2:15" x14ac:dyDescent="0.15">
      <c r="N309" s="694"/>
      <c r="O309" s="694"/>
    </row>
    <row r="310" spans="2:15" x14ac:dyDescent="0.15">
      <c r="N310" s="694"/>
      <c r="O310" s="694"/>
    </row>
  </sheetData>
  <sheetProtection password="DD24" sheet="1" objects="1" scenarios="1"/>
  <phoneticPr fontId="2"/>
  <conditionalFormatting sqref="C4:J297">
    <cfRule type="expression" dxfId="164" priority="1">
      <formula>MOD(ROW(),2)=0</formula>
    </cfRule>
  </conditionalFormatting>
  <conditionalFormatting sqref="K112">
    <cfRule type="expression" dxfId="163" priority="31">
      <formula>MOD(ROW(),2)=0</formula>
    </cfRule>
    <cfRule type="expression" dxfId="162" priority="30">
      <formula>MOD(ROW(),2)=0</formula>
    </cfRule>
    <cfRule type="expression" dxfId="161" priority="29">
      <formula>MOD(ROW(),2)=0</formula>
    </cfRule>
    <cfRule type="expression" dxfId="160" priority="28">
      <formula>"　=MOD(ROW(),2)=1 "</formula>
    </cfRule>
    <cfRule type="expression" dxfId="159" priority="27">
      <formula>MOD(ROW(),2)=1</formula>
    </cfRule>
    <cfRule type="expression" dxfId="158" priority="26">
      <formula>MOD(ROW(),2)=1</formula>
    </cfRule>
  </conditionalFormatting>
  <conditionalFormatting sqref="K116">
    <cfRule type="expression" dxfId="157" priority="23">
      <formula>MOD(ROW(),2)=0</formula>
    </cfRule>
    <cfRule type="expression" dxfId="156" priority="24">
      <formula>MOD(ROW(),2)=0</formula>
    </cfRule>
    <cfRule type="expression" dxfId="155" priority="20">
      <formula>MOD(ROW(),2)=1</formula>
    </cfRule>
    <cfRule type="expression" dxfId="154" priority="21">
      <formula>MOD(ROW(),2)=1</formula>
    </cfRule>
    <cfRule type="expression" dxfId="153" priority="22">
      <formula>"　=MOD(ROW(),2)=1 "</formula>
    </cfRule>
  </conditionalFormatting>
  <conditionalFormatting sqref="K4:M110">
    <cfRule type="expression" dxfId="152" priority="35">
      <formula>MOD(ROW(),2)=0</formula>
    </cfRule>
  </conditionalFormatting>
  <conditionalFormatting sqref="K114:M297">
    <cfRule type="expression" dxfId="151" priority="25">
      <formula>MOD(ROW(),2)=0</formula>
    </cfRule>
  </conditionalFormatting>
  <conditionalFormatting sqref="L111:M113 C298:O298">
    <cfRule type="expression" dxfId="150" priority="38">
      <formula>MOD(ROW(),2)=0</formula>
    </cfRule>
  </conditionalFormatting>
  <conditionalFormatting sqref="N4:O297">
    <cfRule type="expression" dxfId="149"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559</v>
      </c>
      <c r="E2" s="1360" t="s">
        <v>560</v>
      </c>
      <c r="F2" s="1360" t="s">
        <v>2515</v>
      </c>
      <c r="G2" s="1550" t="s">
        <v>562</v>
      </c>
      <c r="H2" s="1549"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48" t="s">
        <v>2111</v>
      </c>
      <c r="D117" s="486">
        <v>14619.46</v>
      </c>
      <c r="E117" s="486">
        <v>14619.46</v>
      </c>
      <c r="F117" s="769">
        <v>100</v>
      </c>
      <c r="G117" s="1157">
        <v>1</v>
      </c>
      <c r="H117" s="1547"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5" t="s">
        <v>2461</v>
      </c>
      <c r="C118" s="1158" t="s">
        <v>2460</v>
      </c>
      <c r="D118" s="1546">
        <v>1959.37</v>
      </c>
      <c r="E118" s="1546">
        <v>1959.37</v>
      </c>
      <c r="F118" s="1545">
        <v>100</v>
      </c>
      <c r="G118" s="1544">
        <v>13</v>
      </c>
      <c r="H118" s="1543">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2"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1" t="s">
        <v>1981</v>
      </c>
      <c r="C290" s="1540" t="s">
        <v>2009</v>
      </c>
      <c r="D290" s="1539">
        <v>4425.3599999999997</v>
      </c>
      <c r="E290" s="1538">
        <v>4425.3599999999997</v>
      </c>
      <c r="F290" s="1537">
        <v>100</v>
      </c>
      <c r="G290" s="1536">
        <v>2</v>
      </c>
      <c r="H290" s="1536"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4" t="s">
        <v>2449</v>
      </c>
      <c r="C291" s="1535"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4" t="s">
        <v>817</v>
      </c>
      <c r="D292" s="1533">
        <v>14431.35</v>
      </c>
      <c r="E292" s="1532">
        <v>14431.35</v>
      </c>
      <c r="F292" s="1531">
        <v>100</v>
      </c>
      <c r="G292" s="1530">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29"/>
      <c r="C294" s="1528" t="s">
        <v>2486</v>
      </c>
      <c r="D294" s="1527">
        <v>1961144.3685862001</v>
      </c>
      <c r="E294" s="1527">
        <v>1947127.0285861997</v>
      </c>
      <c r="F294" s="1169">
        <f t="shared" ref="F294:F300" si="0">E294/D294*100</f>
        <v>99.285246908665599</v>
      </c>
      <c r="G294" s="1526">
        <f>SUM(G295:G300)</f>
        <v>1369</v>
      </c>
      <c r="H294" s="1525">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4">
        <v>483569.90999999992</v>
      </c>
      <c r="E295" s="1524">
        <v>482500.76999999984</v>
      </c>
      <c r="F295" s="1523">
        <f t="shared" si="0"/>
        <v>99.778906838930467</v>
      </c>
      <c r="G295" s="1522">
        <f>SUM(G4:G68)</f>
        <v>900</v>
      </c>
      <c r="H295" s="1521"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4:H292">
    <cfRule type="expression" dxfId="9" priority="1">
      <formula>MOD(ROW(),2)=0</formula>
    </cfRule>
    <cfRule type="expression" priority="2">
      <formula>MOD(ROW(),2)=0</formula>
    </cfRule>
    <cfRule type="expression" dxfId="8" priority="3">
      <formula>MOD(ROW(),2)=0</formula>
    </cfRule>
  </conditionalFormatting>
  <conditionalFormatting sqref="H55:H60">
    <cfRule type="expression" dxfId="7"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I621"/>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2601</v>
      </c>
      <c r="E2" s="1360" t="s">
        <v>560</v>
      </c>
      <c r="F2" s="1360" t="s">
        <v>561</v>
      </c>
      <c r="G2" s="1550" t="s">
        <v>2602</v>
      </c>
      <c r="H2" s="1549" t="s">
        <v>563</v>
      </c>
    </row>
    <row r="3" spans="1:35" s="420" customFormat="1" ht="16.149999999999999" customHeight="1" x14ac:dyDescent="0.15">
      <c r="A3" s="135"/>
      <c r="B3" s="874"/>
      <c r="C3" s="875"/>
      <c r="D3" s="879" t="s">
        <v>0</v>
      </c>
      <c r="E3" s="879" t="s">
        <v>0</v>
      </c>
      <c r="F3" s="879" t="s">
        <v>2603</v>
      </c>
      <c r="G3" s="879"/>
      <c r="H3" s="1149" t="s">
        <v>2604</v>
      </c>
    </row>
    <row r="4" spans="1:35" s="27" customFormat="1" ht="16.149999999999999" customHeight="1" x14ac:dyDescent="0.15">
      <c r="B4" s="884" t="s">
        <v>6</v>
      </c>
      <c r="C4" s="1150" t="s">
        <v>595</v>
      </c>
      <c r="D4" s="447">
        <v>31139.8</v>
      </c>
      <c r="E4" s="780">
        <v>30429.11</v>
      </c>
      <c r="F4" s="377">
        <v>97.717743851919408</v>
      </c>
      <c r="G4" s="539">
        <v>94</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1813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15947.24</v>
      </c>
      <c r="F6" s="377">
        <v>97.333099774843916</v>
      </c>
      <c r="G6" s="539">
        <v>2</v>
      </c>
      <c r="H6" s="466" t="s">
        <v>1813</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453</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1813</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440</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203</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201</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421</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226</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233</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141</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184</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174</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159</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128</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102</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2605</v>
      </c>
      <c r="D27" s="445">
        <v>3820.09</v>
      </c>
      <c r="E27" s="445">
        <v>3820.09</v>
      </c>
      <c r="F27" s="368">
        <v>100</v>
      </c>
      <c r="G27" s="325">
        <v>1</v>
      </c>
      <c r="H27" s="464" t="s">
        <v>1813</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264</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534</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6452.2</v>
      </c>
      <c r="F32" s="377">
        <v>93.964989951358746</v>
      </c>
      <c r="G32" s="539">
        <v>35</v>
      </c>
      <c r="H32" s="466">
        <v>299</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1813</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1813</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1218</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385</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418</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342</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376</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182</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117</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2606</v>
      </c>
      <c r="D47" s="445">
        <v>2971.76</v>
      </c>
      <c r="E47" s="779">
        <v>2600.29</v>
      </c>
      <c r="F47" s="369">
        <v>87.499999999999986</v>
      </c>
      <c r="G47" s="564">
        <v>3</v>
      </c>
      <c r="H47" s="466">
        <v>218</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2607</v>
      </c>
      <c r="D49" s="445">
        <v>2267.46</v>
      </c>
      <c r="E49" s="779">
        <v>2267.46</v>
      </c>
      <c r="F49" s="369">
        <v>100</v>
      </c>
      <c r="G49" s="564">
        <v>10</v>
      </c>
      <c r="H49" s="466">
        <v>239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2608</v>
      </c>
      <c r="D50" s="445">
        <v>1463.36</v>
      </c>
      <c r="E50" s="779">
        <v>1463.36</v>
      </c>
      <c r="F50" s="369">
        <v>100</v>
      </c>
      <c r="G50" s="564">
        <v>8</v>
      </c>
      <c r="H50" s="466">
        <v>122</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2822</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2823</v>
      </c>
      <c r="D53" s="445">
        <v>1711.98</v>
      </c>
      <c r="E53" s="779">
        <v>1711.98</v>
      </c>
      <c r="F53" s="369">
        <v>100</v>
      </c>
      <c r="G53" s="564">
        <v>9</v>
      </c>
      <c r="H53" s="466">
        <v>155</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2550</v>
      </c>
      <c r="C56" s="1151" t="s">
        <v>2610</v>
      </c>
      <c r="D56" s="445">
        <v>2765.13</v>
      </c>
      <c r="E56" s="779">
        <v>2419.5700000000002</v>
      </c>
      <c r="F56" s="369">
        <v>87.502938379027398</v>
      </c>
      <c r="G56" s="564">
        <v>7</v>
      </c>
      <c r="H56" s="466">
        <v>216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2797</v>
      </c>
      <c r="C57" s="1151" t="s">
        <v>2817</v>
      </c>
      <c r="D57" s="445">
        <v>2225.58</v>
      </c>
      <c r="E57" s="779">
        <v>2225.58</v>
      </c>
      <c r="F57" s="369">
        <v>100</v>
      </c>
      <c r="G57" s="564">
        <v>12</v>
      </c>
      <c r="H57" s="466">
        <v>224</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row>
    <row r="58" spans="2:35" s="27" customFormat="1" ht="16.149999999999999" customHeight="1" x14ac:dyDescent="0.15">
      <c r="B58" s="884" t="s">
        <v>43</v>
      </c>
      <c r="C58" s="1151" t="s">
        <v>309</v>
      </c>
      <c r="D58" s="445">
        <v>13585.09</v>
      </c>
      <c r="E58" s="445">
        <v>13585.09</v>
      </c>
      <c r="F58" s="368">
        <v>100</v>
      </c>
      <c r="G58" s="325">
        <v>48</v>
      </c>
      <c r="H58" s="466">
        <v>513</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44</v>
      </c>
      <c r="C59" s="1150" t="s">
        <v>310</v>
      </c>
      <c r="D59" s="447">
        <v>6559.34</v>
      </c>
      <c r="E59" s="780">
        <v>6559.34</v>
      </c>
      <c r="F59" s="377">
        <v>100</v>
      </c>
      <c r="G59" s="539">
        <v>4</v>
      </c>
      <c r="H59" s="466">
        <v>286</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46</v>
      </c>
      <c r="C60" s="1151" t="s">
        <v>1327</v>
      </c>
      <c r="D60" s="445">
        <v>6033.4</v>
      </c>
      <c r="E60" s="445">
        <v>6033.4</v>
      </c>
      <c r="F60" s="368">
        <v>100</v>
      </c>
      <c r="G60" s="325">
        <v>37</v>
      </c>
      <c r="H60" s="466">
        <v>186</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47</v>
      </c>
      <c r="C61" s="1150" t="s">
        <v>2611</v>
      </c>
      <c r="D61" s="447">
        <v>5882.2</v>
      </c>
      <c r="E61" s="780">
        <v>5536.87</v>
      </c>
      <c r="F61" s="377">
        <v>94.129237360171373</v>
      </c>
      <c r="G61" s="539">
        <v>29</v>
      </c>
      <c r="H61" s="466">
        <v>170</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48</v>
      </c>
      <c r="C62" s="1151" t="s">
        <v>1463</v>
      </c>
      <c r="D62" s="445">
        <v>3282.9</v>
      </c>
      <c r="E62" s="445">
        <v>3282.9</v>
      </c>
      <c r="F62" s="368">
        <v>100</v>
      </c>
      <c r="G62" s="325">
        <v>20</v>
      </c>
      <c r="H62" s="466">
        <v>124</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49</v>
      </c>
      <c r="C63" s="1150" t="s">
        <v>1464</v>
      </c>
      <c r="D63" s="447">
        <v>4655.74</v>
      </c>
      <c r="E63" s="780">
        <v>4655.74</v>
      </c>
      <c r="F63" s="377">
        <v>100</v>
      </c>
      <c r="G63" s="539">
        <v>18</v>
      </c>
      <c r="H63" s="466">
        <v>163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50</v>
      </c>
      <c r="C64" s="1151" t="s">
        <v>315</v>
      </c>
      <c r="D64" s="445">
        <v>34616.839999999997</v>
      </c>
      <c r="E64" s="445">
        <v>34616.839999999997</v>
      </c>
      <c r="F64" s="368">
        <v>100</v>
      </c>
      <c r="G64" s="325">
        <v>1</v>
      </c>
      <c r="H64" s="464" t="s">
        <v>1813</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51</v>
      </c>
      <c r="C65" s="1150" t="s">
        <v>316</v>
      </c>
      <c r="D65" s="447">
        <v>21171.040000000001</v>
      </c>
      <c r="E65" s="780">
        <v>21150.26</v>
      </c>
      <c r="F65" s="377">
        <v>99.901847051443852</v>
      </c>
      <c r="G65" s="539">
        <v>42</v>
      </c>
      <c r="H65" s="466">
        <v>700</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52</v>
      </c>
      <c r="C66" s="1151" t="s">
        <v>317</v>
      </c>
      <c r="D66" s="445">
        <v>16977.79</v>
      </c>
      <c r="E66" s="445">
        <v>16977.79</v>
      </c>
      <c r="F66" s="368">
        <v>100</v>
      </c>
      <c r="G66" s="325">
        <v>27</v>
      </c>
      <c r="H66" s="464">
        <v>613</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53</v>
      </c>
      <c r="C67" s="1150" t="s">
        <v>318</v>
      </c>
      <c r="D67" s="447">
        <v>5213.0200000000004</v>
      </c>
      <c r="E67" s="780">
        <v>5213.0200000000004</v>
      </c>
      <c r="F67" s="377">
        <v>100</v>
      </c>
      <c r="G67" s="539">
        <v>16</v>
      </c>
      <c r="H67" s="466">
        <v>295</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54</v>
      </c>
      <c r="C68" s="1151" t="s">
        <v>319</v>
      </c>
      <c r="D68" s="445">
        <v>11558.68</v>
      </c>
      <c r="E68" s="445">
        <v>11558.68</v>
      </c>
      <c r="F68" s="368">
        <v>100</v>
      </c>
      <c r="G68" s="325">
        <v>17</v>
      </c>
      <c r="H68" s="464">
        <v>381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55</v>
      </c>
      <c r="C69" s="1150" t="s">
        <v>320</v>
      </c>
      <c r="D69" s="447">
        <v>7828.17</v>
      </c>
      <c r="E69" s="780">
        <v>7756.02</v>
      </c>
      <c r="F69" s="377">
        <v>99.078328651523904</v>
      </c>
      <c r="G69" s="539">
        <v>21</v>
      </c>
      <c r="H69" s="466">
        <v>243</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884" t="s">
        <v>56</v>
      </c>
      <c r="C70" s="1151" t="s">
        <v>1331</v>
      </c>
      <c r="D70" s="445">
        <v>7520.72</v>
      </c>
      <c r="E70" s="445">
        <v>7520.72</v>
      </c>
      <c r="F70" s="368">
        <v>100</v>
      </c>
      <c r="G70" s="325">
        <v>54</v>
      </c>
      <c r="H70" s="464">
        <v>296</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Bot="1" x14ac:dyDescent="0.2">
      <c r="B71" s="920" t="s">
        <v>57</v>
      </c>
      <c r="C71" s="1152" t="s">
        <v>1332</v>
      </c>
      <c r="D71" s="1153">
        <v>3751.85</v>
      </c>
      <c r="E71" s="1154">
        <v>3535.8</v>
      </c>
      <c r="F71" s="722">
        <v>94.241507522955331</v>
      </c>
      <c r="G71" s="552">
        <v>22</v>
      </c>
      <c r="H71" s="1155">
        <v>125</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thickTop="1" x14ac:dyDescent="0.15">
      <c r="B72" s="929" t="s">
        <v>59</v>
      </c>
      <c r="C72" s="1150" t="s">
        <v>324</v>
      </c>
      <c r="D72" s="755">
        <v>29383.65</v>
      </c>
      <c r="E72" s="756">
        <v>29383.65</v>
      </c>
      <c r="F72" s="382">
        <v>100</v>
      </c>
      <c r="G72" s="381">
        <v>1</v>
      </c>
      <c r="H72" s="757" t="s">
        <v>1813</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60</v>
      </c>
      <c r="C73" s="1151" t="s">
        <v>271</v>
      </c>
      <c r="D73" s="758">
        <v>6295.22</v>
      </c>
      <c r="E73" s="758">
        <v>6295.22</v>
      </c>
      <c r="F73" s="724">
        <v>100</v>
      </c>
      <c r="G73" s="315">
        <v>10</v>
      </c>
      <c r="H73" s="759">
        <v>400</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61</v>
      </c>
      <c r="C74" s="1150" t="s">
        <v>325</v>
      </c>
      <c r="D74" s="755">
        <v>18810.309999999998</v>
      </c>
      <c r="E74" s="756">
        <v>18810.309999999998</v>
      </c>
      <c r="F74" s="382">
        <v>100</v>
      </c>
      <c r="G74" s="381">
        <v>1</v>
      </c>
      <c r="H74" s="757" t="s">
        <v>1813</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62</v>
      </c>
      <c r="C75" s="1151" t="s">
        <v>326</v>
      </c>
      <c r="D75" s="758">
        <v>3652.2799999999997</v>
      </c>
      <c r="E75" s="758">
        <v>3652.2799999999997</v>
      </c>
      <c r="F75" s="724">
        <v>100</v>
      </c>
      <c r="G75" s="315">
        <v>14</v>
      </c>
      <c r="H75" s="759">
        <v>292</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63</v>
      </c>
      <c r="C76" s="1150" t="s">
        <v>327</v>
      </c>
      <c r="D76" s="755">
        <v>2693.94</v>
      </c>
      <c r="E76" s="756">
        <v>2693.94</v>
      </c>
      <c r="F76" s="382">
        <v>100</v>
      </c>
      <c r="G76" s="381">
        <v>13</v>
      </c>
      <c r="H76" s="757">
        <v>241</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64</v>
      </c>
      <c r="C77" s="1151" t="s">
        <v>2</v>
      </c>
      <c r="D77" s="758">
        <v>3002.1400000000003</v>
      </c>
      <c r="E77" s="758">
        <v>3002.1400000000003</v>
      </c>
      <c r="F77" s="724">
        <v>100</v>
      </c>
      <c r="G77" s="315">
        <v>8</v>
      </c>
      <c r="H77" s="759">
        <v>172</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65</v>
      </c>
      <c r="C78" s="1150" t="s">
        <v>328</v>
      </c>
      <c r="D78" s="755">
        <v>14367.98</v>
      </c>
      <c r="E78" s="756">
        <v>14367.98</v>
      </c>
      <c r="F78" s="382">
        <v>100</v>
      </c>
      <c r="G78" s="381">
        <v>1</v>
      </c>
      <c r="H78" s="757"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66</v>
      </c>
      <c r="C79" s="1151" t="s">
        <v>329</v>
      </c>
      <c r="D79" s="758">
        <v>12385.18</v>
      </c>
      <c r="E79" s="758">
        <v>12385.18</v>
      </c>
      <c r="F79" s="724">
        <v>100</v>
      </c>
      <c r="G79" s="315">
        <v>1</v>
      </c>
      <c r="H79" s="759"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67</v>
      </c>
      <c r="C80" s="1150" t="s">
        <v>272</v>
      </c>
      <c r="D80" s="755">
        <v>7480.63</v>
      </c>
      <c r="E80" s="756">
        <v>7480.63</v>
      </c>
      <c r="F80" s="382">
        <v>100</v>
      </c>
      <c r="G80" s="381">
        <v>1</v>
      </c>
      <c r="H80" s="757" t="s">
        <v>1813</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68</v>
      </c>
      <c r="C81" s="1151" t="s">
        <v>330</v>
      </c>
      <c r="D81" s="758">
        <v>1791.3399999999997</v>
      </c>
      <c r="E81" s="758">
        <v>1791.3399999999997</v>
      </c>
      <c r="F81" s="724">
        <v>100</v>
      </c>
      <c r="G81" s="315">
        <v>10</v>
      </c>
      <c r="H81" s="759">
        <v>135</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69</v>
      </c>
      <c r="C82" s="1150" t="s">
        <v>331</v>
      </c>
      <c r="D82" s="755">
        <v>2286.4699999999998</v>
      </c>
      <c r="E82" s="756">
        <v>2286.4699999999998</v>
      </c>
      <c r="F82" s="382">
        <v>100</v>
      </c>
      <c r="G82" s="381">
        <v>1</v>
      </c>
      <c r="H82" s="757" t="s">
        <v>1813</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70</v>
      </c>
      <c r="C83" s="1151" t="s">
        <v>332</v>
      </c>
      <c r="D83" s="758">
        <v>2457.29</v>
      </c>
      <c r="E83" s="758">
        <v>2457.29</v>
      </c>
      <c r="F83" s="724">
        <v>100</v>
      </c>
      <c r="G83" s="315">
        <v>9</v>
      </c>
      <c r="H83" s="759">
        <v>131</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71</v>
      </c>
      <c r="C84" s="1150" t="s">
        <v>333</v>
      </c>
      <c r="D84" s="755">
        <v>6217.85</v>
      </c>
      <c r="E84" s="756">
        <v>6217.85</v>
      </c>
      <c r="F84" s="382">
        <v>100</v>
      </c>
      <c r="G84" s="381">
        <v>1</v>
      </c>
      <c r="H84" s="757"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72</v>
      </c>
      <c r="C85" s="1151" t="s">
        <v>2612</v>
      </c>
      <c r="D85" s="758">
        <v>3381.19</v>
      </c>
      <c r="E85" s="758">
        <v>3381.19</v>
      </c>
      <c r="F85" s="724">
        <v>100</v>
      </c>
      <c r="G85" s="315">
        <v>1</v>
      </c>
      <c r="H85" s="759"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73</v>
      </c>
      <c r="C86" s="1150" t="s">
        <v>2613</v>
      </c>
      <c r="D86" s="755">
        <v>4183.63</v>
      </c>
      <c r="E86" s="756">
        <v>4183.63</v>
      </c>
      <c r="F86" s="382">
        <v>100</v>
      </c>
      <c r="G86" s="381">
        <v>1</v>
      </c>
      <c r="H86" s="757"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75</v>
      </c>
      <c r="C87" s="1151" t="s">
        <v>2614</v>
      </c>
      <c r="D87" s="758">
        <v>1725.61</v>
      </c>
      <c r="E87" s="758">
        <v>1725.61</v>
      </c>
      <c r="F87" s="724">
        <v>100</v>
      </c>
      <c r="G87" s="315">
        <v>1</v>
      </c>
      <c r="H87" s="759"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76</v>
      </c>
      <c r="C88" s="1150" t="s">
        <v>2615</v>
      </c>
      <c r="D88" s="755">
        <v>3057.02</v>
      </c>
      <c r="E88" s="756">
        <v>3057.02</v>
      </c>
      <c r="F88" s="382">
        <v>100</v>
      </c>
      <c r="G88" s="381">
        <v>1</v>
      </c>
      <c r="H88" s="757"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77</v>
      </c>
      <c r="C89" s="1151" t="s">
        <v>2616</v>
      </c>
      <c r="D89" s="758">
        <v>1923.6400000000003</v>
      </c>
      <c r="E89" s="758">
        <v>1923.6400000000003</v>
      </c>
      <c r="F89" s="724">
        <v>100</v>
      </c>
      <c r="G89" s="315">
        <v>1</v>
      </c>
      <c r="H89" s="759"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78</v>
      </c>
      <c r="C90" s="1150" t="s">
        <v>2617</v>
      </c>
      <c r="D90" s="755">
        <v>1930.05</v>
      </c>
      <c r="E90" s="756">
        <v>1930.05</v>
      </c>
      <c r="F90" s="382">
        <v>100</v>
      </c>
      <c r="G90" s="381">
        <v>1</v>
      </c>
      <c r="H90" s="757"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79</v>
      </c>
      <c r="C91" s="1151" t="s">
        <v>2618</v>
      </c>
      <c r="D91" s="758">
        <v>4105</v>
      </c>
      <c r="E91" s="758">
        <v>4105</v>
      </c>
      <c r="F91" s="724">
        <v>100</v>
      </c>
      <c r="G91" s="315">
        <v>1</v>
      </c>
      <c r="H91" s="759"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80</v>
      </c>
      <c r="C92" s="1150" t="s">
        <v>2619</v>
      </c>
      <c r="D92" s="755">
        <v>1305.78</v>
      </c>
      <c r="E92" s="756">
        <v>1305.78</v>
      </c>
      <c r="F92" s="382">
        <v>100</v>
      </c>
      <c r="G92" s="381">
        <v>1</v>
      </c>
      <c r="H92" s="757"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82</v>
      </c>
      <c r="C93" s="1151" t="s">
        <v>2620</v>
      </c>
      <c r="D93" s="758">
        <v>989.77</v>
      </c>
      <c r="E93" s="758">
        <v>989.77</v>
      </c>
      <c r="F93" s="724">
        <v>100</v>
      </c>
      <c r="G93" s="315">
        <v>1</v>
      </c>
      <c r="H93" s="759"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83</v>
      </c>
      <c r="C94" s="1150" t="s">
        <v>2621</v>
      </c>
      <c r="D94" s="755">
        <v>2783.79</v>
      </c>
      <c r="E94" s="756">
        <v>2783.79</v>
      </c>
      <c r="F94" s="382">
        <v>100</v>
      </c>
      <c r="G94" s="381">
        <v>1</v>
      </c>
      <c r="H94" s="757"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84</v>
      </c>
      <c r="C95" s="1151" t="s">
        <v>2622</v>
      </c>
      <c r="D95" s="758">
        <v>1646.9700000000003</v>
      </c>
      <c r="E95" s="758">
        <v>1646.9700000000003</v>
      </c>
      <c r="F95" s="724">
        <v>100</v>
      </c>
      <c r="G95" s="315">
        <v>1</v>
      </c>
      <c r="H95" s="759"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85</v>
      </c>
      <c r="C96" s="1150" t="s">
        <v>2824</v>
      </c>
      <c r="D96" s="755">
        <v>2462.4</v>
      </c>
      <c r="E96" s="756">
        <v>2462.4</v>
      </c>
      <c r="F96" s="382">
        <v>100</v>
      </c>
      <c r="G96" s="381">
        <v>1</v>
      </c>
      <c r="H96" s="757"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86</v>
      </c>
      <c r="C97" s="1151" t="s">
        <v>2623</v>
      </c>
      <c r="D97" s="758">
        <v>892.56</v>
      </c>
      <c r="E97" s="758">
        <v>892.56</v>
      </c>
      <c r="F97" s="724">
        <v>100</v>
      </c>
      <c r="G97" s="315">
        <v>1</v>
      </c>
      <c r="H97" s="759"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87</v>
      </c>
      <c r="C98" s="1150" t="s">
        <v>2624</v>
      </c>
      <c r="D98" s="755">
        <v>1793</v>
      </c>
      <c r="E98" s="756">
        <v>1793</v>
      </c>
      <c r="F98" s="382">
        <v>100</v>
      </c>
      <c r="G98" s="381">
        <v>1</v>
      </c>
      <c r="H98" s="757"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88</v>
      </c>
      <c r="C99" s="1151" t="s">
        <v>1465</v>
      </c>
      <c r="D99" s="758">
        <v>4004.09</v>
      </c>
      <c r="E99" s="758">
        <v>4004.09</v>
      </c>
      <c r="F99" s="724">
        <v>100</v>
      </c>
      <c r="G99" s="315">
        <v>1</v>
      </c>
      <c r="H99" s="759" t="s">
        <v>1813</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89</v>
      </c>
      <c r="C100" s="1150" t="s">
        <v>350</v>
      </c>
      <c r="D100" s="755">
        <v>1277.06</v>
      </c>
      <c r="E100" s="756">
        <v>1277.06</v>
      </c>
      <c r="F100" s="382">
        <v>100</v>
      </c>
      <c r="G100" s="381">
        <v>10</v>
      </c>
      <c r="H100" s="757">
        <v>95</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1262</v>
      </c>
      <c r="C101" s="1151" t="s">
        <v>1339</v>
      </c>
      <c r="D101" s="758">
        <v>61768.18</v>
      </c>
      <c r="E101" s="758">
        <v>61768.18</v>
      </c>
      <c r="F101" s="724">
        <v>100</v>
      </c>
      <c r="G101" s="315">
        <v>2</v>
      </c>
      <c r="H101" s="759" t="s">
        <v>1813</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1263</v>
      </c>
      <c r="C102" s="1150" t="s">
        <v>1340</v>
      </c>
      <c r="D102" s="755">
        <v>14960.69</v>
      </c>
      <c r="E102" s="756">
        <v>14960.69</v>
      </c>
      <c r="F102" s="382">
        <v>100</v>
      </c>
      <c r="G102" s="381">
        <v>3</v>
      </c>
      <c r="H102" s="757">
        <v>258</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2625</v>
      </c>
      <c r="C103" s="1150" t="s">
        <v>1467</v>
      </c>
      <c r="D103" s="755">
        <v>1607.89</v>
      </c>
      <c r="E103" s="756">
        <v>1607.89</v>
      </c>
      <c r="F103" s="382">
        <v>100</v>
      </c>
      <c r="G103" s="381">
        <v>1</v>
      </c>
      <c r="H103" s="757" t="s">
        <v>1813</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1677</v>
      </c>
      <c r="C104" s="1150" t="s">
        <v>1678</v>
      </c>
      <c r="D104" s="755">
        <v>1175.42</v>
      </c>
      <c r="E104" s="756">
        <v>1175.42</v>
      </c>
      <c r="F104" s="382">
        <v>100</v>
      </c>
      <c r="G104" s="381">
        <v>9</v>
      </c>
      <c r="H104" s="757">
        <v>86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1679</v>
      </c>
      <c r="C105" s="1150" t="s">
        <v>1680</v>
      </c>
      <c r="D105" s="755">
        <v>1023.6</v>
      </c>
      <c r="E105" s="756">
        <v>786.79</v>
      </c>
      <c r="F105" s="382">
        <v>76.900000000000006</v>
      </c>
      <c r="G105" s="381">
        <v>7</v>
      </c>
      <c r="H105" s="757">
        <v>51</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1681</v>
      </c>
      <c r="C106" s="1150" t="s">
        <v>1682</v>
      </c>
      <c r="D106" s="755">
        <v>6996.4</v>
      </c>
      <c r="E106" s="756">
        <v>6996.4</v>
      </c>
      <c r="F106" s="382">
        <v>100</v>
      </c>
      <c r="G106" s="381">
        <v>2</v>
      </c>
      <c r="H106" s="757" t="s">
        <v>1813</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2352</v>
      </c>
      <c r="C107" s="1150" t="s">
        <v>2351</v>
      </c>
      <c r="D107" s="755">
        <v>1257.1399999999999</v>
      </c>
      <c r="E107" s="756">
        <v>1257.1399999999999</v>
      </c>
      <c r="F107" s="382">
        <v>100</v>
      </c>
      <c r="G107" s="381">
        <v>9</v>
      </c>
      <c r="H107" s="757">
        <v>110</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2350</v>
      </c>
      <c r="C108" s="1150" t="s">
        <v>2349</v>
      </c>
      <c r="D108" s="755">
        <v>1495.49</v>
      </c>
      <c r="E108" s="756">
        <v>1495.49</v>
      </c>
      <c r="F108" s="382">
        <v>100</v>
      </c>
      <c r="G108" s="381">
        <v>10</v>
      </c>
      <c r="H108" s="757">
        <v>105</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2348</v>
      </c>
      <c r="C109" s="1150" t="s">
        <v>2347</v>
      </c>
      <c r="D109" s="755">
        <v>3176.84</v>
      </c>
      <c r="E109" s="756">
        <v>3176.84</v>
      </c>
      <c r="F109" s="382">
        <v>100</v>
      </c>
      <c r="G109" s="381">
        <v>1</v>
      </c>
      <c r="H109" s="757" t="s">
        <v>1813</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2346</v>
      </c>
      <c r="C110" s="1150" t="s">
        <v>2345</v>
      </c>
      <c r="D110" s="755">
        <v>1517.44</v>
      </c>
      <c r="E110" s="756">
        <v>1517.44</v>
      </c>
      <c r="F110" s="382">
        <v>100</v>
      </c>
      <c r="G110" s="381">
        <v>10</v>
      </c>
      <c r="H110" s="757">
        <v>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2803</v>
      </c>
      <c r="C111" s="1150" t="s">
        <v>2804</v>
      </c>
      <c r="D111" s="755">
        <v>969.15</v>
      </c>
      <c r="E111" s="756">
        <v>878.93</v>
      </c>
      <c r="F111" s="382">
        <v>90.7</v>
      </c>
      <c r="G111" s="381">
        <v>9</v>
      </c>
      <c r="H111" s="757">
        <v>75</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row>
    <row r="112" spans="2:35" s="27" customFormat="1" ht="16.149999999999999" customHeight="1" x14ac:dyDescent="0.15">
      <c r="B112" s="929" t="s">
        <v>90</v>
      </c>
      <c r="C112" s="1150" t="s">
        <v>351</v>
      </c>
      <c r="D112" s="755">
        <v>9555.279999999997</v>
      </c>
      <c r="E112" s="756">
        <v>9555.279999999997</v>
      </c>
      <c r="F112" s="382">
        <v>100</v>
      </c>
      <c r="G112" s="381">
        <v>44</v>
      </c>
      <c r="H112" s="757">
        <v>733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91</v>
      </c>
      <c r="C113" s="1151" t="s">
        <v>352</v>
      </c>
      <c r="D113" s="758">
        <v>24399.120000000003</v>
      </c>
      <c r="E113" s="758">
        <v>24399.120000000003</v>
      </c>
      <c r="F113" s="724">
        <v>100</v>
      </c>
      <c r="G113" s="315">
        <v>1</v>
      </c>
      <c r="H113" s="759"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93</v>
      </c>
      <c r="C114" s="1151" t="s">
        <v>354</v>
      </c>
      <c r="D114" s="758">
        <v>34198.010000000009</v>
      </c>
      <c r="E114" s="758">
        <v>34198.010000000009</v>
      </c>
      <c r="F114" s="724">
        <v>100</v>
      </c>
      <c r="G114" s="315">
        <v>1</v>
      </c>
      <c r="H114" s="759" t="s">
        <v>1813</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94</v>
      </c>
      <c r="C115" s="1150" t="s">
        <v>355</v>
      </c>
      <c r="D115" s="755">
        <v>11714.36</v>
      </c>
      <c r="E115" s="756">
        <v>11714.36</v>
      </c>
      <c r="F115" s="382">
        <v>100</v>
      </c>
      <c r="G115" s="381">
        <v>1</v>
      </c>
      <c r="H115" s="757" t="s">
        <v>1813</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95</v>
      </c>
      <c r="C116" s="1151" t="s">
        <v>356</v>
      </c>
      <c r="D116" s="758">
        <v>4627.3499999999995</v>
      </c>
      <c r="E116" s="758">
        <v>4339.28</v>
      </c>
      <c r="F116" s="724">
        <v>93.8</v>
      </c>
      <c r="G116" s="315">
        <v>6</v>
      </c>
      <c r="H116" s="759">
        <v>305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96</v>
      </c>
      <c r="C117" s="1150" t="s">
        <v>357</v>
      </c>
      <c r="D117" s="755">
        <v>4030.37</v>
      </c>
      <c r="E117" s="756">
        <v>4030.37</v>
      </c>
      <c r="F117" s="382">
        <v>100</v>
      </c>
      <c r="G117" s="381">
        <v>16</v>
      </c>
      <c r="H117" s="757">
        <v>265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2626</v>
      </c>
      <c r="C118" s="1156" t="s">
        <v>1346</v>
      </c>
      <c r="D118" s="486">
        <v>1580.7</v>
      </c>
      <c r="E118" s="486">
        <v>1580.7</v>
      </c>
      <c r="F118" s="769">
        <v>100</v>
      </c>
      <c r="G118" s="1157">
        <v>6</v>
      </c>
      <c r="H118" s="490">
        <v>68</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1416</v>
      </c>
      <c r="C119" s="1150" t="s">
        <v>1473</v>
      </c>
      <c r="D119" s="755">
        <v>14482.13</v>
      </c>
      <c r="E119" s="756">
        <v>14482.13</v>
      </c>
      <c r="F119" s="382">
        <v>100</v>
      </c>
      <c r="G119" s="381">
        <v>32</v>
      </c>
      <c r="H119" s="757">
        <v>351</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29" t="s">
        <v>2627</v>
      </c>
      <c r="C120" s="1156" t="s">
        <v>1475</v>
      </c>
      <c r="D120" s="486">
        <v>5676.1399999999994</v>
      </c>
      <c r="E120" s="486">
        <v>4275.5199999999995</v>
      </c>
      <c r="F120" s="769">
        <v>75.3</v>
      </c>
      <c r="G120" s="1157">
        <v>14</v>
      </c>
      <c r="H120" s="490">
        <v>168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29" t="s">
        <v>2628</v>
      </c>
      <c r="C121" s="1548" t="s">
        <v>2629</v>
      </c>
      <c r="D121" s="755">
        <v>14619.46</v>
      </c>
      <c r="E121" s="755">
        <v>14619.46</v>
      </c>
      <c r="F121" s="691">
        <v>100</v>
      </c>
      <c r="G121" s="380">
        <v>1</v>
      </c>
      <c r="H121" s="1542"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thickBot="1" x14ac:dyDescent="0.2">
      <c r="B122" s="1515" t="s">
        <v>2461</v>
      </c>
      <c r="C122" s="1158" t="s">
        <v>2460</v>
      </c>
      <c r="D122" s="1609">
        <v>1959.37</v>
      </c>
      <c r="E122" s="1609">
        <v>1959.37</v>
      </c>
      <c r="F122" s="1610">
        <v>100</v>
      </c>
      <c r="G122" s="1611">
        <v>13</v>
      </c>
      <c r="H122" s="1612">
        <v>180</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thickTop="1" x14ac:dyDescent="0.15">
      <c r="B123" s="952" t="s">
        <v>98</v>
      </c>
      <c r="C123" s="1151" t="s">
        <v>358</v>
      </c>
      <c r="D123" s="758">
        <v>70045.850000000006</v>
      </c>
      <c r="E123" s="1160">
        <v>70045.850000000006</v>
      </c>
      <c r="F123" s="450">
        <v>100</v>
      </c>
      <c r="G123" s="658">
        <v>2</v>
      </c>
      <c r="H123" s="759"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99</v>
      </c>
      <c r="C124" s="1151" t="s">
        <v>359</v>
      </c>
      <c r="D124" s="758">
        <v>52794.55</v>
      </c>
      <c r="E124" s="758">
        <v>52794.55</v>
      </c>
      <c r="F124" s="724">
        <v>100</v>
      </c>
      <c r="G124" s="315">
        <v>2</v>
      </c>
      <c r="H124" s="759" t="s">
        <v>1813</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100</v>
      </c>
      <c r="C125" s="1150" t="s">
        <v>360</v>
      </c>
      <c r="D125" s="755">
        <v>71645.490000000005</v>
      </c>
      <c r="E125" s="756">
        <v>71645.490000000005</v>
      </c>
      <c r="F125" s="382">
        <v>100</v>
      </c>
      <c r="G125" s="381">
        <v>2</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101</v>
      </c>
      <c r="C126" s="1151" t="s">
        <v>361</v>
      </c>
      <c r="D126" s="758">
        <v>47995.23</v>
      </c>
      <c r="E126" s="758">
        <v>47995.23</v>
      </c>
      <c r="F126" s="724">
        <v>100</v>
      </c>
      <c r="G126" s="315">
        <v>4</v>
      </c>
      <c r="H126" s="759">
        <v>335</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102</v>
      </c>
      <c r="C127" s="1150" t="s">
        <v>362</v>
      </c>
      <c r="D127" s="755">
        <v>50450</v>
      </c>
      <c r="E127" s="756">
        <v>50450</v>
      </c>
      <c r="F127" s="382">
        <v>100</v>
      </c>
      <c r="G127" s="381">
        <v>1</v>
      </c>
      <c r="H127" s="757" t="s">
        <v>1813</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103</v>
      </c>
      <c r="C128" s="1151" t="s">
        <v>363</v>
      </c>
      <c r="D128" s="758">
        <v>57448.03</v>
      </c>
      <c r="E128" s="758">
        <v>57448.03</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104</v>
      </c>
      <c r="C129" s="1150" t="s">
        <v>364</v>
      </c>
      <c r="D129" s="755">
        <v>34837.65</v>
      </c>
      <c r="E129" s="756">
        <v>34837.65</v>
      </c>
      <c r="F129" s="382">
        <v>100</v>
      </c>
      <c r="G129" s="381">
        <v>6</v>
      </c>
      <c r="H129" s="757">
        <v>224</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105</v>
      </c>
      <c r="C130" s="1151" t="s">
        <v>365</v>
      </c>
      <c r="D130" s="758">
        <v>29630.48</v>
      </c>
      <c r="E130" s="758">
        <v>29630.48</v>
      </c>
      <c r="F130" s="724">
        <v>100</v>
      </c>
      <c r="G130" s="315">
        <v>1</v>
      </c>
      <c r="H130" s="759"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107</v>
      </c>
      <c r="C131" s="1151" t="s">
        <v>367</v>
      </c>
      <c r="D131" s="758">
        <v>24931.11</v>
      </c>
      <c r="E131" s="758">
        <v>24931.11</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108</v>
      </c>
      <c r="C132" s="1150" t="s">
        <v>368</v>
      </c>
      <c r="D132" s="755">
        <v>24888.67</v>
      </c>
      <c r="E132" s="756">
        <v>24888.67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109</v>
      </c>
      <c r="C133" s="1151" t="s">
        <v>369</v>
      </c>
      <c r="D133" s="758">
        <v>13648.7</v>
      </c>
      <c r="E133" s="758">
        <v>13648.7</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110</v>
      </c>
      <c r="C134" s="1150" t="s">
        <v>370</v>
      </c>
      <c r="D134" s="755">
        <v>12003.57</v>
      </c>
      <c r="E134" s="756">
        <v>12003.57</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111</v>
      </c>
      <c r="C135" s="1151" t="s">
        <v>371</v>
      </c>
      <c r="D135" s="758">
        <v>9825.52</v>
      </c>
      <c r="E135" s="758">
        <v>9825.52</v>
      </c>
      <c r="F135" s="724">
        <v>100</v>
      </c>
      <c r="G135" s="315">
        <v>1</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112</v>
      </c>
      <c r="C136" s="1150" t="s">
        <v>372</v>
      </c>
      <c r="D136" s="755">
        <v>42840.91</v>
      </c>
      <c r="E136" s="756">
        <v>42840.91</v>
      </c>
      <c r="F136" s="382">
        <v>100</v>
      </c>
      <c r="G136" s="381">
        <v>1</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1280</v>
      </c>
      <c r="C137" s="1151" t="s">
        <v>1353</v>
      </c>
      <c r="D137" s="758">
        <v>50539.27</v>
      </c>
      <c r="E137" s="758">
        <v>50539.27</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7" t="s">
        <v>1418</v>
      </c>
      <c r="C138" s="1548" t="s">
        <v>1482</v>
      </c>
      <c r="D138" s="755">
        <v>48401.96</v>
      </c>
      <c r="E138" s="756">
        <v>48401.96</v>
      </c>
      <c r="F138" s="382">
        <v>100</v>
      </c>
      <c r="G138" s="381">
        <v>2</v>
      </c>
      <c r="H138" s="757"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1941</v>
      </c>
      <c r="C139" s="1595" t="s">
        <v>2630</v>
      </c>
      <c r="D139" s="758">
        <v>33421.800000000003</v>
      </c>
      <c r="E139" s="758">
        <v>33421.800000000003</v>
      </c>
      <c r="F139" s="724">
        <v>100</v>
      </c>
      <c r="G139" s="315">
        <v>1</v>
      </c>
      <c r="H139" s="759"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52" t="s">
        <v>1944</v>
      </c>
      <c r="C140" s="1595" t="s">
        <v>2631</v>
      </c>
      <c r="D140" s="755">
        <v>23522.59</v>
      </c>
      <c r="E140" s="755">
        <v>23522.59</v>
      </c>
      <c r="F140" s="382">
        <v>100</v>
      </c>
      <c r="G140" s="380">
        <v>2</v>
      </c>
      <c r="H140" s="1542"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52" t="s">
        <v>2454</v>
      </c>
      <c r="C141" s="1548" t="s">
        <v>2335</v>
      </c>
      <c r="D141" s="755">
        <v>57751.27</v>
      </c>
      <c r="E141" s="755">
        <v>57751.27</v>
      </c>
      <c r="F141" s="382">
        <v>100</v>
      </c>
      <c r="G141" s="380">
        <v>1</v>
      </c>
      <c r="H141" s="1542" t="s">
        <v>1813</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52" t="s">
        <v>2807</v>
      </c>
      <c r="C142" s="1159" t="s">
        <v>2819</v>
      </c>
      <c r="D142" s="774">
        <v>61088.01</v>
      </c>
      <c r="E142" s="774">
        <v>61088.01</v>
      </c>
      <c r="F142" s="736">
        <v>100</v>
      </c>
      <c r="G142" s="1093">
        <v>1</v>
      </c>
      <c r="H142" s="776" t="s">
        <v>1813</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row>
    <row r="143" spans="2:35" s="27" customFormat="1" ht="16.149999999999999" customHeight="1" thickBot="1" x14ac:dyDescent="0.2">
      <c r="B143" s="966" t="s">
        <v>2632</v>
      </c>
      <c r="C143" s="1158" t="s">
        <v>1357</v>
      </c>
      <c r="D143" s="771">
        <v>19847.63</v>
      </c>
      <c r="E143" s="778">
        <v>19847.63</v>
      </c>
      <c r="F143" s="731">
        <v>100</v>
      </c>
      <c r="G143" s="730">
        <v>1</v>
      </c>
      <c r="H143" s="773" t="s">
        <v>1813</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thickTop="1" x14ac:dyDescent="0.15">
      <c r="B144" s="971" t="s">
        <v>117</v>
      </c>
      <c r="C144" s="1151" t="s">
        <v>377</v>
      </c>
      <c r="D144" s="445">
        <v>2947.02</v>
      </c>
      <c r="E144" s="779">
        <v>2658.21</v>
      </c>
      <c r="F144" s="369">
        <v>90.199930777531208</v>
      </c>
      <c r="G144" s="564">
        <v>1</v>
      </c>
      <c r="H144" s="564">
        <v>33</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118</v>
      </c>
      <c r="C145" s="1150" t="s">
        <v>378</v>
      </c>
      <c r="D145" s="445">
        <v>1151.3399999999999</v>
      </c>
      <c r="E145" s="779">
        <v>1078.6300000000001</v>
      </c>
      <c r="F145" s="369">
        <v>93.684749943544062</v>
      </c>
      <c r="G145" s="539">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119</v>
      </c>
      <c r="C146" s="1150" t="s">
        <v>379</v>
      </c>
      <c r="D146" s="445">
        <v>958.98</v>
      </c>
      <c r="E146" s="779">
        <v>958.98</v>
      </c>
      <c r="F146" s="369">
        <v>100</v>
      </c>
      <c r="G146" s="330">
        <v>1</v>
      </c>
      <c r="H146" s="564">
        <v>4</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120</v>
      </c>
      <c r="C147" s="1150" t="s">
        <v>380</v>
      </c>
      <c r="D147" s="445">
        <v>638.70000000000005</v>
      </c>
      <c r="E147" s="779">
        <v>638.70000000000005</v>
      </c>
      <c r="F147" s="369">
        <v>100</v>
      </c>
      <c r="G147" s="539">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121</v>
      </c>
      <c r="C148" s="1150" t="s">
        <v>381</v>
      </c>
      <c r="D148" s="445">
        <v>934.39</v>
      </c>
      <c r="E148" s="779">
        <v>912.79</v>
      </c>
      <c r="F148" s="369">
        <v>97.68833142477979</v>
      </c>
      <c r="G148" s="330">
        <v>1</v>
      </c>
      <c r="H148" s="564">
        <v>4</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122</v>
      </c>
      <c r="C149" s="1150" t="s">
        <v>382</v>
      </c>
      <c r="D149" s="445">
        <v>855.23</v>
      </c>
      <c r="E149" s="779">
        <v>791.72</v>
      </c>
      <c r="F149" s="369">
        <v>92.573927481496213</v>
      </c>
      <c r="G149" s="539">
        <v>1</v>
      </c>
      <c r="H149" s="564">
        <v>4</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123</v>
      </c>
      <c r="C150" s="1150" t="s">
        <v>383</v>
      </c>
      <c r="D150" s="445">
        <v>3055.21</v>
      </c>
      <c r="E150" s="779">
        <v>2984.21</v>
      </c>
      <c r="F150" s="369">
        <v>97.676100824493233</v>
      </c>
      <c r="G150" s="330">
        <v>1</v>
      </c>
      <c r="H150" s="564">
        <v>13</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124</v>
      </c>
      <c r="C151" s="1150" t="s">
        <v>384</v>
      </c>
      <c r="D151" s="445">
        <v>1793.43</v>
      </c>
      <c r="E151" s="779">
        <v>1793.43</v>
      </c>
      <c r="F151" s="369">
        <v>100</v>
      </c>
      <c r="G151" s="539">
        <v>1</v>
      </c>
      <c r="H151" s="564">
        <v>2</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125</v>
      </c>
      <c r="C152" s="1150" t="s">
        <v>385</v>
      </c>
      <c r="D152" s="445">
        <v>1450.91</v>
      </c>
      <c r="E152" s="779">
        <v>1354.93</v>
      </c>
      <c r="F152" s="369">
        <v>93.384841237568153</v>
      </c>
      <c r="G152" s="330">
        <v>1</v>
      </c>
      <c r="H152" s="564">
        <v>5</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126</v>
      </c>
      <c r="C153" s="1150" t="s">
        <v>386</v>
      </c>
      <c r="D153" s="445">
        <v>1102.2</v>
      </c>
      <c r="E153" s="779">
        <v>1102.2</v>
      </c>
      <c r="F153" s="369">
        <v>100</v>
      </c>
      <c r="G153" s="539">
        <v>1</v>
      </c>
      <c r="H153" s="564">
        <v>8</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127</v>
      </c>
      <c r="C154" s="1150" t="s">
        <v>387</v>
      </c>
      <c r="D154" s="445">
        <v>1277.82</v>
      </c>
      <c r="E154" s="779">
        <v>1209.67</v>
      </c>
      <c r="F154" s="369">
        <v>94.666697969980135</v>
      </c>
      <c r="G154" s="330">
        <v>1</v>
      </c>
      <c r="H154" s="564">
        <v>5</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128</v>
      </c>
      <c r="C155" s="1150" t="s">
        <v>388</v>
      </c>
      <c r="D155" s="445">
        <v>1541.64</v>
      </c>
      <c r="E155" s="779">
        <v>1455.81</v>
      </c>
      <c r="F155" s="369">
        <v>94.432552346851395</v>
      </c>
      <c r="G155" s="539">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129</v>
      </c>
      <c r="C156" s="1150" t="s">
        <v>389</v>
      </c>
      <c r="D156" s="445">
        <v>4051.72</v>
      </c>
      <c r="E156" s="779">
        <v>4030.94</v>
      </c>
      <c r="F156" s="369">
        <v>99.487131391112911</v>
      </c>
      <c r="G156" s="330">
        <v>1</v>
      </c>
      <c r="H156" s="564">
        <v>21</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130</v>
      </c>
      <c r="C157" s="1150" t="s">
        <v>390</v>
      </c>
      <c r="D157" s="445">
        <v>752.09</v>
      </c>
      <c r="E157" s="779">
        <v>667.13</v>
      </c>
      <c r="F157" s="369">
        <v>88.703479636745598</v>
      </c>
      <c r="G157" s="539">
        <v>1</v>
      </c>
      <c r="H157" s="564">
        <v>3</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131</v>
      </c>
      <c r="C158" s="1150" t="s">
        <v>391</v>
      </c>
      <c r="D158" s="445">
        <v>1209.56</v>
      </c>
      <c r="E158" s="779">
        <v>1209.56</v>
      </c>
      <c r="F158" s="369">
        <v>100</v>
      </c>
      <c r="G158" s="330">
        <v>1</v>
      </c>
      <c r="H158" s="564">
        <v>9</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132</v>
      </c>
      <c r="C159" s="1150" t="s">
        <v>392</v>
      </c>
      <c r="D159" s="445">
        <v>830.55</v>
      </c>
      <c r="E159" s="779">
        <v>830.55</v>
      </c>
      <c r="F159" s="369">
        <v>100</v>
      </c>
      <c r="G159" s="539">
        <v>1</v>
      </c>
      <c r="H159" s="564">
        <v>3</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133</v>
      </c>
      <c r="C160" s="1150" t="s">
        <v>393</v>
      </c>
      <c r="D160" s="445">
        <v>1191.08</v>
      </c>
      <c r="E160" s="779">
        <v>1191.08</v>
      </c>
      <c r="F160" s="369">
        <v>100</v>
      </c>
      <c r="G160" s="330">
        <v>1</v>
      </c>
      <c r="H160" s="564">
        <v>6</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134</v>
      </c>
      <c r="C161" s="1150" t="s">
        <v>394</v>
      </c>
      <c r="D161" s="445">
        <v>2222.0499999999993</v>
      </c>
      <c r="E161" s="779">
        <v>2133.56</v>
      </c>
      <c r="F161" s="369">
        <v>96.017641367205982</v>
      </c>
      <c r="G161" s="539">
        <v>1</v>
      </c>
      <c r="H161" s="564">
        <v>13</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135</v>
      </c>
      <c r="C162" s="1150" t="s">
        <v>1485</v>
      </c>
      <c r="D162" s="445">
        <v>2685.39</v>
      </c>
      <c r="E162" s="779">
        <v>2558.4699999999998</v>
      </c>
      <c r="F162" s="369">
        <v>95.273684641709394</v>
      </c>
      <c r="G162" s="330">
        <v>1</v>
      </c>
      <c r="H162" s="564">
        <v>14</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136</v>
      </c>
      <c r="C163" s="1150" t="s">
        <v>396</v>
      </c>
      <c r="D163" s="445">
        <v>3118.12</v>
      </c>
      <c r="E163" s="779">
        <v>3091.2</v>
      </c>
      <c r="F163" s="369">
        <v>99.136659269046731</v>
      </c>
      <c r="G163" s="539">
        <v>1</v>
      </c>
      <c r="H163" s="564">
        <v>15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137</v>
      </c>
      <c r="C164" s="1150" t="s">
        <v>397</v>
      </c>
      <c r="D164" s="445">
        <v>4872.17</v>
      </c>
      <c r="E164" s="779">
        <v>4872.17</v>
      </c>
      <c r="F164" s="369">
        <v>100</v>
      </c>
      <c r="G164" s="330">
        <v>1</v>
      </c>
      <c r="H164" s="564">
        <v>15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138</v>
      </c>
      <c r="C165" s="1150" t="s">
        <v>398</v>
      </c>
      <c r="D165" s="445">
        <v>2219.7399999999971</v>
      </c>
      <c r="E165" s="779">
        <v>2198.63</v>
      </c>
      <c r="F165" s="369">
        <v>99.048987719282579</v>
      </c>
      <c r="G165" s="539">
        <v>1</v>
      </c>
      <c r="H165" s="564">
        <v>20</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139</v>
      </c>
      <c r="C166" s="1150" t="s">
        <v>399</v>
      </c>
      <c r="D166" s="445">
        <v>1222.1300000000001</v>
      </c>
      <c r="E166" s="779">
        <v>1092.6600000000001</v>
      </c>
      <c r="F166" s="369">
        <v>89.406200649685388</v>
      </c>
      <c r="G166" s="330">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140</v>
      </c>
      <c r="C167" s="1150" t="s">
        <v>400</v>
      </c>
      <c r="D167" s="445">
        <v>1062.05</v>
      </c>
      <c r="E167" s="779">
        <v>989.59</v>
      </c>
      <c r="F167" s="369">
        <v>93.17734569935503</v>
      </c>
      <c r="G167" s="539">
        <v>1</v>
      </c>
      <c r="H167" s="564">
        <v>4</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141</v>
      </c>
      <c r="C168" s="1150" t="s">
        <v>401</v>
      </c>
      <c r="D168" s="445">
        <v>1107.3599999999999</v>
      </c>
      <c r="E168" s="779">
        <v>1084.56</v>
      </c>
      <c r="F168" s="369">
        <v>97.941048981361078</v>
      </c>
      <c r="G168" s="330">
        <v>1</v>
      </c>
      <c r="H168" s="564">
        <v>5</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142</v>
      </c>
      <c r="C169" s="1150" t="s">
        <v>1486</v>
      </c>
      <c r="D169" s="445">
        <v>1905.39</v>
      </c>
      <c r="E169" s="779">
        <v>1879.65</v>
      </c>
      <c r="F169" s="369">
        <v>98.649095460771804</v>
      </c>
      <c r="G169" s="539">
        <v>1</v>
      </c>
      <c r="H169" s="564">
        <v>9</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144</v>
      </c>
      <c r="C170" s="1150" t="s">
        <v>403</v>
      </c>
      <c r="D170" s="445">
        <v>439.56</v>
      </c>
      <c r="E170" s="779">
        <v>414.02</v>
      </c>
      <c r="F170" s="369">
        <v>94.189644189644184</v>
      </c>
      <c r="G170" s="330">
        <v>1</v>
      </c>
      <c r="H170" s="564">
        <v>2</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145</v>
      </c>
      <c r="C171" s="1150" t="s">
        <v>1487</v>
      </c>
      <c r="D171" s="445">
        <v>1184.4200000000003</v>
      </c>
      <c r="E171" s="779">
        <v>1122.7</v>
      </c>
      <c r="F171" s="369">
        <v>94.78901065500412</v>
      </c>
      <c r="G171" s="539">
        <v>1</v>
      </c>
      <c r="H171" s="564">
        <v>5</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146</v>
      </c>
      <c r="C172" s="1150" t="s">
        <v>405</v>
      </c>
      <c r="D172" s="445">
        <v>1277.04</v>
      </c>
      <c r="E172" s="779">
        <v>1220.33</v>
      </c>
      <c r="F172" s="369">
        <v>95.559262043475542</v>
      </c>
      <c r="G172" s="330">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147</v>
      </c>
      <c r="C173" s="1150" t="s">
        <v>406</v>
      </c>
      <c r="D173" s="445">
        <v>793.87</v>
      </c>
      <c r="E173" s="779">
        <v>793.87</v>
      </c>
      <c r="F173" s="369">
        <v>100</v>
      </c>
      <c r="G173" s="539">
        <v>1</v>
      </c>
      <c r="H173" s="564">
        <v>4</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148</v>
      </c>
      <c r="C174" s="1150" t="s">
        <v>407</v>
      </c>
      <c r="D174" s="445">
        <v>2087.6999999999998</v>
      </c>
      <c r="E174" s="779">
        <v>2043.01</v>
      </c>
      <c r="F174" s="369">
        <v>97.859366767255835</v>
      </c>
      <c r="G174" s="330">
        <v>1</v>
      </c>
      <c r="H174" s="564">
        <v>14</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149</v>
      </c>
      <c r="C175" s="1150" t="s">
        <v>408</v>
      </c>
      <c r="D175" s="445">
        <v>1444.4</v>
      </c>
      <c r="E175" s="779">
        <v>1304.83</v>
      </c>
      <c r="F175" s="369">
        <v>90.337164220437543</v>
      </c>
      <c r="G175" s="539">
        <v>1</v>
      </c>
      <c r="H175" s="564">
        <v>5</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150</v>
      </c>
      <c r="C176" s="1150" t="s">
        <v>409</v>
      </c>
      <c r="D176" s="445">
        <v>1302.42</v>
      </c>
      <c r="E176" s="779">
        <v>1275.8399999999999</v>
      </c>
      <c r="F176" s="369">
        <v>97.959183673469369</v>
      </c>
      <c r="G176" s="330">
        <v>1</v>
      </c>
      <c r="H176" s="564">
        <v>7</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151</v>
      </c>
      <c r="C177" s="1150" t="s">
        <v>410</v>
      </c>
      <c r="D177" s="445">
        <v>1008.39</v>
      </c>
      <c r="E177" s="779">
        <v>952.02</v>
      </c>
      <c r="F177" s="369">
        <v>94.409900931187337</v>
      </c>
      <c r="G177" s="539">
        <v>1</v>
      </c>
      <c r="H177" s="564">
        <v>3</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152</v>
      </c>
      <c r="C178" s="1150" t="s">
        <v>411</v>
      </c>
      <c r="D178" s="445">
        <v>655.27</v>
      </c>
      <c r="E178" s="779">
        <v>655.27</v>
      </c>
      <c r="F178" s="369">
        <v>100</v>
      </c>
      <c r="G178" s="330">
        <v>1</v>
      </c>
      <c r="H178" s="564">
        <v>2</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153</v>
      </c>
      <c r="C179" s="1150" t="s">
        <v>412</v>
      </c>
      <c r="D179" s="445">
        <v>453.77</v>
      </c>
      <c r="E179" s="779">
        <v>435.57</v>
      </c>
      <c r="F179" s="369">
        <v>95.989157502699612</v>
      </c>
      <c r="G179" s="539">
        <v>1</v>
      </c>
      <c r="H179" s="564">
        <v>2</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154</v>
      </c>
      <c r="C180" s="1150" t="s">
        <v>413</v>
      </c>
      <c r="D180" s="445">
        <v>2955.74</v>
      </c>
      <c r="E180" s="779">
        <v>2764.59</v>
      </c>
      <c r="F180" s="369">
        <v>93.532922381535599</v>
      </c>
      <c r="G180" s="330">
        <v>1</v>
      </c>
      <c r="H180" s="564">
        <v>14</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155</v>
      </c>
      <c r="C181" s="1150" t="s">
        <v>414</v>
      </c>
      <c r="D181" s="445">
        <v>1461.9299999999998</v>
      </c>
      <c r="E181" s="779">
        <v>1438.09</v>
      </c>
      <c r="F181" s="369">
        <v>98.369278966845215</v>
      </c>
      <c r="G181" s="539">
        <v>1</v>
      </c>
      <c r="H181" s="564">
        <v>11</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156</v>
      </c>
      <c r="C182" s="1150" t="s">
        <v>1488</v>
      </c>
      <c r="D182" s="445">
        <v>1109.8699999999999</v>
      </c>
      <c r="E182" s="779">
        <v>1070.46</v>
      </c>
      <c r="F182" s="369">
        <v>96.449133682323165</v>
      </c>
      <c r="G182" s="330">
        <v>1</v>
      </c>
      <c r="H182" s="564">
        <v>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157</v>
      </c>
      <c r="C183" s="1150" t="s">
        <v>1489</v>
      </c>
      <c r="D183" s="445">
        <v>2393.4499999999998</v>
      </c>
      <c r="E183" s="779">
        <v>2266.96</v>
      </c>
      <c r="F183" s="369">
        <v>94.715160124506468</v>
      </c>
      <c r="G183" s="539">
        <v>1</v>
      </c>
      <c r="H183" s="564">
        <v>35</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158</v>
      </c>
      <c r="C184" s="1150" t="s">
        <v>417</v>
      </c>
      <c r="D184" s="445">
        <v>4524</v>
      </c>
      <c r="E184" s="779">
        <v>4316.8500000000004</v>
      </c>
      <c r="F184" s="369">
        <v>95.421087533156509</v>
      </c>
      <c r="G184" s="330">
        <v>1</v>
      </c>
      <c r="H184" s="564">
        <v>17</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159</v>
      </c>
      <c r="C185" s="1150" t="s">
        <v>418</v>
      </c>
      <c r="D185" s="445">
        <v>3600.61</v>
      </c>
      <c r="E185" s="779">
        <v>3540.93</v>
      </c>
      <c r="F185" s="369">
        <v>98.342503075867697</v>
      </c>
      <c r="G185" s="539">
        <v>1</v>
      </c>
      <c r="H185" s="564">
        <v>38</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160</v>
      </c>
      <c r="C186" s="1150" t="s">
        <v>419</v>
      </c>
      <c r="D186" s="445">
        <v>5926.17</v>
      </c>
      <c r="E186" s="779">
        <v>5789.35</v>
      </c>
      <c r="F186" s="369">
        <v>97.691257591327968</v>
      </c>
      <c r="G186" s="330">
        <v>1</v>
      </c>
      <c r="H186" s="564">
        <v>38</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161</v>
      </c>
      <c r="C187" s="1150" t="s">
        <v>1490</v>
      </c>
      <c r="D187" s="445">
        <v>2026.44</v>
      </c>
      <c r="E187" s="779">
        <v>1945.37</v>
      </c>
      <c r="F187" s="369">
        <v>95.999388089457355</v>
      </c>
      <c r="G187" s="539">
        <v>1</v>
      </c>
      <c r="H187" s="564">
        <v>8</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162</v>
      </c>
      <c r="C188" s="1150" t="s">
        <v>421</v>
      </c>
      <c r="D188" s="445">
        <v>662.58</v>
      </c>
      <c r="E188" s="779">
        <v>662.58</v>
      </c>
      <c r="F188" s="369">
        <v>100</v>
      </c>
      <c r="G188" s="330">
        <v>1</v>
      </c>
      <c r="H188" s="564">
        <v>3</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163</v>
      </c>
      <c r="C189" s="1150" t="s">
        <v>422</v>
      </c>
      <c r="D189" s="445">
        <v>1069.82</v>
      </c>
      <c r="E189" s="779">
        <v>1069.82</v>
      </c>
      <c r="F189" s="369">
        <v>100</v>
      </c>
      <c r="G189" s="539">
        <v>1</v>
      </c>
      <c r="H189" s="564">
        <v>4</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164</v>
      </c>
      <c r="C190" s="1150" t="s">
        <v>423</v>
      </c>
      <c r="D190" s="445">
        <v>1759.11</v>
      </c>
      <c r="E190" s="779">
        <v>1622.68</v>
      </c>
      <c r="F190" s="369">
        <v>92.244373575273869</v>
      </c>
      <c r="G190" s="330">
        <v>1</v>
      </c>
      <c r="H190" s="564">
        <v>7</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166</v>
      </c>
      <c r="C191" s="1150" t="s">
        <v>424</v>
      </c>
      <c r="D191" s="445">
        <v>1459.86</v>
      </c>
      <c r="E191" s="779">
        <v>1318.29</v>
      </c>
      <c r="F191" s="369">
        <v>90.302494759771491</v>
      </c>
      <c r="G191" s="539">
        <v>1</v>
      </c>
      <c r="H191" s="564">
        <v>5</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167</v>
      </c>
      <c r="C192" s="1150" t="s">
        <v>425</v>
      </c>
      <c r="D192" s="445">
        <v>1162.55</v>
      </c>
      <c r="E192" s="779">
        <v>1162.55</v>
      </c>
      <c r="F192" s="369">
        <v>100</v>
      </c>
      <c r="G192" s="330">
        <v>1</v>
      </c>
      <c r="H192" s="564">
        <v>5</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168</v>
      </c>
      <c r="C193" s="1150" t="s">
        <v>426</v>
      </c>
      <c r="D193" s="445">
        <v>578.17999999999995</v>
      </c>
      <c r="E193" s="779">
        <v>578.17999999999995</v>
      </c>
      <c r="F193" s="369">
        <v>100</v>
      </c>
      <c r="G193" s="539">
        <v>1</v>
      </c>
      <c r="H193" s="564">
        <v>2</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169</v>
      </c>
      <c r="C194" s="1150" t="s">
        <v>427</v>
      </c>
      <c r="D194" s="445">
        <v>507.11</v>
      </c>
      <c r="E194" s="779">
        <v>489.11</v>
      </c>
      <c r="F194" s="369">
        <v>96.450474256078564</v>
      </c>
      <c r="G194" s="330">
        <v>1</v>
      </c>
      <c r="H194" s="564">
        <v>2</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170</v>
      </c>
      <c r="C195" s="1150" t="s">
        <v>428</v>
      </c>
      <c r="D195" s="445">
        <v>1053.3900000000001</v>
      </c>
      <c r="E195" s="779">
        <v>1010.52</v>
      </c>
      <c r="F195" s="369">
        <v>95.930282231652086</v>
      </c>
      <c r="G195" s="539">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171</v>
      </c>
      <c r="C196" s="1150" t="s">
        <v>429</v>
      </c>
      <c r="D196" s="445">
        <v>1755.52</v>
      </c>
      <c r="E196" s="779">
        <v>1591.31</v>
      </c>
      <c r="F196" s="369">
        <v>90.646076376230397</v>
      </c>
      <c r="G196" s="330">
        <v>1</v>
      </c>
      <c r="H196" s="564">
        <v>5</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172</v>
      </c>
      <c r="C197" s="1150" t="s">
        <v>1491</v>
      </c>
      <c r="D197" s="445">
        <v>2852.68</v>
      </c>
      <c r="E197" s="779">
        <v>2708.94</v>
      </c>
      <c r="F197" s="369">
        <v>94.961229440385893</v>
      </c>
      <c r="G197" s="539">
        <v>1</v>
      </c>
      <c r="H197" s="564">
        <v>21</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173</v>
      </c>
      <c r="C198" s="1150" t="s">
        <v>1492</v>
      </c>
      <c r="D198" s="445">
        <v>1018.72</v>
      </c>
      <c r="E198" s="779">
        <v>982.32</v>
      </c>
      <c r="F198" s="369">
        <v>96.42688864457358</v>
      </c>
      <c r="G198" s="330">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174</v>
      </c>
      <c r="C199" s="1150" t="s">
        <v>432</v>
      </c>
      <c r="D199" s="445">
        <v>1774.0100000000002</v>
      </c>
      <c r="E199" s="779">
        <v>1774.01</v>
      </c>
      <c r="F199" s="369">
        <v>99.999999999999986</v>
      </c>
      <c r="G199" s="539">
        <v>1</v>
      </c>
      <c r="H199" s="564">
        <v>9</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176</v>
      </c>
      <c r="C200" s="1150" t="s">
        <v>433</v>
      </c>
      <c r="D200" s="445">
        <v>874.15</v>
      </c>
      <c r="E200" s="779">
        <v>848.75</v>
      </c>
      <c r="F200" s="369">
        <v>97.094320196762567</v>
      </c>
      <c r="G200" s="330">
        <v>1</v>
      </c>
      <c r="H200" s="564">
        <v>4</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177</v>
      </c>
      <c r="C201" s="1150" t="s">
        <v>434</v>
      </c>
      <c r="D201" s="445">
        <v>1049.73</v>
      </c>
      <c r="E201" s="779">
        <v>1049.73</v>
      </c>
      <c r="F201" s="369">
        <v>100</v>
      </c>
      <c r="G201" s="539">
        <v>1</v>
      </c>
      <c r="H201" s="564">
        <v>3</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178</v>
      </c>
      <c r="C202" s="1150" t="s">
        <v>435</v>
      </c>
      <c r="D202" s="445">
        <v>835.05</v>
      </c>
      <c r="E202" s="779">
        <v>784.45</v>
      </c>
      <c r="F202" s="369">
        <v>93.940482605832003</v>
      </c>
      <c r="G202" s="330">
        <v>1</v>
      </c>
      <c r="H202" s="564">
        <v>3</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179</v>
      </c>
      <c r="C203" s="1150" t="s">
        <v>436</v>
      </c>
      <c r="D203" s="445">
        <v>576.20000000000005</v>
      </c>
      <c r="E203" s="779">
        <v>551.20000000000005</v>
      </c>
      <c r="F203" s="369">
        <v>95.661228740020832</v>
      </c>
      <c r="G203" s="539">
        <v>1</v>
      </c>
      <c r="H203" s="564">
        <v>1</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181</v>
      </c>
      <c r="C204" s="1150" t="s">
        <v>437</v>
      </c>
      <c r="D204" s="445">
        <v>1027.44</v>
      </c>
      <c r="E204" s="779">
        <v>1001.57</v>
      </c>
      <c r="F204" s="369">
        <v>97.482091411663944</v>
      </c>
      <c r="G204" s="330">
        <v>1</v>
      </c>
      <c r="H204" s="564">
        <v>4</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182</v>
      </c>
      <c r="C205" s="1150" t="s">
        <v>438</v>
      </c>
      <c r="D205" s="445">
        <v>1773.05</v>
      </c>
      <c r="E205" s="779">
        <v>1731.25</v>
      </c>
      <c r="F205" s="369">
        <v>97.642480471503916</v>
      </c>
      <c r="G205" s="539">
        <v>1</v>
      </c>
      <c r="H205" s="564">
        <v>9</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183</v>
      </c>
      <c r="C206" s="1150" t="s">
        <v>439</v>
      </c>
      <c r="D206" s="445">
        <v>961.25</v>
      </c>
      <c r="E206" s="779">
        <v>941.54</v>
      </c>
      <c r="F206" s="369">
        <v>97.949544863459039</v>
      </c>
      <c r="G206" s="330">
        <v>1</v>
      </c>
      <c r="H206" s="564">
        <v>7</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184</v>
      </c>
      <c r="C207" s="1150" t="s">
        <v>440</v>
      </c>
      <c r="D207" s="445">
        <v>2106.16</v>
      </c>
      <c r="E207" s="779">
        <v>1955.54</v>
      </c>
      <c r="F207" s="369">
        <v>92.848596497891904</v>
      </c>
      <c r="G207" s="539">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185</v>
      </c>
      <c r="C208" s="1150" t="s">
        <v>441</v>
      </c>
      <c r="D208" s="445">
        <v>1794.85</v>
      </c>
      <c r="E208" s="779">
        <v>1778.84</v>
      </c>
      <c r="F208" s="369">
        <v>99.108003454327658</v>
      </c>
      <c r="G208" s="330">
        <v>1</v>
      </c>
      <c r="H208" s="564">
        <v>9</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186</v>
      </c>
      <c r="C209" s="1150" t="s">
        <v>442</v>
      </c>
      <c r="D209" s="445">
        <v>1536.59</v>
      </c>
      <c r="E209" s="779">
        <v>1504.03</v>
      </c>
      <c r="F209" s="369">
        <v>97.881022263583645</v>
      </c>
      <c r="G209" s="539">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187</v>
      </c>
      <c r="C210" s="1150" t="s">
        <v>443</v>
      </c>
      <c r="D210" s="445">
        <v>1190.7</v>
      </c>
      <c r="E210" s="779">
        <v>1168.6500000000001</v>
      </c>
      <c r="F210" s="369">
        <v>98.148148148148152</v>
      </c>
      <c r="G210" s="330">
        <v>1</v>
      </c>
      <c r="H210" s="564">
        <v>6</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188</v>
      </c>
      <c r="C211" s="1150" t="s">
        <v>444</v>
      </c>
      <c r="D211" s="445">
        <v>1100.17</v>
      </c>
      <c r="E211" s="779">
        <v>1078.4100000000001</v>
      </c>
      <c r="F211" s="369">
        <v>98.022123853586265</v>
      </c>
      <c r="G211" s="539">
        <v>1</v>
      </c>
      <c r="H211" s="564">
        <v>4</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189</v>
      </c>
      <c r="C212" s="1150" t="s">
        <v>1493</v>
      </c>
      <c r="D212" s="445">
        <v>2282.6099999999997</v>
      </c>
      <c r="E212" s="779">
        <v>2191.2800000000002</v>
      </c>
      <c r="F212" s="369">
        <v>95.998878476831379</v>
      </c>
      <c r="G212" s="330">
        <v>1</v>
      </c>
      <c r="H212" s="564">
        <v>9</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191</v>
      </c>
      <c r="C213" s="1150" t="s">
        <v>446</v>
      </c>
      <c r="D213" s="445">
        <v>818.75</v>
      </c>
      <c r="E213" s="779">
        <v>818.75</v>
      </c>
      <c r="F213" s="369">
        <v>100</v>
      </c>
      <c r="G213" s="539">
        <v>1</v>
      </c>
      <c r="H213" s="564">
        <v>3</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192</v>
      </c>
      <c r="C214" s="1150" t="s">
        <v>447</v>
      </c>
      <c r="D214" s="445">
        <v>1746.2</v>
      </c>
      <c r="E214" s="779">
        <v>1730.14</v>
      </c>
      <c r="F214" s="369">
        <v>99.08028862673234</v>
      </c>
      <c r="G214" s="330">
        <v>1</v>
      </c>
      <c r="H214" s="564">
        <v>6</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193</v>
      </c>
      <c r="C215" s="1150" t="s">
        <v>448</v>
      </c>
      <c r="D215" s="445">
        <v>543.09</v>
      </c>
      <c r="E215" s="779">
        <v>516.61</v>
      </c>
      <c r="F215" s="369">
        <v>95.12419672614115</v>
      </c>
      <c r="G215" s="539">
        <v>1</v>
      </c>
      <c r="H215" s="564">
        <v>2</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194</v>
      </c>
      <c r="C216" s="1150" t="s">
        <v>1494</v>
      </c>
      <c r="D216" s="445">
        <v>2227.5599999999981</v>
      </c>
      <c r="E216" s="779">
        <v>2169.9899999999998</v>
      </c>
      <c r="F216" s="369">
        <v>97.415557830092197</v>
      </c>
      <c r="G216" s="330">
        <v>1</v>
      </c>
      <c r="H216" s="564">
        <v>9</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195</v>
      </c>
      <c r="C217" s="1150" t="s">
        <v>450</v>
      </c>
      <c r="D217" s="445">
        <v>944.99</v>
      </c>
      <c r="E217" s="779">
        <v>883.89</v>
      </c>
      <c r="F217" s="369">
        <v>93.534323114530309</v>
      </c>
      <c r="G217" s="539">
        <v>1</v>
      </c>
      <c r="H217" s="564">
        <v>4</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196</v>
      </c>
      <c r="C218" s="1150" t="s">
        <v>451</v>
      </c>
      <c r="D218" s="445">
        <v>991.94</v>
      </c>
      <c r="E218" s="779">
        <v>909.16</v>
      </c>
      <c r="F218" s="369">
        <v>91.654737181684368</v>
      </c>
      <c r="G218" s="330">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197</v>
      </c>
      <c r="C219" s="1150" t="s">
        <v>452</v>
      </c>
      <c r="D219" s="445">
        <v>4376.95</v>
      </c>
      <c r="E219" s="779">
        <v>4130.8100000000004</v>
      </c>
      <c r="F219" s="369">
        <v>94.376449354002233</v>
      </c>
      <c r="G219" s="539">
        <v>1</v>
      </c>
      <c r="H219" s="564">
        <v>21</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198</v>
      </c>
      <c r="C220" s="1150" t="s">
        <v>453</v>
      </c>
      <c r="D220" s="445">
        <v>3207.92</v>
      </c>
      <c r="E220" s="779">
        <v>3022.08</v>
      </c>
      <c r="F220" s="369">
        <v>94.206838075762477</v>
      </c>
      <c r="G220" s="330">
        <v>1</v>
      </c>
      <c r="H220" s="564">
        <v>14</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199</v>
      </c>
      <c r="C221" s="1150" t="s">
        <v>454</v>
      </c>
      <c r="D221" s="445">
        <v>1117.3399999999999</v>
      </c>
      <c r="E221" s="779">
        <v>1075.3399999999999</v>
      </c>
      <c r="F221" s="369">
        <v>96.241072547299837</v>
      </c>
      <c r="G221" s="539">
        <v>1</v>
      </c>
      <c r="H221" s="564">
        <v>5</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200</v>
      </c>
      <c r="C222" s="1150" t="s">
        <v>455</v>
      </c>
      <c r="D222" s="445">
        <v>813.52</v>
      </c>
      <c r="E222" s="779">
        <v>793.35</v>
      </c>
      <c r="F222" s="369">
        <v>97.520650998131586</v>
      </c>
      <c r="G222" s="330">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201</v>
      </c>
      <c r="C223" s="1150" t="s">
        <v>456</v>
      </c>
      <c r="D223" s="445">
        <v>1108.9100000000001</v>
      </c>
      <c r="E223" s="779">
        <v>1067.8499999999999</v>
      </c>
      <c r="F223" s="369">
        <v>96.297264881730698</v>
      </c>
      <c r="G223" s="539">
        <v>1</v>
      </c>
      <c r="H223" s="564">
        <v>3</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202</v>
      </c>
      <c r="C224" s="1150" t="s">
        <v>457</v>
      </c>
      <c r="D224" s="445">
        <v>1886.5</v>
      </c>
      <c r="E224" s="779">
        <v>1788.95</v>
      </c>
      <c r="F224" s="369">
        <v>94.829048502517892</v>
      </c>
      <c r="G224" s="330">
        <v>1</v>
      </c>
      <c r="H224" s="564">
        <v>7</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203</v>
      </c>
      <c r="C225" s="1150" t="s">
        <v>458</v>
      </c>
      <c r="D225" s="445">
        <v>991.62</v>
      </c>
      <c r="E225" s="779">
        <v>991.62</v>
      </c>
      <c r="F225" s="369">
        <v>100</v>
      </c>
      <c r="G225" s="539">
        <v>1</v>
      </c>
      <c r="H225" s="564">
        <v>7</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204</v>
      </c>
      <c r="C226" s="1150" t="s">
        <v>459</v>
      </c>
      <c r="D226" s="445">
        <v>1095.9100000000001</v>
      </c>
      <c r="E226" s="779">
        <v>1075.6199999999999</v>
      </c>
      <c r="F226" s="369">
        <v>98.148570594300608</v>
      </c>
      <c r="G226" s="330">
        <v>1</v>
      </c>
      <c r="H226" s="564">
        <v>4</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205</v>
      </c>
      <c r="C227" s="1150" t="s">
        <v>460</v>
      </c>
      <c r="D227" s="445">
        <v>905.81</v>
      </c>
      <c r="E227" s="779">
        <v>885.8</v>
      </c>
      <c r="F227" s="369">
        <v>97.790927457193007</v>
      </c>
      <c r="G227" s="539">
        <v>1</v>
      </c>
      <c r="H227" s="564">
        <v>3</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206</v>
      </c>
      <c r="C228" s="1150" t="s">
        <v>461</v>
      </c>
      <c r="D228" s="445">
        <v>1437.84</v>
      </c>
      <c r="E228" s="779">
        <v>1416.69</v>
      </c>
      <c r="F228" s="369">
        <v>98.529043565348033</v>
      </c>
      <c r="G228" s="330">
        <v>1</v>
      </c>
      <c r="H228" s="564">
        <v>6</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207</v>
      </c>
      <c r="C229" s="1150" t="s">
        <v>462</v>
      </c>
      <c r="D229" s="445">
        <v>1884.62</v>
      </c>
      <c r="E229" s="779">
        <v>1836.18</v>
      </c>
      <c r="F229" s="369">
        <v>97.42972058027614</v>
      </c>
      <c r="G229" s="539">
        <v>1</v>
      </c>
      <c r="H229" s="564">
        <v>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209</v>
      </c>
      <c r="C230" s="1150" t="s">
        <v>463</v>
      </c>
      <c r="D230" s="445">
        <v>1742.6399999999996</v>
      </c>
      <c r="E230" s="779">
        <v>1720.33</v>
      </c>
      <c r="F230" s="369">
        <v>98.719758527291944</v>
      </c>
      <c r="G230" s="330">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210</v>
      </c>
      <c r="C231" s="1150" t="s">
        <v>464</v>
      </c>
      <c r="D231" s="445">
        <v>876.7</v>
      </c>
      <c r="E231" s="779">
        <v>876.7</v>
      </c>
      <c r="F231" s="369">
        <v>100</v>
      </c>
      <c r="G231" s="539">
        <v>1</v>
      </c>
      <c r="H231" s="564">
        <v>2</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211</v>
      </c>
      <c r="C232" s="1150" t="s">
        <v>465</v>
      </c>
      <c r="D232" s="445">
        <v>4195.05</v>
      </c>
      <c r="E232" s="779">
        <v>3911.79</v>
      </c>
      <c r="F232" s="369">
        <v>93.247756284192079</v>
      </c>
      <c r="G232" s="330">
        <v>1</v>
      </c>
      <c r="H232" s="564">
        <v>26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212</v>
      </c>
      <c r="C233" s="1150" t="s">
        <v>466</v>
      </c>
      <c r="D233" s="445">
        <v>5999.8</v>
      </c>
      <c r="E233" s="779">
        <v>5755.3</v>
      </c>
      <c r="F233" s="369">
        <v>95.924864162138732</v>
      </c>
      <c r="G233" s="539">
        <v>1</v>
      </c>
      <c r="H233" s="564">
        <v>12</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213</v>
      </c>
      <c r="C234" s="1150" t="s">
        <v>467</v>
      </c>
      <c r="D234" s="445">
        <v>2961.0600000000004</v>
      </c>
      <c r="E234" s="779">
        <v>2908.86</v>
      </c>
      <c r="F234" s="369">
        <v>98.237117788899909</v>
      </c>
      <c r="G234" s="330">
        <v>1</v>
      </c>
      <c r="H234" s="564">
        <v>14</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214</v>
      </c>
      <c r="C235" s="1150" t="s">
        <v>1495</v>
      </c>
      <c r="D235" s="445">
        <v>1604.72</v>
      </c>
      <c r="E235" s="779">
        <v>1604.72</v>
      </c>
      <c r="F235" s="369">
        <v>100</v>
      </c>
      <c r="G235" s="539">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215</v>
      </c>
      <c r="C236" s="1150" t="s">
        <v>469</v>
      </c>
      <c r="D236" s="445">
        <v>2610.0500000000006</v>
      </c>
      <c r="E236" s="779">
        <v>2496.9899999999998</v>
      </c>
      <c r="F236" s="369">
        <v>95.66828221681574</v>
      </c>
      <c r="G236" s="330">
        <v>1</v>
      </c>
      <c r="H236" s="564">
        <v>39</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216</v>
      </c>
      <c r="C237" s="1150" t="s">
        <v>470</v>
      </c>
      <c r="D237" s="445">
        <v>3692.44</v>
      </c>
      <c r="E237" s="779">
        <v>3692.44</v>
      </c>
      <c r="F237" s="369">
        <v>100</v>
      </c>
      <c r="G237" s="539">
        <v>1</v>
      </c>
      <c r="H237" s="564">
        <v>27</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217</v>
      </c>
      <c r="C238" s="1150" t="s">
        <v>471</v>
      </c>
      <c r="D238" s="445">
        <v>1706.46</v>
      </c>
      <c r="E238" s="779">
        <v>1673.26</v>
      </c>
      <c r="F238" s="369">
        <v>98.054451906285522</v>
      </c>
      <c r="G238" s="330">
        <v>1</v>
      </c>
      <c r="H238" s="564">
        <v>6</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218</v>
      </c>
      <c r="C239" s="1150" t="s">
        <v>472</v>
      </c>
      <c r="D239" s="445">
        <v>1708.19</v>
      </c>
      <c r="E239" s="779">
        <v>1632.78</v>
      </c>
      <c r="F239" s="369">
        <v>95.585385700653902</v>
      </c>
      <c r="G239" s="539">
        <v>1</v>
      </c>
      <c r="H239" s="564">
        <v>9</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219</v>
      </c>
      <c r="C240" s="1150" t="s">
        <v>473</v>
      </c>
      <c r="D240" s="445">
        <v>952.06</v>
      </c>
      <c r="E240" s="779">
        <v>878.04</v>
      </c>
      <c r="F240" s="369">
        <v>92.22527991933282</v>
      </c>
      <c r="G240" s="330">
        <v>1</v>
      </c>
      <c r="H240" s="564">
        <v>2</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221</v>
      </c>
      <c r="C241" s="1150" t="s">
        <v>474</v>
      </c>
      <c r="D241" s="445">
        <v>1264.8399999999999</v>
      </c>
      <c r="E241" s="779">
        <v>1264.8399999999999</v>
      </c>
      <c r="F241" s="369">
        <v>100</v>
      </c>
      <c r="G241" s="539">
        <v>1</v>
      </c>
      <c r="H241" s="564">
        <v>7</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222</v>
      </c>
      <c r="C242" s="1150" t="s">
        <v>475</v>
      </c>
      <c r="D242" s="445">
        <v>1151.3599999999999</v>
      </c>
      <c r="E242" s="779">
        <v>1129.24</v>
      </c>
      <c r="F242" s="369">
        <v>98.078793774319067</v>
      </c>
      <c r="G242" s="330">
        <v>1</v>
      </c>
      <c r="H242" s="564">
        <v>3</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223</v>
      </c>
      <c r="C243" s="1150" t="s">
        <v>476</v>
      </c>
      <c r="D243" s="445">
        <v>1244</v>
      </c>
      <c r="E243" s="779">
        <v>1200.8800000000001</v>
      </c>
      <c r="F243" s="369">
        <v>96.533762057877823</v>
      </c>
      <c r="G243" s="539">
        <v>1</v>
      </c>
      <c r="H243" s="564">
        <v>3</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224</v>
      </c>
      <c r="C244" s="1150" t="s">
        <v>477</v>
      </c>
      <c r="D244" s="445">
        <v>778.19</v>
      </c>
      <c r="E244" s="779">
        <v>757.19</v>
      </c>
      <c r="F244" s="369">
        <v>97.301430241971758</v>
      </c>
      <c r="G244" s="330">
        <v>1</v>
      </c>
      <c r="H244" s="564">
        <v>2</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225</v>
      </c>
      <c r="C245" s="1150" t="s">
        <v>1496</v>
      </c>
      <c r="D245" s="445">
        <v>927.33</v>
      </c>
      <c r="E245" s="779">
        <v>927.33</v>
      </c>
      <c r="F245" s="369">
        <v>100</v>
      </c>
      <c r="G245" s="539">
        <v>1</v>
      </c>
      <c r="H245" s="564">
        <v>4</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226</v>
      </c>
      <c r="C246" s="1150" t="s">
        <v>1497</v>
      </c>
      <c r="D246" s="445">
        <v>1766.47</v>
      </c>
      <c r="E246" s="779">
        <v>1697.74</v>
      </c>
      <c r="F246" s="369">
        <v>96.109189513549623</v>
      </c>
      <c r="G246" s="330">
        <v>1</v>
      </c>
      <c r="H246" s="564">
        <v>5</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227</v>
      </c>
      <c r="C247" s="1150" t="s">
        <v>480</v>
      </c>
      <c r="D247" s="445">
        <v>1237.8</v>
      </c>
      <c r="E247" s="779">
        <v>1196.54</v>
      </c>
      <c r="F247" s="369">
        <v>96.666666666666671</v>
      </c>
      <c r="G247" s="539">
        <v>1</v>
      </c>
      <c r="H247" s="564">
        <v>4</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228</v>
      </c>
      <c r="C248" s="1150" t="s">
        <v>481</v>
      </c>
      <c r="D248" s="445">
        <v>2477.11</v>
      </c>
      <c r="E248" s="779">
        <v>2436.25</v>
      </c>
      <c r="F248" s="369">
        <v>98.350497151922994</v>
      </c>
      <c r="G248" s="330">
        <v>1</v>
      </c>
      <c r="H248" s="564">
        <v>27</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229</v>
      </c>
      <c r="C249" s="1150" t="s">
        <v>482</v>
      </c>
      <c r="D249" s="445">
        <v>992.67000000000007</v>
      </c>
      <c r="E249" s="779">
        <v>952.67</v>
      </c>
      <c r="F249" s="369">
        <v>95.970463497436199</v>
      </c>
      <c r="G249" s="539">
        <v>1</v>
      </c>
      <c r="H249" s="564">
        <v>4</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230</v>
      </c>
      <c r="C250" s="1150" t="s">
        <v>483</v>
      </c>
      <c r="D250" s="445">
        <v>1192.07</v>
      </c>
      <c r="E250" s="779">
        <v>1192.07</v>
      </c>
      <c r="F250" s="369">
        <v>100</v>
      </c>
      <c r="G250" s="330">
        <v>1</v>
      </c>
      <c r="H250" s="564">
        <v>5</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795</v>
      </c>
      <c r="C251" s="1150" t="s">
        <v>1361</v>
      </c>
      <c r="D251" s="445">
        <v>1106.1399999999999</v>
      </c>
      <c r="E251" s="779">
        <v>1029.0899999999999</v>
      </c>
      <c r="F251" s="369">
        <v>93.034335617552927</v>
      </c>
      <c r="G251" s="539">
        <v>1</v>
      </c>
      <c r="H251" s="564">
        <v>4</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1294</v>
      </c>
      <c r="C252" s="1150" t="s">
        <v>1362</v>
      </c>
      <c r="D252" s="445">
        <v>11359.03</v>
      </c>
      <c r="E252" s="779">
        <v>11059.65</v>
      </c>
      <c r="F252" s="369">
        <v>97.364387628168899</v>
      </c>
      <c r="G252" s="330">
        <v>1</v>
      </c>
      <c r="H252" s="564">
        <v>99</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1296</v>
      </c>
      <c r="C253" s="1150" t="s">
        <v>1363</v>
      </c>
      <c r="D253" s="445">
        <v>6788.2899999999991</v>
      </c>
      <c r="E253" s="779">
        <v>6536.21</v>
      </c>
      <c r="F253" s="369">
        <v>96.286546390917323</v>
      </c>
      <c r="G253" s="539">
        <v>1</v>
      </c>
      <c r="H253" s="564">
        <v>35</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1297</v>
      </c>
      <c r="C254" s="1150" t="s">
        <v>1364</v>
      </c>
      <c r="D254" s="445">
        <v>3478.93</v>
      </c>
      <c r="E254" s="779">
        <v>3249.96</v>
      </c>
      <c r="F254" s="369">
        <v>93.418378639409255</v>
      </c>
      <c r="G254" s="330">
        <v>1</v>
      </c>
      <c r="H254" s="564">
        <v>17</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1298</v>
      </c>
      <c r="C255" s="1150" t="s">
        <v>1365</v>
      </c>
      <c r="D255" s="445">
        <v>1513.2</v>
      </c>
      <c r="E255" s="779">
        <v>1357.06</v>
      </c>
      <c r="F255" s="369">
        <v>89.681469733016115</v>
      </c>
      <c r="G255" s="539">
        <v>1</v>
      </c>
      <c r="H255" s="564">
        <v>5</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1299</v>
      </c>
      <c r="C256" s="1150" t="s">
        <v>1498</v>
      </c>
      <c r="D256" s="445">
        <v>2056.41</v>
      </c>
      <c r="E256" s="779">
        <v>1988.15</v>
      </c>
      <c r="F256" s="369">
        <v>96.680623027509114</v>
      </c>
      <c r="G256" s="330">
        <v>1</v>
      </c>
      <c r="H256" s="564">
        <v>9</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1419</v>
      </c>
      <c r="C257" s="1150" t="s">
        <v>1499</v>
      </c>
      <c r="D257" s="445">
        <v>1446.4900000000005</v>
      </c>
      <c r="E257" s="779">
        <v>1446.49</v>
      </c>
      <c r="F257" s="369">
        <v>99.999999999999972</v>
      </c>
      <c r="G257" s="330">
        <v>1</v>
      </c>
      <c r="H257" s="564">
        <v>6</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1420</v>
      </c>
      <c r="C258" s="1150" t="s">
        <v>1500</v>
      </c>
      <c r="D258" s="445">
        <v>1414.88</v>
      </c>
      <c r="E258" s="779">
        <v>1315.31</v>
      </c>
      <c r="F258" s="369">
        <v>92.962654076670802</v>
      </c>
      <c r="G258" s="330">
        <v>1</v>
      </c>
      <c r="H258" s="564">
        <v>6</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1421</v>
      </c>
      <c r="C259" s="1150" t="s">
        <v>1501</v>
      </c>
      <c r="D259" s="445">
        <v>1087.8</v>
      </c>
      <c r="E259" s="779">
        <v>1062.5899999999999</v>
      </c>
      <c r="F259" s="369">
        <v>97.682478396764111</v>
      </c>
      <c r="G259" s="330">
        <v>1</v>
      </c>
      <c r="H259" s="564">
        <v>4</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1949</v>
      </c>
      <c r="C260" s="1150" t="s">
        <v>2633</v>
      </c>
      <c r="D260" s="445">
        <v>2931.43</v>
      </c>
      <c r="E260" s="779">
        <v>2931.43</v>
      </c>
      <c r="F260" s="369">
        <v>100</v>
      </c>
      <c r="G260" s="330">
        <v>1</v>
      </c>
      <c r="H260" s="564">
        <v>21</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1951</v>
      </c>
      <c r="C261" s="1150" t="s">
        <v>2634</v>
      </c>
      <c r="D261" s="445">
        <v>2344.9299999999998</v>
      </c>
      <c r="E261" s="779">
        <v>2214.4699999999998</v>
      </c>
      <c r="F261" s="369">
        <v>94.43650769959018</v>
      </c>
      <c r="G261" s="330">
        <v>1</v>
      </c>
      <c r="H261" s="564">
        <v>12</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1953</v>
      </c>
      <c r="C262" s="1150" t="s">
        <v>2635</v>
      </c>
      <c r="D262" s="445">
        <v>1771.77</v>
      </c>
      <c r="E262" s="779">
        <v>1704.72</v>
      </c>
      <c r="F262" s="369">
        <v>96.215648758021644</v>
      </c>
      <c r="G262" s="330">
        <v>1</v>
      </c>
      <c r="H262" s="564">
        <v>8</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1955</v>
      </c>
      <c r="C263" s="1150" t="s">
        <v>2636</v>
      </c>
      <c r="D263" s="445">
        <v>972.07</v>
      </c>
      <c r="E263" s="779">
        <v>972.07</v>
      </c>
      <c r="F263" s="369">
        <v>100</v>
      </c>
      <c r="G263" s="330">
        <v>1</v>
      </c>
      <c r="H263" s="564">
        <v>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1957</v>
      </c>
      <c r="C264" s="1150" t="s">
        <v>2637</v>
      </c>
      <c r="D264" s="445">
        <v>1103.8800000000001</v>
      </c>
      <c r="E264" s="779">
        <v>1018.2</v>
      </c>
      <c r="F264" s="369">
        <v>92.238286770301116</v>
      </c>
      <c r="G264" s="330">
        <v>1</v>
      </c>
      <c r="H264" s="564">
        <v>4</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2583</v>
      </c>
      <c r="C265" s="1150" t="s">
        <v>2638</v>
      </c>
      <c r="D265" s="445">
        <v>4130.88</v>
      </c>
      <c r="E265" s="779">
        <v>3775.35</v>
      </c>
      <c r="F265" s="369">
        <v>91.39335928422031</v>
      </c>
      <c r="G265" s="330">
        <v>1</v>
      </c>
      <c r="H265" s="564">
        <v>20</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2585</v>
      </c>
      <c r="C266" s="1150" t="s">
        <v>2639</v>
      </c>
      <c r="D266" s="445">
        <v>1840.44</v>
      </c>
      <c r="E266" s="779">
        <v>1840.44</v>
      </c>
      <c r="F266" s="369">
        <v>100</v>
      </c>
      <c r="G266" s="330">
        <v>1</v>
      </c>
      <c r="H266" s="564">
        <v>14</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2586</v>
      </c>
      <c r="C267" s="1150" t="s">
        <v>2640</v>
      </c>
      <c r="D267" s="445">
        <v>1232.46</v>
      </c>
      <c r="E267" s="779">
        <v>1085.23</v>
      </c>
      <c r="F267" s="369">
        <v>88.053973354104798</v>
      </c>
      <c r="G267" s="330">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2811</v>
      </c>
      <c r="C268" s="1150" t="s">
        <v>2820</v>
      </c>
      <c r="D268" s="445">
        <v>2575.4899999999998</v>
      </c>
      <c r="E268" s="779">
        <v>2512.87</v>
      </c>
      <c r="F268" s="369">
        <v>97.568618010553337</v>
      </c>
      <c r="G268" s="330">
        <v>1</v>
      </c>
      <c r="H268" s="564">
        <v>13</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row>
    <row r="269" spans="2:35" s="27" customFormat="1" ht="16.149999999999999" customHeight="1" x14ac:dyDescent="0.15">
      <c r="B269" s="971" t="s">
        <v>231</v>
      </c>
      <c r="C269" s="1150" t="s">
        <v>484</v>
      </c>
      <c r="D269" s="445">
        <v>1861.56</v>
      </c>
      <c r="E269" s="779">
        <v>1811.8</v>
      </c>
      <c r="F269" s="369">
        <v>97.326973076344572</v>
      </c>
      <c r="G269" s="539">
        <v>1</v>
      </c>
      <c r="H269" s="564">
        <v>8</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232</v>
      </c>
      <c r="C270" s="1150" t="s">
        <v>485</v>
      </c>
      <c r="D270" s="445">
        <v>1967.54</v>
      </c>
      <c r="E270" s="779">
        <v>1816.79</v>
      </c>
      <c r="F270" s="369">
        <v>92.338148144383339</v>
      </c>
      <c r="G270" s="330">
        <v>1</v>
      </c>
      <c r="H270" s="564">
        <v>6</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233</v>
      </c>
      <c r="C271" s="1150" t="s">
        <v>486</v>
      </c>
      <c r="D271" s="445">
        <v>2990.68</v>
      </c>
      <c r="E271" s="779">
        <v>2833.08</v>
      </c>
      <c r="F271" s="369">
        <v>94.730295451201741</v>
      </c>
      <c r="G271" s="539">
        <v>1</v>
      </c>
      <c r="H271" s="564">
        <v>6</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235</v>
      </c>
      <c r="C272" s="1150" t="s">
        <v>487</v>
      </c>
      <c r="D272" s="445">
        <v>1155.5999999999999</v>
      </c>
      <c r="E272" s="779">
        <v>1091.4000000000001</v>
      </c>
      <c r="F272" s="369">
        <v>94.444444444444457</v>
      </c>
      <c r="G272" s="330">
        <v>1</v>
      </c>
      <c r="H272" s="564">
        <v>1</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236</v>
      </c>
      <c r="C273" s="1150" t="s">
        <v>488</v>
      </c>
      <c r="D273" s="445">
        <v>1850.2</v>
      </c>
      <c r="E273" s="779">
        <v>1850.2</v>
      </c>
      <c r="F273" s="369">
        <v>100</v>
      </c>
      <c r="G273" s="539">
        <v>1</v>
      </c>
      <c r="H273" s="564">
        <v>3</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237</v>
      </c>
      <c r="C274" s="1150" t="s">
        <v>489</v>
      </c>
      <c r="D274" s="445">
        <v>1148.72</v>
      </c>
      <c r="E274" s="779">
        <v>1148.72</v>
      </c>
      <c r="F274" s="369">
        <v>100</v>
      </c>
      <c r="G274" s="330">
        <v>1</v>
      </c>
      <c r="H274" s="564">
        <v>2</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238</v>
      </c>
      <c r="C275" s="1150" t="s">
        <v>490</v>
      </c>
      <c r="D275" s="445">
        <v>1851.39</v>
      </c>
      <c r="E275" s="779">
        <v>1820.55</v>
      </c>
      <c r="F275" s="369">
        <v>98.334224555604152</v>
      </c>
      <c r="G275" s="539">
        <v>1</v>
      </c>
      <c r="H275" s="564">
        <v>3</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239</v>
      </c>
      <c r="C276" s="1150" t="s">
        <v>491</v>
      </c>
      <c r="D276" s="445">
        <v>2114.5300000000002</v>
      </c>
      <c r="E276" s="779">
        <v>2009.92</v>
      </c>
      <c r="F276" s="369">
        <v>95.05280133173801</v>
      </c>
      <c r="G276" s="330">
        <v>1</v>
      </c>
      <c r="H276" s="564">
        <v>3</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240</v>
      </c>
      <c r="C277" s="1150" t="s">
        <v>492</v>
      </c>
      <c r="D277" s="445">
        <v>1494.36</v>
      </c>
      <c r="E277" s="779">
        <v>1494.36</v>
      </c>
      <c r="F277" s="369">
        <v>100</v>
      </c>
      <c r="G277" s="539">
        <v>1</v>
      </c>
      <c r="H277" s="564">
        <v>2</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241</v>
      </c>
      <c r="C278" s="1150" t="s">
        <v>493</v>
      </c>
      <c r="D278" s="445">
        <v>1007.3</v>
      </c>
      <c r="E278" s="779">
        <v>935.09</v>
      </c>
      <c r="F278" s="369">
        <v>92.831331281643997</v>
      </c>
      <c r="G278" s="330">
        <v>1</v>
      </c>
      <c r="H278" s="564">
        <v>1</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242</v>
      </c>
      <c r="C279" s="1150" t="s">
        <v>494</v>
      </c>
      <c r="D279" s="445">
        <v>911.07</v>
      </c>
      <c r="E279" s="779">
        <v>842.95</v>
      </c>
      <c r="F279" s="369">
        <v>92.523077260803234</v>
      </c>
      <c r="G279" s="539">
        <v>1</v>
      </c>
      <c r="H279" s="564">
        <v>1</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243</v>
      </c>
      <c r="C280" s="1150" t="s">
        <v>495</v>
      </c>
      <c r="D280" s="445">
        <v>1773.9</v>
      </c>
      <c r="E280" s="779">
        <v>1724.3</v>
      </c>
      <c r="F280" s="369">
        <v>97.203901009076048</v>
      </c>
      <c r="G280" s="330">
        <v>1</v>
      </c>
      <c r="H280" s="564">
        <v>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244</v>
      </c>
      <c r="C281" s="1150" t="s">
        <v>496</v>
      </c>
      <c r="D281" s="445">
        <v>2439.9</v>
      </c>
      <c r="E281" s="779">
        <v>2360.6999999999998</v>
      </c>
      <c r="F281" s="369">
        <v>96.753965326447798</v>
      </c>
      <c r="G281" s="539">
        <v>1</v>
      </c>
      <c r="H281" s="564">
        <v>3</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245</v>
      </c>
      <c r="C282" s="1150" t="s">
        <v>497</v>
      </c>
      <c r="D282" s="445">
        <v>15539.880000000026</v>
      </c>
      <c r="E282" s="779">
        <v>14303.78</v>
      </c>
      <c r="F282" s="369">
        <v>92.045627121959612</v>
      </c>
      <c r="G282" s="330">
        <v>1</v>
      </c>
      <c r="H282" s="564">
        <v>23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246</v>
      </c>
      <c r="C283" s="1150" t="s">
        <v>498</v>
      </c>
      <c r="D283" s="445">
        <v>5094.29</v>
      </c>
      <c r="E283" s="779">
        <v>4818.59</v>
      </c>
      <c r="F283" s="369">
        <v>94.588058394791034</v>
      </c>
      <c r="G283" s="539">
        <v>1</v>
      </c>
      <c r="H283" s="564">
        <v>16</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247</v>
      </c>
      <c r="C284" s="1150" t="s">
        <v>499</v>
      </c>
      <c r="D284" s="445">
        <v>3411.24</v>
      </c>
      <c r="E284" s="779">
        <v>3226.57</v>
      </c>
      <c r="F284" s="369">
        <v>94.586426050351207</v>
      </c>
      <c r="G284" s="330">
        <v>1</v>
      </c>
      <c r="H284" s="564">
        <v>12</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248</v>
      </c>
      <c r="C285" s="1150" t="s">
        <v>500</v>
      </c>
      <c r="D285" s="445">
        <v>1380.21</v>
      </c>
      <c r="E285" s="779">
        <v>1162.71</v>
      </c>
      <c r="F285" s="369">
        <v>84.241528463059964</v>
      </c>
      <c r="G285" s="539">
        <v>1</v>
      </c>
      <c r="H285" s="564">
        <v>4</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249</v>
      </c>
      <c r="C286" s="1150" t="s">
        <v>501</v>
      </c>
      <c r="D286" s="445">
        <v>4251.91</v>
      </c>
      <c r="E286" s="779">
        <v>3710.37</v>
      </c>
      <c r="F286" s="369">
        <v>87.263606238137683</v>
      </c>
      <c r="G286" s="330">
        <v>1</v>
      </c>
      <c r="H286" s="564">
        <v>12</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250</v>
      </c>
      <c r="C287" s="1150" t="s">
        <v>502</v>
      </c>
      <c r="D287" s="445">
        <v>1571.04</v>
      </c>
      <c r="E287" s="779">
        <v>1389.52</v>
      </c>
      <c r="F287" s="369">
        <v>88.445870251553117</v>
      </c>
      <c r="G287" s="539">
        <v>1</v>
      </c>
      <c r="H287" s="564">
        <v>4</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251</v>
      </c>
      <c r="C288" s="1150" t="s">
        <v>503</v>
      </c>
      <c r="D288" s="445">
        <v>1391.02</v>
      </c>
      <c r="E288" s="779">
        <v>1391.02</v>
      </c>
      <c r="F288" s="369">
        <v>100</v>
      </c>
      <c r="G288" s="330">
        <v>1</v>
      </c>
      <c r="H288" s="564">
        <v>5</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252</v>
      </c>
      <c r="C289" s="1150" t="s">
        <v>504</v>
      </c>
      <c r="D289" s="445">
        <v>2502.11</v>
      </c>
      <c r="E289" s="779">
        <v>2454.0500000000002</v>
      </c>
      <c r="F289" s="369">
        <v>98.079221137360079</v>
      </c>
      <c r="G289" s="539">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253</v>
      </c>
      <c r="C290" s="1150" t="s">
        <v>1502</v>
      </c>
      <c r="D290" s="445">
        <v>3541.4300000000003</v>
      </c>
      <c r="E290" s="779">
        <v>3474.47</v>
      </c>
      <c r="F290" s="369">
        <v>98.10923835851618</v>
      </c>
      <c r="G290" s="330">
        <v>1</v>
      </c>
      <c r="H290" s="564">
        <v>11</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254</v>
      </c>
      <c r="C291" s="1150" t="s">
        <v>506</v>
      </c>
      <c r="D291" s="445">
        <v>7543.0999999999995</v>
      </c>
      <c r="E291" s="779">
        <v>6913.18</v>
      </c>
      <c r="F291" s="369">
        <v>91.649056753854524</v>
      </c>
      <c r="G291" s="539">
        <v>1</v>
      </c>
      <c r="H291" s="564">
        <v>21</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259</v>
      </c>
      <c r="C292" s="1150" t="s">
        <v>1504</v>
      </c>
      <c r="D292" s="445">
        <v>3909.9</v>
      </c>
      <c r="E292" s="779">
        <v>3624.9</v>
      </c>
      <c r="F292" s="369">
        <v>92.710811018184614</v>
      </c>
      <c r="G292" s="330">
        <v>1</v>
      </c>
      <c r="H292" s="564">
        <v>9</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260</v>
      </c>
      <c r="C293" s="1150" t="s">
        <v>512</v>
      </c>
      <c r="D293" s="445">
        <v>2176.23</v>
      </c>
      <c r="E293" s="779">
        <v>2141.4</v>
      </c>
      <c r="F293" s="369">
        <v>98.399525785417907</v>
      </c>
      <c r="G293" s="539">
        <v>1</v>
      </c>
      <c r="H293" s="564">
        <v>0</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971" t="s">
        <v>261</v>
      </c>
      <c r="C294" s="1150" t="s">
        <v>513</v>
      </c>
      <c r="D294" s="445">
        <v>897.84</v>
      </c>
      <c r="E294" s="779">
        <v>848.16</v>
      </c>
      <c r="F294" s="369">
        <v>94.466720128307941</v>
      </c>
      <c r="G294" s="330">
        <v>1</v>
      </c>
      <c r="H294" s="564">
        <v>0</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971" t="s">
        <v>262</v>
      </c>
      <c r="C295" s="1150" t="s">
        <v>514</v>
      </c>
      <c r="D295" s="445">
        <v>1222.3399999999999</v>
      </c>
      <c r="E295" s="779">
        <v>1189.58</v>
      </c>
      <c r="F295" s="369">
        <v>97.319894628335817</v>
      </c>
      <c r="G295" s="539">
        <v>1</v>
      </c>
      <c r="H295" s="564">
        <v>0</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971" t="s">
        <v>263</v>
      </c>
      <c r="C296" s="1150" t="s">
        <v>515</v>
      </c>
      <c r="D296" s="445">
        <v>1854.13</v>
      </c>
      <c r="E296" s="779">
        <v>1854.13</v>
      </c>
      <c r="F296" s="369">
        <v>100</v>
      </c>
      <c r="G296" s="330">
        <v>1</v>
      </c>
      <c r="H296" s="564">
        <v>0</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x14ac:dyDescent="0.15">
      <c r="B297" s="971" t="s">
        <v>264</v>
      </c>
      <c r="C297" s="1150" t="s">
        <v>516</v>
      </c>
      <c r="D297" s="445">
        <v>1740.7</v>
      </c>
      <c r="E297" s="779">
        <v>1637.41</v>
      </c>
      <c r="F297" s="369">
        <v>94.066180272304251</v>
      </c>
      <c r="G297" s="539">
        <v>1</v>
      </c>
      <c r="H297" s="564">
        <v>2</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thickBot="1" x14ac:dyDescent="0.2">
      <c r="B298" s="979" t="s">
        <v>2641</v>
      </c>
      <c r="C298" s="1158" t="s">
        <v>2642</v>
      </c>
      <c r="D298" s="445">
        <v>7236</v>
      </c>
      <c r="E298" s="779">
        <v>6986.9</v>
      </c>
      <c r="F298" s="369">
        <v>96.557490326147033</v>
      </c>
      <c r="G298" s="582">
        <v>1</v>
      </c>
      <c r="H298" s="564">
        <v>16</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thickTop="1" x14ac:dyDescent="0.15">
      <c r="B299" s="1541" t="s">
        <v>1981</v>
      </c>
      <c r="C299" s="1540" t="s">
        <v>2643</v>
      </c>
      <c r="D299" s="1539">
        <v>4425.3599999999997</v>
      </c>
      <c r="E299" s="1538">
        <v>4425.3599999999997</v>
      </c>
      <c r="F299" s="1537">
        <v>100</v>
      </c>
      <c r="G299" s="1536">
        <v>2</v>
      </c>
      <c r="H299" s="1536" t="s">
        <v>1813</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thickBot="1" x14ac:dyDescent="0.2">
      <c r="B300" s="1464" t="s">
        <v>2449</v>
      </c>
      <c r="C300" s="1535" t="s">
        <v>2323</v>
      </c>
      <c r="D300" s="771">
        <v>3350.86</v>
      </c>
      <c r="E300" s="778">
        <v>3350.86</v>
      </c>
      <c r="F300" s="731">
        <v>100</v>
      </c>
      <c r="G300" s="730">
        <v>1</v>
      </c>
      <c r="H300" s="1369" t="s">
        <v>1813</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thickTop="1" x14ac:dyDescent="0.15">
      <c r="B301" s="980" t="s">
        <v>2644</v>
      </c>
      <c r="C301" s="1534" t="s">
        <v>817</v>
      </c>
      <c r="D301" s="1533">
        <v>14431.35</v>
      </c>
      <c r="E301" s="1532">
        <v>14431.35</v>
      </c>
      <c r="F301" s="1531">
        <v>100</v>
      </c>
      <c r="G301" s="1530">
        <v>1</v>
      </c>
      <c r="H301" s="1371" t="s">
        <v>1813</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s="27" customFormat="1" ht="16.149999999999999" customHeight="1" x14ac:dyDescent="0.15">
      <c r="B302" s="694"/>
      <c r="C302" s="491"/>
      <c r="D302" s="421"/>
      <c r="E302" s="421"/>
      <c r="F302" s="421"/>
      <c r="G302" s="421"/>
      <c r="H302" s="421"/>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529"/>
      <c r="C303" s="1528" t="s">
        <v>2645</v>
      </c>
      <c r="D303" s="1527">
        <v>2042127.1400000001</v>
      </c>
      <c r="E303" s="1527">
        <v>2024053.57</v>
      </c>
      <c r="F303" s="1613">
        <v>0.99114963527687117</v>
      </c>
      <c r="G303" s="1526">
        <v>1392</v>
      </c>
      <c r="H303" s="1525">
        <v>42030</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427"/>
      <c r="C304" s="1172" t="s">
        <v>2646</v>
      </c>
      <c r="D304" s="1524">
        <v>493556.99</v>
      </c>
      <c r="E304" s="1524">
        <v>490567.73999999993</v>
      </c>
      <c r="F304" s="1614">
        <v>0.99394345524313199</v>
      </c>
      <c r="G304" s="1522">
        <v>905</v>
      </c>
      <c r="H304" s="1521"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73"/>
      <c r="C305" s="1174" t="s">
        <v>552</v>
      </c>
      <c r="D305" s="1175">
        <v>371076.37000000005</v>
      </c>
      <c r="E305" s="1175">
        <v>369060.65000000014</v>
      </c>
      <c r="F305" s="1615">
        <v>0.99456791064329986</v>
      </c>
      <c r="G305" s="1176">
        <v>294</v>
      </c>
      <c r="H305" s="1121"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x14ac:dyDescent="0.15">
      <c r="B306" s="1177"/>
      <c r="C306" s="1178" t="s">
        <v>553</v>
      </c>
      <c r="D306" s="1179">
        <v>837558.29</v>
      </c>
      <c r="E306" s="1179">
        <v>837558.29</v>
      </c>
      <c r="F306" s="1616">
        <v>1</v>
      </c>
      <c r="G306" s="1180">
        <v>34</v>
      </c>
      <c r="H306" s="1127" t="s">
        <v>97</v>
      </c>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s="27" customFormat="1" ht="16.149999999999999" customHeight="1" x14ac:dyDescent="0.15">
      <c r="B307" s="1181"/>
      <c r="C307" s="1182" t="s">
        <v>554</v>
      </c>
      <c r="D307" s="1183">
        <v>317727.91999999993</v>
      </c>
      <c r="E307" s="1183">
        <v>304659.31999999995</v>
      </c>
      <c r="F307" s="1617">
        <v>0.95886858164683797</v>
      </c>
      <c r="G307" s="1185">
        <v>155</v>
      </c>
      <c r="H307" s="1133" t="s">
        <v>97</v>
      </c>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s="27" customFormat="1" ht="16.149999999999999" customHeight="1" x14ac:dyDescent="0.15">
      <c r="B308" s="1296"/>
      <c r="C308" s="1296" t="s">
        <v>2647</v>
      </c>
      <c r="D308" s="1379">
        <v>7776.2199999999993</v>
      </c>
      <c r="E308" s="1379">
        <v>7776.2199999999993</v>
      </c>
      <c r="F308" s="1618">
        <v>1</v>
      </c>
      <c r="G308" s="1381">
        <v>3</v>
      </c>
      <c r="H308" s="1434" t="s">
        <v>97</v>
      </c>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s="27" customFormat="1" ht="16.149999999999999" customHeight="1" x14ac:dyDescent="0.15">
      <c r="B309" s="1186"/>
      <c r="C309" s="1186" t="s">
        <v>2648</v>
      </c>
      <c r="D309" s="1187">
        <v>14431.35</v>
      </c>
      <c r="E309" s="1187">
        <v>14431.35</v>
      </c>
      <c r="F309" s="1619">
        <v>1</v>
      </c>
      <c r="G309" s="1188">
        <v>1</v>
      </c>
      <c r="H309" s="1139" t="s">
        <v>97</v>
      </c>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s="27" customFormat="1" ht="16.149999999999999" customHeight="1" x14ac:dyDescent="0.25">
      <c r="B310" s="704" t="s">
        <v>593</v>
      </c>
      <c r="C310" s="415"/>
      <c r="D310" s="606"/>
      <c r="E310" s="606"/>
      <c r="F310" s="606"/>
      <c r="G310" s="606"/>
      <c r="H310" s="606"/>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B311" s="1491"/>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row r="618" spans="9:35" x14ac:dyDescent="0.15">
      <c r="I618" s="420"/>
      <c r="J618" s="420"/>
      <c r="K618" s="420"/>
      <c r="L618" s="420"/>
      <c r="M618" s="420"/>
      <c r="N618" s="420"/>
      <c r="O618" s="420"/>
      <c r="P618" s="420"/>
      <c r="Q618" s="420"/>
      <c r="R618" s="420"/>
      <c r="S618" s="420"/>
      <c r="T618" s="420"/>
      <c r="U618" s="420"/>
      <c r="V618" s="420"/>
      <c r="W618" s="420"/>
      <c r="X618" s="420"/>
      <c r="Y618" s="420"/>
      <c r="Z618" s="420"/>
      <c r="AA618" s="420"/>
      <c r="AB618" s="420"/>
      <c r="AC618" s="420"/>
      <c r="AD618" s="420"/>
      <c r="AE618" s="420"/>
      <c r="AF618" s="420"/>
      <c r="AG618" s="420"/>
      <c r="AH618" s="420"/>
      <c r="AI618" s="420"/>
    </row>
    <row r="619" spans="9:35" x14ac:dyDescent="0.15">
      <c r="I619" s="420"/>
      <c r="J619" s="420"/>
      <c r="K619" s="420"/>
      <c r="L619" s="420"/>
      <c r="M619" s="420"/>
      <c r="N619" s="420"/>
      <c r="O619" s="420"/>
      <c r="P619" s="420"/>
      <c r="Q619" s="420"/>
      <c r="R619" s="420"/>
      <c r="S619" s="420"/>
      <c r="T619" s="420"/>
      <c r="U619" s="420"/>
      <c r="V619" s="420"/>
      <c r="W619" s="420"/>
      <c r="X619" s="420"/>
      <c r="Y619" s="420"/>
      <c r="Z619" s="420"/>
      <c r="AA619" s="420"/>
      <c r="AB619" s="420"/>
      <c r="AC619" s="420"/>
      <c r="AD619" s="420"/>
      <c r="AE619" s="420"/>
      <c r="AF619" s="420"/>
      <c r="AG619" s="420"/>
      <c r="AH619" s="420"/>
      <c r="AI619" s="420"/>
    </row>
    <row r="620" spans="9:35" x14ac:dyDescent="0.15">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420"/>
      <c r="AF620" s="420"/>
      <c r="AG620" s="420"/>
      <c r="AH620" s="420"/>
      <c r="AI620" s="420"/>
    </row>
    <row r="621" spans="9:35" x14ac:dyDescent="0.15">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row>
  </sheetData>
  <sheetProtection password="DD24" sheet="1" objects="1" scenarios="1"/>
  <phoneticPr fontId="2"/>
  <conditionalFormatting sqref="C4:H301">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2" customFormat="1" ht="16.149999999999999" customHeight="1" x14ac:dyDescent="0.15">
      <c r="A2" s="135"/>
      <c r="B2" s="1143" t="s">
        <v>699</v>
      </c>
      <c r="C2" s="1144" t="s">
        <v>533</v>
      </c>
      <c r="D2" s="1145" t="s">
        <v>1989</v>
      </c>
      <c r="E2" s="1145" t="s">
        <v>1990</v>
      </c>
      <c r="F2" s="1145" t="s">
        <v>1991</v>
      </c>
      <c r="G2" s="1146" t="s">
        <v>1992</v>
      </c>
      <c r="H2" s="1147" t="s">
        <v>1993</v>
      </c>
    </row>
    <row r="3" spans="1:36" s="1292"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149999999999999" customHeight="1" x14ac:dyDescent="0.15">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149999999999999" customHeight="1" x14ac:dyDescent="0.15">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149999999999999" customHeight="1" x14ac:dyDescent="0.15">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149999999999999" customHeight="1" x14ac:dyDescent="0.15">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149999999999999" customHeight="1" x14ac:dyDescent="0.15">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149999999999999" customHeight="1" x14ac:dyDescent="0.15">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149999999999999" customHeight="1" x14ac:dyDescent="0.15">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149999999999999" customHeight="1" x14ac:dyDescent="0.15">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149999999999999" customHeight="1" x14ac:dyDescent="0.15">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149999999999999" customHeight="1" x14ac:dyDescent="0.15">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149999999999999" customHeight="1" x14ac:dyDescent="0.15">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149999999999999" customHeight="1" x14ac:dyDescent="0.15">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149999999999999" customHeight="1" x14ac:dyDescent="0.15">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149999999999999" customHeight="1" x14ac:dyDescent="0.15">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149999999999999" customHeight="1" x14ac:dyDescent="0.15">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149999999999999" customHeight="1" x14ac:dyDescent="0.15">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149999999999999" customHeight="1" x14ac:dyDescent="0.15">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149999999999999" customHeight="1" x14ac:dyDescent="0.15">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149999999999999" customHeight="1" x14ac:dyDescent="0.15">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149999999999999" customHeight="1" x14ac:dyDescent="0.15">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149999999999999" customHeight="1" x14ac:dyDescent="0.15">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149999999999999" customHeight="1" x14ac:dyDescent="0.15">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149999999999999" customHeight="1" x14ac:dyDescent="0.15">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149999999999999" customHeight="1" x14ac:dyDescent="0.15">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149999999999999" customHeight="1" x14ac:dyDescent="0.15">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149999999999999" customHeight="1" x14ac:dyDescent="0.15">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149999999999999" customHeight="1" x14ac:dyDescent="0.15">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149999999999999" customHeight="1" x14ac:dyDescent="0.15">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149999999999999" customHeight="1" x14ac:dyDescent="0.15">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149999999999999" customHeight="1" x14ac:dyDescent="0.15">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149999999999999" customHeight="1" x14ac:dyDescent="0.15">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149999999999999" customHeight="1" x14ac:dyDescent="0.15">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149999999999999" customHeight="1" x14ac:dyDescent="0.15">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149999999999999" customHeight="1" x14ac:dyDescent="0.15">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149999999999999" customHeight="1" x14ac:dyDescent="0.15">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149999999999999" customHeight="1" x14ac:dyDescent="0.15">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149999999999999" customHeight="1" x14ac:dyDescent="0.15">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149999999999999" customHeight="1" x14ac:dyDescent="0.15">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149999999999999" customHeight="1" x14ac:dyDescent="0.15">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149999999999999" customHeight="1" x14ac:dyDescent="0.15">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149999999999999" customHeight="1" x14ac:dyDescent="0.15">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149999999999999" customHeight="1" x14ac:dyDescent="0.15">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149999999999999" customHeight="1" x14ac:dyDescent="0.15">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149999999999999" customHeight="1" x14ac:dyDescent="0.15">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149999999999999" customHeight="1" x14ac:dyDescent="0.15">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149999999999999" customHeight="1" x14ac:dyDescent="0.15">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149999999999999" customHeight="1" x14ac:dyDescent="0.15">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149999999999999" customHeight="1" x14ac:dyDescent="0.15">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149999999999999" customHeight="1" x14ac:dyDescent="0.15">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149999999999999" customHeight="1" x14ac:dyDescent="0.15">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149999999999999" customHeight="1" x14ac:dyDescent="0.15">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149999999999999" customHeight="1" x14ac:dyDescent="0.15">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149999999999999" customHeight="1" x14ac:dyDescent="0.15">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149999999999999" customHeight="1" x14ac:dyDescent="0.15">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149999999999999" customHeight="1" x14ac:dyDescent="0.15">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149999999999999" customHeight="1" x14ac:dyDescent="0.15">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149999999999999" customHeight="1" thickTop="1" x14ac:dyDescent="0.15">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149999999999999" customHeight="1" x14ac:dyDescent="0.15">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149999999999999" customHeight="1" x14ac:dyDescent="0.15">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149999999999999" customHeight="1" x14ac:dyDescent="0.15">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149999999999999" customHeight="1" x14ac:dyDescent="0.15">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149999999999999" customHeight="1" x14ac:dyDescent="0.15">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149999999999999" customHeight="1" x14ac:dyDescent="0.15">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149999999999999" customHeight="1" x14ac:dyDescent="0.15">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149999999999999" customHeight="1" x14ac:dyDescent="0.15">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149999999999999" customHeight="1" x14ac:dyDescent="0.15">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149999999999999" customHeight="1" x14ac:dyDescent="0.15">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149999999999999" customHeight="1" x14ac:dyDescent="0.15">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149999999999999" customHeight="1" x14ac:dyDescent="0.15">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149999999999999" customHeight="1" x14ac:dyDescent="0.15">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149999999999999" customHeight="1" x14ac:dyDescent="0.15">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149999999999999" customHeight="1" x14ac:dyDescent="0.15">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149999999999999" customHeight="1" x14ac:dyDescent="0.15">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149999999999999" customHeight="1" x14ac:dyDescent="0.15">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149999999999999" customHeight="1" x14ac:dyDescent="0.15">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149999999999999" customHeight="1" x14ac:dyDescent="0.15">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149999999999999" customHeight="1" x14ac:dyDescent="0.15">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149999999999999" customHeight="1" x14ac:dyDescent="0.15">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149999999999999" customHeight="1" x14ac:dyDescent="0.15">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149999999999999" customHeight="1" x14ac:dyDescent="0.15">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149999999999999" customHeight="1" x14ac:dyDescent="0.15">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149999999999999" customHeight="1" x14ac:dyDescent="0.15">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149999999999999" customHeight="1" x14ac:dyDescent="0.15">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149999999999999" customHeight="1" x14ac:dyDescent="0.15">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149999999999999" customHeight="1" x14ac:dyDescent="0.15">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149999999999999" customHeight="1" x14ac:dyDescent="0.15">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149999999999999" customHeight="1" x14ac:dyDescent="0.15">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149999999999999" customHeight="1" x14ac:dyDescent="0.15">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149999999999999" customHeight="1" x14ac:dyDescent="0.15">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149999999999999" customHeight="1" x14ac:dyDescent="0.15">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149999999999999" customHeight="1" x14ac:dyDescent="0.15">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149999999999999" customHeight="1" x14ac:dyDescent="0.15">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149999999999999" customHeight="1" thickBot="1" x14ac:dyDescent="0.2">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149999999999999" customHeight="1" x14ac:dyDescent="0.15">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149999999999999" customHeight="1" x14ac:dyDescent="0.15">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149999999999999" customHeight="1" x14ac:dyDescent="0.15">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149999999999999" customHeight="1" x14ac:dyDescent="0.15">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149999999999999" customHeight="1" x14ac:dyDescent="0.15">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149999999999999" customHeight="1" x14ac:dyDescent="0.15">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149999999999999" customHeight="1" x14ac:dyDescent="0.15">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149999999999999" customHeight="1" x14ac:dyDescent="0.15">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149999999999999" customHeight="1" x14ac:dyDescent="0.15">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149999999999999" customHeight="1" x14ac:dyDescent="0.15">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149999999999999" customHeight="1" x14ac:dyDescent="0.15">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149999999999999" customHeight="1" x14ac:dyDescent="0.15">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149999999999999" customHeight="1" x14ac:dyDescent="0.15">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149999999999999" customHeight="1" x14ac:dyDescent="0.15">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149999999999999" customHeight="1" thickBot="1" x14ac:dyDescent="0.2">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149999999999999" customHeight="1" x14ac:dyDescent="0.15">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149999999999999" customHeight="1" x14ac:dyDescent="0.15">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149999999999999" customHeight="1" x14ac:dyDescent="0.15">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149999999999999" customHeight="1" x14ac:dyDescent="0.15">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149999999999999" customHeight="1" x14ac:dyDescent="0.15">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149999999999999" customHeight="1" x14ac:dyDescent="0.15">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149999999999999" customHeight="1" x14ac:dyDescent="0.15">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149999999999999" customHeight="1" x14ac:dyDescent="0.15">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149999999999999" customHeight="1" x14ac:dyDescent="0.15">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149999999999999" customHeight="1" x14ac:dyDescent="0.15">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149999999999999" customHeight="1" x14ac:dyDescent="0.15">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149999999999999" customHeight="1" x14ac:dyDescent="0.15">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149999999999999" customHeight="1" x14ac:dyDescent="0.15">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149999999999999" customHeight="1" x14ac:dyDescent="0.15">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149999999999999" customHeight="1" x14ac:dyDescent="0.15">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149999999999999" customHeight="1" x14ac:dyDescent="0.15">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149999999999999" customHeight="1" x14ac:dyDescent="0.15">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149999999999999" customHeight="1" x14ac:dyDescent="0.15">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149999999999999" customHeight="1" x14ac:dyDescent="0.15">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149999999999999" customHeight="1" x14ac:dyDescent="0.15">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149999999999999" customHeight="1" x14ac:dyDescent="0.15">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149999999999999" customHeight="1" x14ac:dyDescent="0.15">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149999999999999" customHeight="1" x14ac:dyDescent="0.15">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149999999999999" customHeight="1" x14ac:dyDescent="0.15">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149999999999999" customHeight="1" x14ac:dyDescent="0.15">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149999999999999" customHeight="1" x14ac:dyDescent="0.15">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149999999999999" customHeight="1" x14ac:dyDescent="0.15">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149999999999999" customHeight="1" x14ac:dyDescent="0.15">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149999999999999" customHeight="1" x14ac:dyDescent="0.15">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149999999999999" customHeight="1" x14ac:dyDescent="0.15">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149999999999999" customHeight="1" x14ac:dyDescent="0.15">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149999999999999" customHeight="1" x14ac:dyDescent="0.15">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149999999999999" customHeight="1" x14ac:dyDescent="0.15">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149999999999999" customHeight="1" x14ac:dyDescent="0.15">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149999999999999" customHeight="1" x14ac:dyDescent="0.15">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149999999999999" customHeight="1" x14ac:dyDescent="0.15">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149999999999999" customHeight="1" x14ac:dyDescent="0.15">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149999999999999" customHeight="1" x14ac:dyDescent="0.15">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149999999999999" customHeight="1" x14ac:dyDescent="0.15">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149999999999999" customHeight="1" x14ac:dyDescent="0.15">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149999999999999" customHeight="1" x14ac:dyDescent="0.15">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149999999999999" customHeight="1" x14ac:dyDescent="0.15">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149999999999999" customHeight="1" x14ac:dyDescent="0.15">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149999999999999" customHeight="1" x14ac:dyDescent="0.15">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149999999999999" customHeight="1" x14ac:dyDescent="0.15">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149999999999999" customHeight="1" x14ac:dyDescent="0.15">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149999999999999" customHeight="1" x14ac:dyDescent="0.15">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149999999999999" customHeight="1" x14ac:dyDescent="0.15">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149999999999999" customHeight="1" x14ac:dyDescent="0.15">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149999999999999" customHeight="1" x14ac:dyDescent="0.15">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149999999999999" customHeight="1" x14ac:dyDescent="0.15">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149999999999999" customHeight="1" x14ac:dyDescent="0.15">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149999999999999" customHeight="1" x14ac:dyDescent="0.15">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149999999999999" customHeight="1" x14ac:dyDescent="0.15">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149999999999999" customHeight="1" x14ac:dyDescent="0.15">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149999999999999" customHeight="1" x14ac:dyDescent="0.15">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149999999999999" customHeight="1" x14ac:dyDescent="0.15">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149999999999999" customHeight="1" x14ac:dyDescent="0.15">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149999999999999" customHeight="1" x14ac:dyDescent="0.15">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149999999999999" customHeight="1" x14ac:dyDescent="0.15">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149999999999999" customHeight="1" x14ac:dyDescent="0.15">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149999999999999" customHeight="1" x14ac:dyDescent="0.15">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149999999999999" customHeight="1" x14ac:dyDescent="0.15">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149999999999999" customHeight="1" x14ac:dyDescent="0.15">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149999999999999" customHeight="1" x14ac:dyDescent="0.15">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149999999999999" customHeight="1" x14ac:dyDescent="0.15">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149999999999999" customHeight="1" x14ac:dyDescent="0.15">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149999999999999" customHeight="1" x14ac:dyDescent="0.15">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149999999999999" customHeight="1" x14ac:dyDescent="0.15">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149999999999999" customHeight="1" x14ac:dyDescent="0.15">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149999999999999" customHeight="1" x14ac:dyDescent="0.15">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149999999999999" customHeight="1" x14ac:dyDescent="0.15">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149999999999999" customHeight="1" x14ac:dyDescent="0.15">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149999999999999" customHeight="1" x14ac:dyDescent="0.15">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149999999999999" customHeight="1" x14ac:dyDescent="0.15">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149999999999999" customHeight="1" x14ac:dyDescent="0.15">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149999999999999" customHeight="1" x14ac:dyDescent="0.15">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149999999999999" customHeight="1" x14ac:dyDescent="0.15">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149999999999999" customHeight="1" x14ac:dyDescent="0.15">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149999999999999" customHeight="1" x14ac:dyDescent="0.15">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149999999999999" customHeight="1" x14ac:dyDescent="0.15">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149999999999999" customHeight="1" x14ac:dyDescent="0.15">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149999999999999" customHeight="1" x14ac:dyDescent="0.15">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149999999999999" customHeight="1" x14ac:dyDescent="0.15">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149999999999999" customHeight="1" x14ac:dyDescent="0.15">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149999999999999" customHeight="1" x14ac:dyDescent="0.15">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149999999999999" customHeight="1" x14ac:dyDescent="0.15">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149999999999999" customHeight="1" x14ac:dyDescent="0.15">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149999999999999" customHeight="1" x14ac:dyDescent="0.15">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149999999999999" customHeight="1" x14ac:dyDescent="0.15">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149999999999999" customHeight="1" x14ac:dyDescent="0.15">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149999999999999" customHeight="1" x14ac:dyDescent="0.15">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149999999999999" customHeight="1" x14ac:dyDescent="0.15">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149999999999999" customHeight="1" x14ac:dyDescent="0.15">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149999999999999" customHeight="1" x14ac:dyDescent="0.15">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149999999999999" customHeight="1" x14ac:dyDescent="0.15">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149999999999999" customHeight="1" x14ac:dyDescent="0.15">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149999999999999" customHeight="1" x14ac:dyDescent="0.15">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149999999999999" customHeight="1" x14ac:dyDescent="0.15">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149999999999999" customHeight="1" x14ac:dyDescent="0.15">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149999999999999" customHeight="1" x14ac:dyDescent="0.15">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149999999999999" customHeight="1" x14ac:dyDescent="0.15">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149999999999999" customHeight="1" x14ac:dyDescent="0.15">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149999999999999" customHeight="1" thickBot="1" x14ac:dyDescent="0.2">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149999999999999" customHeight="1" thickTop="1" thickBot="1" x14ac:dyDescent="0.2">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149999999999999" customHeight="1" thickTop="1" x14ac:dyDescent="0.15">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149999999999999" customHeight="1" x14ac:dyDescent="0.15">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149999999999999" customHeight="1" x14ac:dyDescent="0.15">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15">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149999999999999" customHeight="1" x14ac:dyDescent="0.15">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149999999999999" customHeight="1" x14ac:dyDescent="0.25">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15">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15">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15">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15">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15">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15">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15">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15">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15">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15">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15">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15">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15">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15">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15">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15">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15">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15">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15">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15">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15">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15">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15">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15">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15">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15">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15">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15">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15">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15">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15">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15">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15">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15">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15">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15">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15">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15">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15">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15">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15">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15">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15">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15">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15">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15">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15">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15">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15">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15">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15">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15">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15">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15">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15">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15">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15">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15">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15">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15">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15">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15">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15">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15">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15">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15">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15">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15">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15">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15">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15">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15">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15">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15">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15">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15">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15">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15">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15">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15">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15">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15">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15">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15">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15">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15">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15">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15">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15">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15">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15">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15">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15">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15">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15">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15">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15">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15">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15">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15">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15">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15">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15">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15">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15">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15">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15">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15">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15">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15">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15">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15">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15">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15">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15">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15">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15">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15">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15">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15">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15">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15">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15">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15">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15">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15">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15">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15">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15">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15">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15">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15">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15">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15">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15">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15">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15">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15">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15">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15">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15">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15">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15">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15">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15">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15">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15">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15">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15">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15">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15">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15">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15">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15">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15">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15">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15">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15">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15">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15">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15">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15">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15">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15">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15">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15">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15">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15">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15">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15">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15">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15">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15">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15">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15">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15">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15">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15">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15">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15">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15">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15">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15">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15">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15">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15">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15">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15">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15">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15">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15">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15">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15">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15">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15">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15">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15">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15">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15">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15">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15">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15">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15">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15">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15">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15">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15">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15">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15">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15">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15">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15">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15">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15">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15">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15">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15">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15">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15">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15">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15">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15">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15">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15">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15">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15">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15">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15">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15">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15">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15">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15">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15">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15">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15">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15">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15">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15">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15">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15">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15">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15">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15">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15">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15">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15">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15">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15">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15">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15">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15">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15">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15">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15">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15">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15">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15">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15">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15">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15">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15">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15">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15">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15">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15">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15">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15">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15">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15">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15">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15">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15">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15">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15">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15">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15">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15">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15">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15">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15">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15">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15">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15">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15">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15">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15">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15">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15">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15">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15">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15">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15">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15">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15">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15">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15">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15">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15">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15">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15">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15">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15">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15">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15">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15">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15">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15">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15">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15">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15">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15">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65" customHeight="1" x14ac:dyDescent="0.15">
      <c r="B1" s="30"/>
    </row>
    <row r="2" spans="2:14" s="24" customFormat="1" ht="20.65" customHeight="1" x14ac:dyDescent="0.15">
      <c r="B2" s="1685" t="s">
        <v>700</v>
      </c>
      <c r="C2" s="1667" t="s">
        <v>549</v>
      </c>
      <c r="D2" s="1686" t="s">
        <v>669</v>
      </c>
      <c r="E2" s="1672" t="s">
        <v>671</v>
      </c>
      <c r="F2" s="1673"/>
      <c r="G2" s="1674" t="s">
        <v>536</v>
      </c>
      <c r="H2" s="1675"/>
      <c r="I2" s="1676"/>
      <c r="J2" s="1684" t="s">
        <v>679</v>
      </c>
    </row>
    <row r="3" spans="2:14" s="24" customFormat="1" ht="27" customHeight="1" x14ac:dyDescent="0.15">
      <c r="B3" s="1665"/>
      <c r="C3" s="1668"/>
      <c r="D3" s="1671"/>
      <c r="E3" s="264" t="s">
        <v>670</v>
      </c>
      <c r="F3" s="260" t="s">
        <v>534</v>
      </c>
      <c r="G3" s="265" t="s">
        <v>539</v>
      </c>
      <c r="H3" s="261" t="s">
        <v>675</v>
      </c>
      <c r="I3" s="261" t="s">
        <v>678</v>
      </c>
      <c r="J3" s="1662"/>
    </row>
    <row r="4" spans="2:14" s="24" customFormat="1" ht="16.149999999999999" customHeight="1" x14ac:dyDescent="0.15">
      <c r="B4" s="1666"/>
      <c r="C4" s="1669"/>
      <c r="D4" s="262" t="s">
        <v>537</v>
      </c>
      <c r="E4" s="262" t="s">
        <v>537</v>
      </c>
      <c r="F4" s="25" t="s">
        <v>535</v>
      </c>
      <c r="G4" s="263" t="s">
        <v>576</v>
      </c>
      <c r="H4" s="26" t="s">
        <v>538</v>
      </c>
      <c r="I4" s="26" t="s">
        <v>535</v>
      </c>
      <c r="J4" s="1663"/>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87" t="s">
        <v>550</v>
      </c>
      <c r="C267" s="1688"/>
      <c r="D267" s="107">
        <f>SUM(D5:D265)</f>
        <v>829072</v>
      </c>
      <c r="E267" s="107" t="s">
        <v>276</v>
      </c>
      <c r="F267" s="107" t="s">
        <v>276</v>
      </c>
      <c r="G267" s="108" t="s">
        <v>276</v>
      </c>
      <c r="H267" s="108" t="s">
        <v>276</v>
      </c>
      <c r="I267" s="108" t="s">
        <v>276</v>
      </c>
      <c r="J267" s="106" t="s">
        <v>276</v>
      </c>
    </row>
    <row r="268" spans="2:14" ht="16.149999999999999" customHeight="1" x14ac:dyDescent="0.15">
      <c r="B268" s="1689" t="s">
        <v>551</v>
      </c>
      <c r="C268" s="1690"/>
      <c r="D268" s="109">
        <f>SUM(D5:D59)</f>
        <v>357298</v>
      </c>
      <c r="E268" s="109" t="s">
        <v>276</v>
      </c>
      <c r="F268" s="110" t="s">
        <v>276</v>
      </c>
      <c r="G268" s="111" t="s">
        <v>276</v>
      </c>
      <c r="H268" s="112" t="s">
        <v>276</v>
      </c>
      <c r="I268" s="112" t="s">
        <v>276</v>
      </c>
      <c r="J268" s="113" t="s">
        <v>97</v>
      </c>
    </row>
    <row r="269" spans="2:14" ht="16.149999999999999" customHeight="1" x14ac:dyDescent="0.15">
      <c r="B269" s="1691" t="s">
        <v>552</v>
      </c>
      <c r="C269" s="1692"/>
      <c r="D269" s="114">
        <f>SUM(D60:D98)</f>
        <v>155165</v>
      </c>
      <c r="E269" s="114" t="s">
        <v>276</v>
      </c>
      <c r="F269" s="115" t="s">
        <v>276</v>
      </c>
      <c r="G269" s="116" t="s">
        <v>276</v>
      </c>
      <c r="H269" s="117" t="s">
        <v>276</v>
      </c>
      <c r="I269" s="117" t="s">
        <v>276</v>
      </c>
      <c r="J269" s="118" t="s">
        <v>97</v>
      </c>
    </row>
    <row r="270" spans="2:14" ht="16.149999999999999" customHeight="1" x14ac:dyDescent="0.15">
      <c r="B270" s="1693" t="s">
        <v>553</v>
      </c>
      <c r="C270" s="1694"/>
      <c r="D270" s="119">
        <f>SUM(D99:D117)</f>
        <v>150586</v>
      </c>
      <c r="E270" s="119" t="s">
        <v>276</v>
      </c>
      <c r="F270" s="120" t="s">
        <v>276</v>
      </c>
      <c r="G270" s="121" t="s">
        <v>276</v>
      </c>
      <c r="H270" s="122" t="s">
        <v>276</v>
      </c>
      <c r="I270" s="122" t="s">
        <v>276</v>
      </c>
      <c r="J270" s="123" t="s">
        <v>97</v>
      </c>
    </row>
    <row r="271" spans="2:14" ht="16.149999999999999" customHeight="1" x14ac:dyDescent="0.15">
      <c r="B271" s="1695" t="s">
        <v>554</v>
      </c>
      <c r="C271" s="1696"/>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65" customHeight="1" x14ac:dyDescent="0.15">
      <c r="B1" s="30"/>
    </row>
    <row r="2" spans="2:14" s="24" customFormat="1" ht="20.65" customHeight="1" x14ac:dyDescent="0.15">
      <c r="B2" s="1664" t="s">
        <v>700</v>
      </c>
      <c r="C2" s="1667" t="s">
        <v>549</v>
      </c>
      <c r="D2" s="1670" t="s">
        <v>669</v>
      </c>
      <c r="E2" s="1672" t="s">
        <v>671</v>
      </c>
      <c r="F2" s="1673"/>
      <c r="G2" s="1674" t="s">
        <v>536</v>
      </c>
      <c r="H2" s="1675"/>
      <c r="I2" s="1676"/>
      <c r="J2" s="1661" t="s">
        <v>679</v>
      </c>
    </row>
    <row r="3" spans="2:14" s="24" customFormat="1" ht="27" customHeight="1" x14ac:dyDescent="0.15">
      <c r="B3" s="1665"/>
      <c r="C3" s="1668"/>
      <c r="D3" s="1671"/>
      <c r="E3" s="264" t="s">
        <v>539</v>
      </c>
      <c r="F3" s="260" t="s">
        <v>826</v>
      </c>
      <c r="G3" s="265" t="s">
        <v>539</v>
      </c>
      <c r="H3" s="261" t="s">
        <v>675</v>
      </c>
      <c r="I3" s="261" t="s">
        <v>678</v>
      </c>
      <c r="J3" s="1662"/>
    </row>
    <row r="4" spans="2:14" s="24" customFormat="1" ht="16.149999999999999" customHeight="1" x14ac:dyDescent="0.15">
      <c r="B4" s="1666"/>
      <c r="C4" s="1669"/>
      <c r="D4" s="262" t="s">
        <v>537</v>
      </c>
      <c r="E4" s="262" t="s">
        <v>537</v>
      </c>
      <c r="F4" s="25" t="s">
        <v>694</v>
      </c>
      <c r="G4" s="263" t="s">
        <v>537</v>
      </c>
      <c r="H4" s="26" t="s">
        <v>538</v>
      </c>
      <c r="I4" s="26" t="s">
        <v>694</v>
      </c>
      <c r="J4" s="1663"/>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87" t="s">
        <v>550</v>
      </c>
      <c r="C266" s="1688"/>
      <c r="D266" s="308">
        <f>SUM(D4:D264)</f>
        <v>1658140.971735538</v>
      </c>
      <c r="E266" s="308">
        <f>SUM(E4:E264)</f>
        <v>1639978.0017355378</v>
      </c>
      <c r="F266" s="309">
        <f>E266/D266*100</f>
        <v>98.904618466728465</v>
      </c>
      <c r="G266" s="307">
        <f>SUM(G4:G264)</f>
        <v>1329</v>
      </c>
      <c r="H266" s="307">
        <v>33357</v>
      </c>
    </row>
    <row r="267" spans="1:8" x14ac:dyDescent="0.15">
      <c r="B267" s="1689" t="s">
        <v>551</v>
      </c>
      <c r="C267" s="1690"/>
      <c r="D267" s="152">
        <f>SUM(D4:D58)</f>
        <v>430937.13000000006</v>
      </c>
      <c r="E267" s="152">
        <f>SUM(E4:E58)</f>
        <v>423627.42000000004</v>
      </c>
      <c r="F267" s="159">
        <f t="shared" ref="F267:F270" si="0">E267/D267*100</f>
        <v>98.303764170889607</v>
      </c>
      <c r="G267" s="151">
        <f>SUM(G4:G58)</f>
        <v>877</v>
      </c>
      <c r="H267" s="151">
        <v>22048</v>
      </c>
    </row>
    <row r="268" spans="1:8" x14ac:dyDescent="0.15">
      <c r="B268" s="1691" t="s">
        <v>552</v>
      </c>
      <c r="C268" s="1692"/>
      <c r="D268" s="154">
        <f>SUM(D59:D97)</f>
        <v>298662.09173553705</v>
      </c>
      <c r="E268" s="154">
        <f>SUM(E59:E97)</f>
        <v>296456.61173553707</v>
      </c>
      <c r="F268" s="160">
        <f t="shared" si="0"/>
        <v>99.261546724197956</v>
      </c>
      <c r="G268" s="153">
        <f>SUM(G59:G97)</f>
        <v>275</v>
      </c>
      <c r="H268" s="153">
        <v>6162</v>
      </c>
    </row>
    <row r="269" spans="1:8" x14ac:dyDescent="0.15">
      <c r="B269" s="1693" t="s">
        <v>553</v>
      </c>
      <c r="C269" s="1694"/>
      <c r="D269" s="156">
        <f>SUM(D98:D116)</f>
        <v>653140.68000000005</v>
      </c>
      <c r="E269" s="156">
        <f>SUM(E98:E116)</f>
        <v>653140.68000000005</v>
      </c>
      <c r="F269" s="161">
        <f t="shared" si="0"/>
        <v>100</v>
      </c>
      <c r="G269" s="155">
        <f>SUM(G98:G116)</f>
        <v>29</v>
      </c>
      <c r="H269" s="155">
        <v>3811</v>
      </c>
    </row>
    <row r="270" spans="1:8" x14ac:dyDescent="0.15">
      <c r="B270" s="1695" t="s">
        <v>554</v>
      </c>
      <c r="C270" s="1696"/>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1" customWidth="1"/>
    <col min="2" max="2" width="24.25" style="1501" bestFit="1" customWidth="1"/>
    <col min="3" max="10" width="17" style="1502" customWidth="1"/>
    <col min="11" max="304" width="17" style="1501" customWidth="1"/>
    <col min="305" max="16384" width="9" style="1501"/>
  </cols>
  <sheetData>
    <row r="1" spans="1:304" ht="23.25" customHeight="1" x14ac:dyDescent="0.25">
      <c r="B1" s="348" t="s">
        <v>2948</v>
      </c>
      <c r="I1" s="1513"/>
      <c r="K1" s="1502"/>
      <c r="EL1" s="1510"/>
    </row>
    <row r="2" spans="1:304" ht="23.25" customHeight="1" x14ac:dyDescent="0.25">
      <c r="A2" s="1508"/>
      <c r="B2" s="350" t="s">
        <v>2949</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9"/>
      <c r="DE2" s="1509"/>
      <c r="DF2" s="1509"/>
      <c r="DG2" s="1509"/>
      <c r="DH2" s="1509"/>
      <c r="DI2" s="1509"/>
      <c r="DJ2" s="1509"/>
      <c r="DK2" s="1509"/>
      <c r="DL2" s="1509"/>
      <c r="DM2" s="1508"/>
      <c r="DN2" s="1508"/>
      <c r="DO2" s="1508"/>
      <c r="DP2" s="1508"/>
      <c r="DQ2" s="1508"/>
      <c r="DR2" s="1508"/>
      <c r="DS2" s="1509"/>
      <c r="DT2" s="1509"/>
      <c r="DU2" s="1509"/>
      <c r="DV2" s="1509"/>
      <c r="DW2" s="1509"/>
      <c r="DX2" s="1508"/>
      <c r="DY2" s="1508"/>
      <c r="DZ2" s="1508"/>
      <c r="EA2" s="1508"/>
      <c r="EB2" s="1508"/>
      <c r="EC2" s="1508"/>
      <c r="ED2" s="1508"/>
      <c r="EE2" s="1508"/>
      <c r="EF2" s="1508"/>
      <c r="EG2" s="1508"/>
      <c r="EH2" s="1508"/>
      <c r="EI2" s="1508"/>
      <c r="EJ2" s="1508"/>
      <c r="EK2" s="1508"/>
      <c r="EL2" s="1509"/>
      <c r="EM2" s="1510"/>
      <c r="EN2" s="1509"/>
      <c r="EO2" s="1509"/>
      <c r="EP2" s="1509"/>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9"/>
      <c r="JA2" s="1509"/>
      <c r="JB2" s="1509"/>
      <c r="JC2" s="1509"/>
      <c r="JD2" s="1509"/>
      <c r="JE2" s="1509"/>
      <c r="JF2" s="1509"/>
      <c r="JG2" s="1509"/>
      <c r="JH2" s="1509"/>
      <c r="JI2" s="1509"/>
      <c r="JJ2" s="1509"/>
      <c r="JK2" s="1509"/>
      <c r="JL2" s="1508"/>
      <c r="JM2" s="1508"/>
      <c r="JN2" s="1508"/>
      <c r="JO2" s="1508"/>
      <c r="JP2" s="1508"/>
      <c r="JQ2" s="1508"/>
      <c r="JR2" s="1508"/>
      <c r="JS2" s="1508"/>
      <c r="JT2" s="1508"/>
      <c r="JU2" s="1508"/>
      <c r="JV2" s="1508"/>
      <c r="JW2" s="1508"/>
      <c r="JX2" s="1508"/>
      <c r="JY2" s="1508"/>
      <c r="JZ2" s="1508"/>
      <c r="KA2" s="1508"/>
      <c r="KB2" s="1508"/>
      <c r="KC2" s="1508"/>
      <c r="KD2" s="1508"/>
      <c r="KE2" s="1508"/>
    </row>
    <row r="3" spans="1:304" ht="23.25" customHeight="1" x14ac:dyDescent="0.25">
      <c r="A3" s="1307"/>
      <c r="B3" s="352" t="s">
        <v>2950</v>
      </c>
      <c r="C3" s="1056" t="s">
        <v>97</v>
      </c>
      <c r="D3" s="1056" t="s">
        <v>97</v>
      </c>
      <c r="E3" s="1056" t="s">
        <v>97</v>
      </c>
      <c r="F3" s="1056" t="s">
        <v>97</v>
      </c>
      <c r="G3" s="1056" t="s">
        <v>97</v>
      </c>
      <c r="H3" s="1056" t="s">
        <v>2889</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2951</v>
      </c>
      <c r="BE3" s="1056" t="s">
        <v>2952</v>
      </c>
      <c r="BF3" s="1056" t="s">
        <v>2890</v>
      </c>
      <c r="BG3" s="1056" t="s">
        <v>2891</v>
      </c>
      <c r="BH3" s="1056" t="s">
        <v>2892</v>
      </c>
      <c r="BI3" s="1056" t="s">
        <v>2369</v>
      </c>
      <c r="BJ3" s="1056" t="s">
        <v>2549</v>
      </c>
      <c r="BK3" s="1056" t="s">
        <v>2550</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2953</v>
      </c>
      <c r="DF3" s="1056" t="s">
        <v>1677</v>
      </c>
      <c r="DG3" s="1056" t="s">
        <v>1679</v>
      </c>
      <c r="DH3" s="1056" t="s">
        <v>1681</v>
      </c>
      <c r="DI3" s="1507" t="s">
        <v>2954</v>
      </c>
      <c r="DJ3" s="1507" t="s">
        <v>2955</v>
      </c>
      <c r="DK3" s="1507" t="s">
        <v>2956</v>
      </c>
      <c r="DL3" s="1507" t="s">
        <v>2957</v>
      </c>
      <c r="DM3" s="1056" t="s">
        <v>90</v>
      </c>
      <c r="DN3" s="1056" t="s">
        <v>91</v>
      </c>
      <c r="DO3" s="1056" t="s">
        <v>93</v>
      </c>
      <c r="DP3" s="1056" t="s">
        <v>94</v>
      </c>
      <c r="DQ3" s="1056" t="s">
        <v>95</v>
      </c>
      <c r="DR3" s="1056" t="s">
        <v>96</v>
      </c>
      <c r="DS3" s="1056" t="s">
        <v>1270</v>
      </c>
      <c r="DT3" s="1056" t="s">
        <v>2958</v>
      </c>
      <c r="DU3" s="1056" t="s">
        <v>2959</v>
      </c>
      <c r="DV3" s="1056" t="s">
        <v>2918</v>
      </c>
      <c r="DW3" s="1056" t="s">
        <v>2921</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2961</v>
      </c>
      <c r="EN3" s="1056" t="s">
        <v>2962</v>
      </c>
      <c r="EO3" s="1056" t="s">
        <v>2963</v>
      </c>
      <c r="EP3" s="1056" t="s">
        <v>2964</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2965</v>
      </c>
      <c r="JB3" s="1056" t="s">
        <v>2966</v>
      </c>
      <c r="JC3" s="1056" t="s">
        <v>2967</v>
      </c>
      <c r="JD3" s="1056" t="s">
        <v>1949</v>
      </c>
      <c r="JE3" s="1056" t="s">
        <v>1951</v>
      </c>
      <c r="JF3" s="1056" t="s">
        <v>1953</v>
      </c>
      <c r="JG3" s="1056" t="s">
        <v>1955</v>
      </c>
      <c r="JH3" s="1056" t="s">
        <v>1957</v>
      </c>
      <c r="JI3" s="1056" t="s">
        <v>2583</v>
      </c>
      <c r="JJ3" s="1056" t="s">
        <v>2585</v>
      </c>
      <c r="JK3" s="1056" t="s">
        <v>2586</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2936</v>
      </c>
      <c r="KP3" s="1056" t="s">
        <v>1981</v>
      </c>
      <c r="KQ3" s="1507" t="s">
        <v>2969</v>
      </c>
      <c r="KR3" s="1056" t="s">
        <v>808</v>
      </c>
    </row>
    <row r="4" spans="1:304" s="1506" customFormat="1" ht="42.75" x14ac:dyDescent="0.25">
      <c r="A4" s="1309"/>
      <c r="B4" s="43" t="s">
        <v>2970</v>
      </c>
      <c r="C4" s="16" t="s">
        <v>2971</v>
      </c>
      <c r="D4" s="16" t="s">
        <v>2972</v>
      </c>
      <c r="E4" s="16" t="s">
        <v>2973</v>
      </c>
      <c r="F4" s="16" t="s">
        <v>2974</v>
      </c>
      <c r="G4" s="16" t="s">
        <v>2975</v>
      </c>
      <c r="H4" s="16" t="s">
        <v>2976</v>
      </c>
      <c r="I4" s="16" t="s">
        <v>2977</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2978</v>
      </c>
      <c r="BD4" s="711" t="s">
        <v>2979</v>
      </c>
      <c r="BE4" s="711" t="s">
        <v>2980</v>
      </c>
      <c r="BF4" s="711" t="s">
        <v>2981</v>
      </c>
      <c r="BG4" s="711" t="s">
        <v>2982</v>
      </c>
      <c r="BH4" s="711" t="s">
        <v>2983</v>
      </c>
      <c r="BI4" s="711" t="s">
        <v>2984</v>
      </c>
      <c r="BJ4" s="711" t="s">
        <v>2894</v>
      </c>
      <c r="BK4" s="711" t="s">
        <v>2895</v>
      </c>
      <c r="BL4" s="711" t="s">
        <v>309</v>
      </c>
      <c r="BM4" s="711" t="s">
        <v>310</v>
      </c>
      <c r="BN4" s="711" t="s">
        <v>1327</v>
      </c>
      <c r="BO4" s="711" t="s">
        <v>2367</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2985</v>
      </c>
      <c r="DJ4" s="711" t="s">
        <v>2986</v>
      </c>
      <c r="DK4" s="711" t="s">
        <v>2987</v>
      </c>
      <c r="DL4" s="711" t="s">
        <v>2818</v>
      </c>
      <c r="DM4" s="711" t="s">
        <v>351</v>
      </c>
      <c r="DN4" s="711" t="s">
        <v>352</v>
      </c>
      <c r="DO4" s="711" t="s">
        <v>354</v>
      </c>
      <c r="DP4" s="711" t="s">
        <v>355</v>
      </c>
      <c r="DQ4" s="711" t="s">
        <v>356</v>
      </c>
      <c r="DR4" s="711" t="s">
        <v>357</v>
      </c>
      <c r="DS4" s="711" t="s">
        <v>1346</v>
      </c>
      <c r="DT4" s="711" t="s">
        <v>1473</v>
      </c>
      <c r="DU4" s="711" t="s">
        <v>1475</v>
      </c>
      <c r="DV4" s="711" t="s">
        <v>2988</v>
      </c>
      <c r="DW4" s="711" t="s">
        <v>2989</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2765</v>
      </c>
      <c r="EM4" s="711" t="s">
        <v>2990</v>
      </c>
      <c r="EN4" s="711" t="s">
        <v>2991</v>
      </c>
      <c r="EO4" s="711" t="s">
        <v>2992</v>
      </c>
      <c r="EP4" s="711" t="s">
        <v>2993</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2930</v>
      </c>
      <c r="JJ4" s="711" t="s">
        <v>2932</v>
      </c>
      <c r="JK4" s="711" t="s">
        <v>2771</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2937</v>
      </c>
      <c r="KP4" s="711" t="s">
        <v>1982</v>
      </c>
      <c r="KQ4" s="711" t="s">
        <v>2994</v>
      </c>
      <c r="KR4" s="711" t="s">
        <v>817</v>
      </c>
    </row>
    <row r="5" spans="1:304" ht="32.25" customHeight="1" thickBot="1" x14ac:dyDescent="0.3">
      <c r="A5" s="1307"/>
      <c r="B5" s="277" t="s">
        <v>2995</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25">
      <c r="A6" s="1307"/>
      <c r="B6" s="44" t="s">
        <v>2399</v>
      </c>
      <c r="C6" s="470">
        <v>33877</v>
      </c>
      <c r="D6" s="470">
        <v>15899</v>
      </c>
      <c r="E6" s="470">
        <v>6103</v>
      </c>
      <c r="F6" s="470">
        <v>5460</v>
      </c>
      <c r="G6" s="470">
        <v>6189</v>
      </c>
      <c r="H6" s="1596" t="s">
        <v>273</v>
      </c>
      <c r="I6" s="1596" t="s">
        <v>273</v>
      </c>
      <c r="J6" s="471"/>
      <c r="K6" s="470">
        <v>1602</v>
      </c>
      <c r="L6" s="1596" t="s">
        <v>273</v>
      </c>
      <c r="M6" s="1596" t="s">
        <v>273</v>
      </c>
      <c r="N6" s="470">
        <v>294</v>
      </c>
      <c r="O6" s="470">
        <v>266</v>
      </c>
      <c r="P6" s="1596"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596" t="s">
        <v>273</v>
      </c>
      <c r="AI6" s="470">
        <v>119</v>
      </c>
      <c r="AJ6" s="470">
        <v>64</v>
      </c>
      <c r="AK6" s="470">
        <v>200</v>
      </c>
      <c r="AL6" s="470">
        <v>284</v>
      </c>
      <c r="AM6" s="470">
        <v>215</v>
      </c>
      <c r="AN6" s="470">
        <v>141</v>
      </c>
      <c r="AO6" s="470">
        <v>171</v>
      </c>
      <c r="AP6" s="470">
        <v>105</v>
      </c>
      <c r="AQ6" s="1596" t="s">
        <v>273</v>
      </c>
      <c r="AR6" s="1596"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596" t="s">
        <v>273</v>
      </c>
      <c r="BS6" s="470">
        <v>469</v>
      </c>
      <c r="BT6" s="470">
        <v>359</v>
      </c>
      <c r="BU6" s="470">
        <v>165</v>
      </c>
      <c r="BV6" s="470">
        <v>235</v>
      </c>
      <c r="BW6" s="470">
        <v>166</v>
      </c>
      <c r="BX6" s="470">
        <v>186</v>
      </c>
      <c r="BY6" s="470">
        <v>86</v>
      </c>
      <c r="BZ6" s="1596" t="s">
        <v>273</v>
      </c>
      <c r="CA6" s="470">
        <v>275</v>
      </c>
      <c r="CB6" s="1596" t="s">
        <v>273</v>
      </c>
      <c r="CC6" s="470">
        <v>165</v>
      </c>
      <c r="CD6" s="470">
        <v>138</v>
      </c>
      <c r="CE6" s="470">
        <v>145</v>
      </c>
      <c r="CF6" s="1596" t="s">
        <v>273</v>
      </c>
      <c r="CG6" s="1596" t="s">
        <v>273</v>
      </c>
      <c r="CH6" s="1596" t="s">
        <v>273</v>
      </c>
      <c r="CI6" s="470">
        <v>84</v>
      </c>
      <c r="CJ6" s="1596" t="s">
        <v>273</v>
      </c>
      <c r="CK6" s="470">
        <v>79</v>
      </c>
      <c r="CL6" s="1596" t="s">
        <v>273</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470">
        <v>59</v>
      </c>
      <c r="DC6" s="1596" t="s">
        <v>273</v>
      </c>
      <c r="DD6" s="470">
        <v>126</v>
      </c>
      <c r="DE6" s="1596" t="s">
        <v>273</v>
      </c>
      <c r="DF6" s="470">
        <v>57</v>
      </c>
      <c r="DG6" s="470">
        <v>45</v>
      </c>
      <c r="DH6" s="1596" t="s">
        <v>273</v>
      </c>
      <c r="DI6" s="470">
        <v>70</v>
      </c>
      <c r="DJ6" s="470">
        <v>64</v>
      </c>
      <c r="DK6" s="1596" t="s">
        <v>273</v>
      </c>
      <c r="DL6" s="470">
        <v>61</v>
      </c>
      <c r="DM6" s="470">
        <v>635</v>
      </c>
      <c r="DN6" s="1596" t="s">
        <v>273</v>
      </c>
      <c r="DO6" s="1596" t="s">
        <v>273</v>
      </c>
      <c r="DP6" s="1596" t="s">
        <v>273</v>
      </c>
      <c r="DQ6" s="470">
        <v>204</v>
      </c>
      <c r="DR6" s="470">
        <v>130</v>
      </c>
      <c r="DS6" s="470">
        <v>52</v>
      </c>
      <c r="DT6" s="470">
        <v>265</v>
      </c>
      <c r="DU6" s="470">
        <v>203</v>
      </c>
      <c r="DV6" s="1596" t="s">
        <v>273</v>
      </c>
      <c r="DW6" s="470">
        <v>105</v>
      </c>
      <c r="DX6" s="1596" t="s">
        <v>273</v>
      </c>
      <c r="DY6" s="1596" t="s">
        <v>273</v>
      </c>
      <c r="DZ6" s="1596" t="s">
        <v>273</v>
      </c>
      <c r="EA6" s="470">
        <v>349</v>
      </c>
      <c r="EB6" s="1596" t="s">
        <v>273</v>
      </c>
      <c r="EC6" s="1596" t="s">
        <v>273</v>
      </c>
      <c r="ED6" s="470">
        <v>277</v>
      </c>
      <c r="EE6" s="1596" t="s">
        <v>273</v>
      </c>
      <c r="EF6" s="1596" t="s">
        <v>273</v>
      </c>
      <c r="EG6" s="1596" t="s">
        <v>273</v>
      </c>
      <c r="EH6" s="1596" t="s">
        <v>273</v>
      </c>
      <c r="EI6" s="1596" t="s">
        <v>273</v>
      </c>
      <c r="EJ6" s="1596" t="s">
        <v>273</v>
      </c>
      <c r="EK6" s="1596" t="s">
        <v>273</v>
      </c>
      <c r="EL6" s="1596" t="s">
        <v>273</v>
      </c>
      <c r="EM6" s="1596" t="s">
        <v>273</v>
      </c>
      <c r="EN6" s="1596" t="s">
        <v>273</v>
      </c>
      <c r="EO6" s="1596" t="s">
        <v>273</v>
      </c>
      <c r="EP6" s="1596" t="s">
        <v>273</v>
      </c>
      <c r="EQ6" s="1596"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596" t="s">
        <v>273</v>
      </c>
      <c r="KQ6" s="1596" t="s">
        <v>273</v>
      </c>
      <c r="KR6" s="1596" t="s">
        <v>273</v>
      </c>
    </row>
    <row r="7" spans="1:304" ht="23.25" customHeight="1" x14ac:dyDescent="0.25">
      <c r="A7" s="1307"/>
      <c r="B7" s="45" t="s">
        <v>2398</v>
      </c>
      <c r="C7" s="472">
        <v>3049</v>
      </c>
      <c r="D7" s="472">
        <v>1517</v>
      </c>
      <c r="E7" s="472">
        <v>827</v>
      </c>
      <c r="F7" s="472">
        <v>286</v>
      </c>
      <c r="G7" s="472">
        <v>416</v>
      </c>
      <c r="H7" s="1597" t="s">
        <v>273</v>
      </c>
      <c r="I7" s="1597" t="s">
        <v>273</v>
      </c>
      <c r="J7" s="471"/>
      <c r="K7" s="472">
        <v>246</v>
      </c>
      <c r="L7" s="1597" t="s">
        <v>273</v>
      </c>
      <c r="M7" s="1597" t="s">
        <v>273</v>
      </c>
      <c r="N7" s="472">
        <v>19</v>
      </c>
      <c r="O7" s="472">
        <v>29</v>
      </c>
      <c r="P7" s="1597"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597" t="s">
        <v>273</v>
      </c>
      <c r="AI7" s="472">
        <v>9</v>
      </c>
      <c r="AJ7" s="472">
        <v>4</v>
      </c>
      <c r="AK7" s="472">
        <v>18</v>
      </c>
      <c r="AL7" s="472">
        <v>37</v>
      </c>
      <c r="AM7" s="472">
        <v>26</v>
      </c>
      <c r="AN7" s="472">
        <v>12</v>
      </c>
      <c r="AO7" s="472">
        <v>12</v>
      </c>
      <c r="AP7" s="472">
        <v>4</v>
      </c>
      <c r="AQ7" s="1597" t="s">
        <v>273</v>
      </c>
      <c r="AR7" s="1597"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597" t="s">
        <v>273</v>
      </c>
      <c r="BS7" s="472">
        <v>81</v>
      </c>
      <c r="BT7" s="472">
        <v>34</v>
      </c>
      <c r="BU7" s="472">
        <v>14</v>
      </c>
      <c r="BV7" s="472">
        <v>25</v>
      </c>
      <c r="BW7" s="472">
        <v>16</v>
      </c>
      <c r="BX7" s="472">
        <v>27</v>
      </c>
      <c r="BY7" s="472">
        <v>12</v>
      </c>
      <c r="BZ7" s="1597" t="s">
        <v>273</v>
      </c>
      <c r="CA7" s="472">
        <v>43</v>
      </c>
      <c r="CB7" s="1597" t="s">
        <v>273</v>
      </c>
      <c r="CC7" s="472">
        <v>23</v>
      </c>
      <c r="CD7" s="472">
        <v>14</v>
      </c>
      <c r="CE7" s="472">
        <v>21</v>
      </c>
      <c r="CF7" s="1597" t="s">
        <v>273</v>
      </c>
      <c r="CG7" s="1597" t="s">
        <v>273</v>
      </c>
      <c r="CH7" s="1597" t="s">
        <v>273</v>
      </c>
      <c r="CI7" s="472">
        <v>16</v>
      </c>
      <c r="CJ7" s="1597" t="s">
        <v>273</v>
      </c>
      <c r="CK7" s="472">
        <v>5</v>
      </c>
      <c r="CL7" s="1597" t="s">
        <v>273</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472">
        <v>13</v>
      </c>
      <c r="DC7" s="1597" t="s">
        <v>273</v>
      </c>
      <c r="DD7" s="472">
        <v>0</v>
      </c>
      <c r="DE7" s="1597" t="s">
        <v>273</v>
      </c>
      <c r="DF7" s="472">
        <v>12</v>
      </c>
      <c r="DG7" s="472">
        <v>9</v>
      </c>
      <c r="DH7" s="1597" t="s">
        <v>273</v>
      </c>
      <c r="DI7" s="472">
        <v>13</v>
      </c>
      <c r="DJ7" s="472">
        <v>12</v>
      </c>
      <c r="DK7" s="1597" t="s">
        <v>273</v>
      </c>
      <c r="DL7" s="472">
        <v>15</v>
      </c>
      <c r="DM7" s="472">
        <v>318</v>
      </c>
      <c r="DN7" s="1597" t="s">
        <v>273</v>
      </c>
      <c r="DO7" s="1597" t="s">
        <v>273</v>
      </c>
      <c r="DP7" s="1597" t="s">
        <v>273</v>
      </c>
      <c r="DQ7" s="472">
        <v>24</v>
      </c>
      <c r="DR7" s="472">
        <v>24</v>
      </c>
      <c r="DS7" s="472">
        <v>5</v>
      </c>
      <c r="DT7" s="472">
        <v>107</v>
      </c>
      <c r="DU7" s="472">
        <v>82</v>
      </c>
      <c r="DV7" s="1597" t="s">
        <v>273</v>
      </c>
      <c r="DW7" s="472">
        <v>19</v>
      </c>
      <c r="DX7" s="1597" t="s">
        <v>273</v>
      </c>
      <c r="DY7" s="1597" t="s">
        <v>273</v>
      </c>
      <c r="DZ7" s="1597" t="s">
        <v>273</v>
      </c>
      <c r="EA7" s="472">
        <v>23</v>
      </c>
      <c r="EB7" s="1597" t="s">
        <v>273</v>
      </c>
      <c r="EC7" s="1597" t="s">
        <v>273</v>
      </c>
      <c r="ED7" s="472">
        <v>27</v>
      </c>
      <c r="EE7" s="1597" t="s">
        <v>273</v>
      </c>
      <c r="EF7" s="1597" t="s">
        <v>273</v>
      </c>
      <c r="EG7" s="1597" t="s">
        <v>273</v>
      </c>
      <c r="EH7" s="1597" t="s">
        <v>273</v>
      </c>
      <c r="EI7" s="1597" t="s">
        <v>273</v>
      </c>
      <c r="EJ7" s="1597" t="s">
        <v>273</v>
      </c>
      <c r="EK7" s="1597" t="s">
        <v>273</v>
      </c>
      <c r="EL7" s="1597" t="s">
        <v>273</v>
      </c>
      <c r="EM7" s="1597" t="s">
        <v>273</v>
      </c>
      <c r="EN7" s="1597" t="s">
        <v>273</v>
      </c>
      <c r="EO7" s="1597" t="s">
        <v>273</v>
      </c>
      <c r="EP7" s="1597" t="s">
        <v>273</v>
      </c>
      <c r="EQ7" s="1597"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597" t="s">
        <v>273</v>
      </c>
      <c r="KQ7" s="1597" t="s">
        <v>273</v>
      </c>
      <c r="KR7" s="1597" t="s">
        <v>273</v>
      </c>
    </row>
    <row r="8" spans="1:304" ht="23.25" customHeight="1" x14ac:dyDescent="0.25">
      <c r="A8" s="1307"/>
      <c r="B8" s="278" t="s">
        <v>2776</v>
      </c>
      <c r="C8" s="1058">
        <v>36927</v>
      </c>
      <c r="D8" s="1058">
        <v>17417</v>
      </c>
      <c r="E8" s="1058">
        <v>6931</v>
      </c>
      <c r="F8" s="1058">
        <v>5747</v>
      </c>
      <c r="G8" s="1058">
        <v>6605</v>
      </c>
      <c r="H8" s="1598" t="s">
        <v>1813</v>
      </c>
      <c r="I8" s="1598" t="s">
        <v>1813</v>
      </c>
      <c r="J8" s="471"/>
      <c r="K8" s="1058">
        <v>1848</v>
      </c>
      <c r="L8" s="1598" t="s">
        <v>1813</v>
      </c>
      <c r="M8" s="1598" t="s">
        <v>1813</v>
      </c>
      <c r="N8" s="1058">
        <v>313</v>
      </c>
      <c r="O8" s="1058">
        <v>296</v>
      </c>
      <c r="P8" s="1598"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598" t="s">
        <v>1813</v>
      </c>
      <c r="AI8" s="1058">
        <v>129</v>
      </c>
      <c r="AJ8" s="1058">
        <v>69</v>
      </c>
      <c r="AK8" s="1058">
        <v>218</v>
      </c>
      <c r="AL8" s="1058">
        <v>322</v>
      </c>
      <c r="AM8" s="1058">
        <v>242</v>
      </c>
      <c r="AN8" s="1058">
        <v>153</v>
      </c>
      <c r="AO8" s="1058">
        <v>183</v>
      </c>
      <c r="AP8" s="1058">
        <v>110</v>
      </c>
      <c r="AQ8" s="1598" t="s">
        <v>1813</v>
      </c>
      <c r="AR8" s="1598"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598" t="s">
        <v>1813</v>
      </c>
      <c r="BS8" s="1058">
        <v>551</v>
      </c>
      <c r="BT8" s="1058">
        <v>394</v>
      </c>
      <c r="BU8" s="1058">
        <v>180</v>
      </c>
      <c r="BV8" s="1058">
        <v>261</v>
      </c>
      <c r="BW8" s="1058">
        <v>182</v>
      </c>
      <c r="BX8" s="1058">
        <v>213</v>
      </c>
      <c r="BY8" s="1058">
        <v>98</v>
      </c>
      <c r="BZ8" s="1598" t="s">
        <v>1813</v>
      </c>
      <c r="CA8" s="1058">
        <v>318</v>
      </c>
      <c r="CB8" s="1598" t="s">
        <v>1813</v>
      </c>
      <c r="CC8" s="1058">
        <v>189</v>
      </c>
      <c r="CD8" s="1058">
        <v>153</v>
      </c>
      <c r="CE8" s="1058">
        <v>167</v>
      </c>
      <c r="CF8" s="1598" t="s">
        <v>1813</v>
      </c>
      <c r="CG8" s="1598" t="s">
        <v>1813</v>
      </c>
      <c r="CH8" s="1598" t="s">
        <v>1813</v>
      </c>
      <c r="CI8" s="1058">
        <v>100</v>
      </c>
      <c r="CJ8" s="1598" t="s">
        <v>1813</v>
      </c>
      <c r="CK8" s="1058">
        <v>84</v>
      </c>
      <c r="CL8" s="1598" t="s">
        <v>1813</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058">
        <v>73</v>
      </c>
      <c r="DC8" s="1598" t="s">
        <v>1813</v>
      </c>
      <c r="DD8" s="1058">
        <v>127</v>
      </c>
      <c r="DE8" s="1598" t="s">
        <v>1813</v>
      </c>
      <c r="DF8" s="1059">
        <v>70</v>
      </c>
      <c r="DG8" s="1059">
        <v>54</v>
      </c>
      <c r="DH8" s="1598" t="s">
        <v>1813</v>
      </c>
      <c r="DI8" s="1059">
        <v>83</v>
      </c>
      <c r="DJ8" s="1059">
        <v>77</v>
      </c>
      <c r="DK8" s="1598" t="s">
        <v>1813</v>
      </c>
      <c r="DL8" s="1059">
        <v>77</v>
      </c>
      <c r="DM8" s="1058">
        <v>954</v>
      </c>
      <c r="DN8" s="1598" t="s">
        <v>1813</v>
      </c>
      <c r="DO8" s="1598" t="s">
        <v>1813</v>
      </c>
      <c r="DP8" s="1598" t="s">
        <v>1813</v>
      </c>
      <c r="DQ8" s="1058">
        <v>229</v>
      </c>
      <c r="DR8" s="1058">
        <v>154</v>
      </c>
      <c r="DS8" s="1058">
        <v>58</v>
      </c>
      <c r="DT8" s="1058">
        <v>373</v>
      </c>
      <c r="DU8" s="1058">
        <v>286</v>
      </c>
      <c r="DV8" s="1598" t="s">
        <v>1813</v>
      </c>
      <c r="DW8" s="1059">
        <v>125</v>
      </c>
      <c r="DX8" s="1598" t="s">
        <v>1813</v>
      </c>
      <c r="DY8" s="1598" t="s">
        <v>1813</v>
      </c>
      <c r="DZ8" s="1598" t="s">
        <v>1813</v>
      </c>
      <c r="EA8" s="1059">
        <v>373</v>
      </c>
      <c r="EB8" s="1598" t="s">
        <v>1813</v>
      </c>
      <c r="EC8" s="1598" t="s">
        <v>1813</v>
      </c>
      <c r="ED8" s="1058">
        <v>304</v>
      </c>
      <c r="EE8" s="1598" t="s">
        <v>1813</v>
      </c>
      <c r="EF8" s="1598" t="s">
        <v>1813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598" t="s">
        <v>1813</v>
      </c>
      <c r="KQ8" s="1598" t="s">
        <v>1813</v>
      </c>
      <c r="KR8" s="1598" t="s">
        <v>1813</v>
      </c>
    </row>
    <row r="9" spans="1:304" ht="23.25" customHeight="1" x14ac:dyDescent="0.25">
      <c r="A9" s="1307"/>
      <c r="B9" s="279" t="s">
        <v>2777</v>
      </c>
      <c r="C9" s="475">
        <v>1760</v>
      </c>
      <c r="D9" s="475">
        <v>1053</v>
      </c>
      <c r="E9" s="475">
        <v>268</v>
      </c>
      <c r="F9" s="475">
        <v>217</v>
      </c>
      <c r="G9" s="475">
        <v>219</v>
      </c>
      <c r="H9" s="1599" t="s">
        <v>273</v>
      </c>
      <c r="I9" s="1599" t="s">
        <v>273</v>
      </c>
      <c r="J9" s="471"/>
      <c r="K9" s="475">
        <v>219</v>
      </c>
      <c r="L9" s="1599" t="s">
        <v>273</v>
      </c>
      <c r="M9" s="1599" t="s">
        <v>273</v>
      </c>
      <c r="N9" s="475">
        <v>10</v>
      </c>
      <c r="O9" s="475">
        <v>8</v>
      </c>
      <c r="P9" s="1599"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599" t="s">
        <v>273</v>
      </c>
      <c r="AI9" s="475">
        <v>0</v>
      </c>
      <c r="AJ9" s="475">
        <v>3</v>
      </c>
      <c r="AK9" s="475">
        <v>0</v>
      </c>
      <c r="AL9" s="475">
        <v>22</v>
      </c>
      <c r="AM9" s="475">
        <v>15</v>
      </c>
      <c r="AN9" s="475">
        <v>14</v>
      </c>
      <c r="AO9" s="475">
        <v>8</v>
      </c>
      <c r="AP9" s="475">
        <v>4</v>
      </c>
      <c r="AQ9" s="1599" t="s">
        <v>273</v>
      </c>
      <c r="AR9" s="1599"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599" t="s">
        <v>273</v>
      </c>
      <c r="BS9" s="475">
        <v>60</v>
      </c>
      <c r="BT9" s="475">
        <v>54</v>
      </c>
      <c r="BU9" s="475">
        <v>11</v>
      </c>
      <c r="BV9" s="475">
        <v>38</v>
      </c>
      <c r="BW9" s="475">
        <v>20</v>
      </c>
      <c r="BX9" s="475">
        <v>15</v>
      </c>
      <c r="BY9" s="475">
        <v>7</v>
      </c>
      <c r="BZ9" s="1599" t="s">
        <v>273</v>
      </c>
      <c r="CA9" s="475">
        <v>26</v>
      </c>
      <c r="CB9" s="1599" t="s">
        <v>273</v>
      </c>
      <c r="CC9" s="475">
        <v>11</v>
      </c>
      <c r="CD9" s="475">
        <v>4</v>
      </c>
      <c r="CE9" s="475">
        <v>12</v>
      </c>
      <c r="CF9" s="1599" t="s">
        <v>273</v>
      </c>
      <c r="CG9" s="1599" t="s">
        <v>273</v>
      </c>
      <c r="CH9" s="1599" t="s">
        <v>273</v>
      </c>
      <c r="CI9" s="475">
        <v>4</v>
      </c>
      <c r="CJ9" s="1599" t="s">
        <v>273</v>
      </c>
      <c r="CK9" s="475">
        <v>5</v>
      </c>
      <c r="CL9" s="1599" t="s">
        <v>273</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475">
        <v>4</v>
      </c>
      <c r="DC9" s="1599" t="s">
        <v>273</v>
      </c>
      <c r="DD9" s="475" t="s">
        <v>97</v>
      </c>
      <c r="DE9" s="1599" t="s">
        <v>273</v>
      </c>
      <c r="DF9" s="475">
        <v>4</v>
      </c>
      <c r="DG9" s="475">
        <v>4</v>
      </c>
      <c r="DH9" s="1599" t="s">
        <v>273</v>
      </c>
      <c r="DI9" s="475">
        <v>4</v>
      </c>
      <c r="DJ9" s="475">
        <v>5</v>
      </c>
      <c r="DK9" s="1599" t="s">
        <v>273</v>
      </c>
      <c r="DL9" s="475">
        <v>4</v>
      </c>
      <c r="DM9" s="475">
        <v>66</v>
      </c>
      <c r="DN9" s="1599" t="s">
        <v>273</v>
      </c>
      <c r="DO9" s="1599" t="s">
        <v>273</v>
      </c>
      <c r="DP9" s="1599" t="s">
        <v>273</v>
      </c>
      <c r="DQ9" s="475">
        <v>6</v>
      </c>
      <c r="DR9" s="475">
        <v>7</v>
      </c>
      <c r="DS9" s="475">
        <v>1</v>
      </c>
      <c r="DT9" s="475">
        <v>46</v>
      </c>
      <c r="DU9" s="475">
        <v>21</v>
      </c>
      <c r="DV9" s="1599" t="s">
        <v>273</v>
      </c>
      <c r="DW9" s="475">
        <v>5</v>
      </c>
      <c r="DX9" s="1599" t="s">
        <v>273</v>
      </c>
      <c r="DY9" s="1599" t="s">
        <v>273</v>
      </c>
      <c r="DZ9" s="1599" t="s">
        <v>273</v>
      </c>
      <c r="EA9" s="475">
        <v>26</v>
      </c>
      <c r="EB9" s="1599" t="s">
        <v>273</v>
      </c>
      <c r="EC9" s="1599" t="s">
        <v>273</v>
      </c>
      <c r="ED9" s="475">
        <v>11</v>
      </c>
      <c r="EE9" s="1599" t="s">
        <v>273</v>
      </c>
      <c r="EF9" s="1599" t="s">
        <v>273</v>
      </c>
      <c r="EG9" s="1599" t="s">
        <v>273</v>
      </c>
      <c r="EH9" s="1599" t="s">
        <v>273</v>
      </c>
      <c r="EI9" s="1599" t="s">
        <v>273</v>
      </c>
      <c r="EJ9" s="1599" t="s">
        <v>273</v>
      </c>
      <c r="EK9" s="1599" t="s">
        <v>273</v>
      </c>
      <c r="EL9" s="1599" t="s">
        <v>273</v>
      </c>
      <c r="EM9" s="1599" t="s">
        <v>273</v>
      </c>
      <c r="EN9" s="1599" t="s">
        <v>273</v>
      </c>
      <c r="EO9" s="1599" t="s">
        <v>273</v>
      </c>
      <c r="EP9" s="1599" t="s">
        <v>273</v>
      </c>
      <c r="EQ9" s="1599"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599" t="s">
        <v>273</v>
      </c>
      <c r="KQ9" s="1599" t="s">
        <v>273</v>
      </c>
      <c r="KR9" s="1599" t="s">
        <v>273</v>
      </c>
    </row>
    <row r="10" spans="1:304" ht="23.25" customHeight="1" x14ac:dyDescent="0.25">
      <c r="A10" s="1307"/>
      <c r="B10" s="280" t="s">
        <v>2397</v>
      </c>
      <c r="C10" s="476">
        <v>950</v>
      </c>
      <c r="D10" s="476">
        <v>388</v>
      </c>
      <c r="E10" s="476">
        <v>141</v>
      </c>
      <c r="F10" s="476">
        <v>84</v>
      </c>
      <c r="G10" s="476">
        <v>333</v>
      </c>
      <c r="H10" s="1600" t="s">
        <v>273</v>
      </c>
      <c r="I10" s="1600" t="s">
        <v>273</v>
      </c>
      <c r="J10" s="471"/>
      <c r="K10" s="476">
        <v>62</v>
      </c>
      <c r="L10" s="1600" t="s">
        <v>273</v>
      </c>
      <c r="M10" s="1600" t="s">
        <v>273</v>
      </c>
      <c r="N10" s="476">
        <v>5</v>
      </c>
      <c r="O10" s="476">
        <v>6</v>
      </c>
      <c r="P10" s="1600"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0" t="s">
        <v>273</v>
      </c>
      <c r="AI10" s="476">
        <v>4</v>
      </c>
      <c r="AJ10" s="476">
        <v>1</v>
      </c>
      <c r="AK10" s="476">
        <v>5</v>
      </c>
      <c r="AL10" s="476">
        <v>6</v>
      </c>
      <c r="AM10" s="476">
        <v>6</v>
      </c>
      <c r="AN10" s="476">
        <v>3</v>
      </c>
      <c r="AO10" s="476">
        <v>5</v>
      </c>
      <c r="AP10" s="476">
        <v>2</v>
      </c>
      <c r="AQ10" s="1600" t="s">
        <v>273</v>
      </c>
      <c r="AR10" s="1600"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0" t="s">
        <v>273</v>
      </c>
      <c r="BS10" s="476">
        <v>9</v>
      </c>
      <c r="BT10" s="476">
        <v>13</v>
      </c>
      <c r="BU10" s="476">
        <v>6</v>
      </c>
      <c r="BV10" s="476">
        <v>8</v>
      </c>
      <c r="BW10" s="476">
        <v>3</v>
      </c>
      <c r="BX10" s="476">
        <v>3</v>
      </c>
      <c r="BY10" s="476">
        <v>1</v>
      </c>
      <c r="BZ10" s="1600" t="s">
        <v>273</v>
      </c>
      <c r="CA10" s="476">
        <v>4</v>
      </c>
      <c r="CB10" s="1600" t="s">
        <v>273</v>
      </c>
      <c r="CC10" s="476">
        <v>4</v>
      </c>
      <c r="CD10" s="476">
        <v>7</v>
      </c>
      <c r="CE10" s="476">
        <v>4</v>
      </c>
      <c r="CF10" s="1600" t="s">
        <v>273</v>
      </c>
      <c r="CG10" s="1600" t="s">
        <v>273</v>
      </c>
      <c r="CH10" s="1600" t="s">
        <v>273</v>
      </c>
      <c r="CI10" s="476">
        <v>2</v>
      </c>
      <c r="CJ10" s="1600" t="s">
        <v>273</v>
      </c>
      <c r="CK10" s="476">
        <v>2</v>
      </c>
      <c r="CL10" s="1600" t="s">
        <v>273</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476">
        <v>1</v>
      </c>
      <c r="DC10" s="1600" t="s">
        <v>273</v>
      </c>
      <c r="DD10" s="476">
        <v>1</v>
      </c>
      <c r="DE10" s="1600" t="s">
        <v>273</v>
      </c>
      <c r="DF10" s="476">
        <v>1</v>
      </c>
      <c r="DG10" s="476">
        <v>1</v>
      </c>
      <c r="DH10" s="1600" t="s">
        <v>273</v>
      </c>
      <c r="DI10" s="476">
        <v>2</v>
      </c>
      <c r="DJ10" s="476">
        <v>3</v>
      </c>
      <c r="DK10" s="1600" t="s">
        <v>273</v>
      </c>
      <c r="DL10" s="476">
        <v>3</v>
      </c>
      <c r="DM10" s="476">
        <v>39</v>
      </c>
      <c r="DN10" s="1600" t="s">
        <v>273</v>
      </c>
      <c r="DO10" s="1600" t="s">
        <v>273</v>
      </c>
      <c r="DP10" s="1600" t="s">
        <v>273</v>
      </c>
      <c r="DQ10" s="476">
        <v>3</v>
      </c>
      <c r="DR10" s="476">
        <v>3</v>
      </c>
      <c r="DS10" s="476">
        <v>1</v>
      </c>
      <c r="DT10" s="476">
        <v>16</v>
      </c>
      <c r="DU10" s="476">
        <v>9</v>
      </c>
      <c r="DV10" s="1600" t="s">
        <v>273</v>
      </c>
      <c r="DW10" s="476">
        <v>2</v>
      </c>
      <c r="DX10" s="1600" t="s">
        <v>273</v>
      </c>
      <c r="DY10" s="1600" t="s">
        <v>273</v>
      </c>
      <c r="DZ10" s="1600" t="s">
        <v>273</v>
      </c>
      <c r="EA10" s="476">
        <v>3</v>
      </c>
      <c r="EB10" s="1600" t="s">
        <v>273</v>
      </c>
      <c r="EC10" s="1600" t="s">
        <v>273</v>
      </c>
      <c r="ED10" s="476">
        <v>7</v>
      </c>
      <c r="EE10" s="1600" t="s">
        <v>273</v>
      </c>
      <c r="EF10" s="1600" t="s">
        <v>273</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0" t="s">
        <v>273</v>
      </c>
      <c r="KQ10" s="1600" t="s">
        <v>273</v>
      </c>
      <c r="KR10" s="1600" t="s">
        <v>273</v>
      </c>
    </row>
    <row r="11" spans="1:304" ht="23.25" customHeight="1" x14ac:dyDescent="0.25">
      <c r="A11" s="1307"/>
      <c r="B11" s="280" t="s">
        <v>2779</v>
      </c>
      <c r="C11" s="476">
        <v>2976</v>
      </c>
      <c r="D11" s="476">
        <v>1672</v>
      </c>
      <c r="E11" s="476">
        <v>467</v>
      </c>
      <c r="F11" s="476">
        <v>475</v>
      </c>
      <c r="G11" s="476">
        <v>347</v>
      </c>
      <c r="H11" s="1600" t="s">
        <v>273</v>
      </c>
      <c r="I11" s="1600" t="s">
        <v>273</v>
      </c>
      <c r="J11" s="471"/>
      <c r="K11" s="476">
        <v>205</v>
      </c>
      <c r="L11" s="1600" t="s">
        <v>273</v>
      </c>
      <c r="M11" s="1600" t="s">
        <v>273</v>
      </c>
      <c r="N11" s="476">
        <v>26</v>
      </c>
      <c r="O11" s="476">
        <v>31</v>
      </c>
      <c r="P11" s="1600"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0" t="s">
        <v>273</v>
      </c>
      <c r="AI11" s="476">
        <v>10</v>
      </c>
      <c r="AJ11" s="476">
        <v>5</v>
      </c>
      <c r="AK11" s="476">
        <v>17</v>
      </c>
      <c r="AL11" s="476">
        <v>24</v>
      </c>
      <c r="AM11" s="476">
        <v>22</v>
      </c>
      <c r="AN11" s="476">
        <v>16</v>
      </c>
      <c r="AO11" s="476">
        <v>17</v>
      </c>
      <c r="AP11" s="476">
        <v>8</v>
      </c>
      <c r="AQ11" s="1600" t="s">
        <v>273</v>
      </c>
      <c r="AR11" s="1600"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0" t="s">
        <v>273</v>
      </c>
      <c r="BS11" s="476">
        <v>62</v>
      </c>
      <c r="BT11" s="476">
        <v>44</v>
      </c>
      <c r="BU11" s="476">
        <v>18</v>
      </c>
      <c r="BV11" s="476">
        <v>27</v>
      </c>
      <c r="BW11" s="476">
        <v>19</v>
      </c>
      <c r="BX11" s="476">
        <v>16</v>
      </c>
      <c r="BY11" s="476">
        <v>8</v>
      </c>
      <c r="BZ11" s="1600" t="s">
        <v>273</v>
      </c>
      <c r="CA11" s="476">
        <v>14</v>
      </c>
      <c r="CB11" s="1600" t="s">
        <v>273</v>
      </c>
      <c r="CC11" s="476">
        <v>18</v>
      </c>
      <c r="CD11" s="476">
        <v>10</v>
      </c>
      <c r="CE11" s="476">
        <v>9</v>
      </c>
      <c r="CF11" s="1600" t="s">
        <v>273</v>
      </c>
      <c r="CG11" s="1600" t="s">
        <v>273</v>
      </c>
      <c r="CH11" s="1600" t="s">
        <v>273</v>
      </c>
      <c r="CI11" s="476">
        <v>6</v>
      </c>
      <c r="CJ11" s="1600" t="s">
        <v>273</v>
      </c>
      <c r="CK11" s="476">
        <v>4</v>
      </c>
      <c r="CL11" s="1600" t="s">
        <v>273</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476">
        <v>4</v>
      </c>
      <c r="DC11" s="1600" t="s">
        <v>273</v>
      </c>
      <c r="DD11" s="476">
        <v>14</v>
      </c>
      <c r="DE11" s="1600" t="s">
        <v>273</v>
      </c>
      <c r="DF11" s="476">
        <v>3</v>
      </c>
      <c r="DG11" s="476">
        <v>2</v>
      </c>
      <c r="DH11" s="1600" t="s">
        <v>273</v>
      </c>
      <c r="DI11" s="476" t="s">
        <v>97</v>
      </c>
      <c r="DJ11" s="476" t="s">
        <v>97</v>
      </c>
      <c r="DK11" s="1600" t="s">
        <v>273</v>
      </c>
      <c r="DL11" s="476" t="s">
        <v>97</v>
      </c>
      <c r="DM11" s="476">
        <v>23</v>
      </c>
      <c r="DN11" s="1600" t="s">
        <v>273</v>
      </c>
      <c r="DO11" s="1600" t="s">
        <v>273</v>
      </c>
      <c r="DP11" s="1600" t="s">
        <v>273</v>
      </c>
      <c r="DQ11" s="476">
        <v>13</v>
      </c>
      <c r="DR11" s="476">
        <v>4</v>
      </c>
      <c r="DS11" s="476">
        <v>3</v>
      </c>
      <c r="DT11" s="476">
        <v>28</v>
      </c>
      <c r="DU11" s="476">
        <v>22</v>
      </c>
      <c r="DV11" s="1600" t="s">
        <v>273</v>
      </c>
      <c r="DW11" s="476" t="s">
        <v>97</v>
      </c>
      <c r="DX11" s="1600" t="s">
        <v>273</v>
      </c>
      <c r="DY11" s="1600" t="s">
        <v>273</v>
      </c>
      <c r="DZ11" s="1600" t="s">
        <v>273</v>
      </c>
      <c r="EA11" s="476">
        <v>28</v>
      </c>
      <c r="EB11" s="1600" t="s">
        <v>273</v>
      </c>
      <c r="EC11" s="1600" t="s">
        <v>273</v>
      </c>
      <c r="ED11" s="476">
        <v>25</v>
      </c>
      <c r="EE11" s="1600" t="s">
        <v>273</v>
      </c>
      <c r="EF11" s="1600" t="s">
        <v>273</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0" t="s">
        <v>273</v>
      </c>
      <c r="KQ11" s="1600" t="s">
        <v>273</v>
      </c>
      <c r="KR11" s="1600" t="s">
        <v>273</v>
      </c>
    </row>
    <row r="12" spans="1:304" ht="23.25" customHeight="1" x14ac:dyDescent="0.25">
      <c r="A12" s="1307"/>
      <c r="B12" s="280" t="s">
        <v>2780</v>
      </c>
      <c r="C12" s="477">
        <v>1829</v>
      </c>
      <c r="D12" s="477">
        <v>1089</v>
      </c>
      <c r="E12" s="477">
        <v>469</v>
      </c>
      <c r="F12" s="477">
        <v>182</v>
      </c>
      <c r="G12" s="477">
        <v>87</v>
      </c>
      <c r="H12" s="1601" t="s">
        <v>273</v>
      </c>
      <c r="I12" s="1601" t="s">
        <v>273</v>
      </c>
      <c r="J12" s="471"/>
      <c r="K12" s="476">
        <v>162</v>
      </c>
      <c r="L12" s="1601" t="s">
        <v>273</v>
      </c>
      <c r="M12" s="1601" t="s">
        <v>273</v>
      </c>
      <c r="N12" s="477">
        <v>15</v>
      </c>
      <c r="O12" s="477">
        <v>9</v>
      </c>
      <c r="P12" s="1601"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1" t="s">
        <v>273</v>
      </c>
      <c r="AI12" s="477">
        <v>4</v>
      </c>
      <c r="AJ12" s="477">
        <v>3</v>
      </c>
      <c r="AK12" s="477">
        <v>24</v>
      </c>
      <c r="AL12" s="477">
        <v>20</v>
      </c>
      <c r="AM12" s="477">
        <v>11</v>
      </c>
      <c r="AN12" s="477">
        <v>13</v>
      </c>
      <c r="AO12" s="477">
        <v>9</v>
      </c>
      <c r="AP12" s="477">
        <v>3</v>
      </c>
      <c r="AQ12" s="1601" t="s">
        <v>273</v>
      </c>
      <c r="AR12" s="1601"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1" t="s">
        <v>273</v>
      </c>
      <c r="BS12" s="477">
        <v>61</v>
      </c>
      <c r="BT12" s="477">
        <v>32</v>
      </c>
      <c r="BU12" s="477">
        <v>10</v>
      </c>
      <c r="BV12" s="477">
        <v>19</v>
      </c>
      <c r="BW12" s="477">
        <v>12</v>
      </c>
      <c r="BX12" s="477">
        <v>19</v>
      </c>
      <c r="BY12" s="477">
        <v>7</v>
      </c>
      <c r="BZ12" s="1601" t="s">
        <v>273</v>
      </c>
      <c r="CA12" s="477">
        <v>24</v>
      </c>
      <c r="CB12" s="1601" t="s">
        <v>273</v>
      </c>
      <c r="CC12" s="477">
        <v>12</v>
      </c>
      <c r="CD12" s="477">
        <v>7</v>
      </c>
      <c r="CE12" s="477">
        <v>13</v>
      </c>
      <c r="CF12" s="1601" t="s">
        <v>273</v>
      </c>
      <c r="CG12" s="1601" t="s">
        <v>273</v>
      </c>
      <c r="CH12" s="1601" t="s">
        <v>273</v>
      </c>
      <c r="CI12" s="477">
        <v>15</v>
      </c>
      <c r="CJ12" s="1601" t="s">
        <v>273</v>
      </c>
      <c r="CK12" s="477">
        <v>4</v>
      </c>
      <c r="CL12" s="1601" t="s">
        <v>273</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477">
        <v>11</v>
      </c>
      <c r="DC12" s="1601" t="s">
        <v>273</v>
      </c>
      <c r="DD12" s="477" t="s">
        <v>97</v>
      </c>
      <c r="DE12" s="1601" t="s">
        <v>273</v>
      </c>
      <c r="DF12" s="477">
        <v>11</v>
      </c>
      <c r="DG12" s="477">
        <v>8</v>
      </c>
      <c r="DH12" s="1601" t="s">
        <v>273</v>
      </c>
      <c r="DI12" s="477">
        <v>10</v>
      </c>
      <c r="DJ12" s="477">
        <v>11</v>
      </c>
      <c r="DK12" s="1601" t="s">
        <v>273</v>
      </c>
      <c r="DL12" s="477">
        <v>13</v>
      </c>
      <c r="DM12" s="477">
        <v>148</v>
      </c>
      <c r="DN12" s="1601" t="s">
        <v>273</v>
      </c>
      <c r="DO12" s="1601" t="s">
        <v>273</v>
      </c>
      <c r="DP12" s="1601" t="s">
        <v>273</v>
      </c>
      <c r="DQ12" s="477">
        <v>19</v>
      </c>
      <c r="DR12" s="477">
        <v>12</v>
      </c>
      <c r="DS12" s="477">
        <v>3</v>
      </c>
      <c r="DT12" s="477">
        <v>81</v>
      </c>
      <c r="DU12" s="477">
        <v>27</v>
      </c>
      <c r="DV12" s="1601" t="s">
        <v>273</v>
      </c>
      <c r="DW12" s="477">
        <v>14</v>
      </c>
      <c r="DX12" s="1601" t="s">
        <v>273</v>
      </c>
      <c r="DY12" s="1601" t="s">
        <v>273</v>
      </c>
      <c r="DZ12" s="1601" t="s">
        <v>273</v>
      </c>
      <c r="EA12" s="477">
        <v>15</v>
      </c>
      <c r="EB12" s="1601" t="s">
        <v>273</v>
      </c>
      <c r="EC12" s="1601" t="s">
        <v>273</v>
      </c>
      <c r="ED12" s="477">
        <v>21</v>
      </c>
      <c r="EE12" s="1601" t="s">
        <v>273</v>
      </c>
      <c r="EF12" s="1601" t="s">
        <v>273</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1" t="s">
        <v>273</v>
      </c>
      <c r="KQ12" s="1601" t="s">
        <v>273</v>
      </c>
      <c r="KR12" s="1601" t="s">
        <v>273</v>
      </c>
    </row>
    <row r="13" spans="1:304" ht="23.25" customHeight="1" x14ac:dyDescent="0.25">
      <c r="A13" s="1307"/>
      <c r="B13" s="280" t="s">
        <v>2396</v>
      </c>
      <c r="C13" s="477">
        <v>42</v>
      </c>
      <c r="D13" s="477">
        <v>19</v>
      </c>
      <c r="E13" s="477">
        <v>6</v>
      </c>
      <c r="F13" s="477">
        <v>8</v>
      </c>
      <c r="G13" s="477">
        <v>7</v>
      </c>
      <c r="H13" s="1601" t="s">
        <v>273</v>
      </c>
      <c r="I13" s="1601" t="s">
        <v>273</v>
      </c>
      <c r="J13" s="471"/>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1" t="s">
        <v>273</v>
      </c>
      <c r="BS13" s="477">
        <v>0</v>
      </c>
      <c r="BT13" s="477">
        <v>0</v>
      </c>
      <c r="BU13" s="477">
        <v>0</v>
      </c>
      <c r="BV13" s="477">
        <v>0</v>
      </c>
      <c r="BW13" s="477">
        <v>0</v>
      </c>
      <c r="BX13" s="477">
        <v>0</v>
      </c>
      <c r="BY13" s="477">
        <v>0</v>
      </c>
      <c r="BZ13" s="1601" t="s">
        <v>273</v>
      </c>
      <c r="CA13" s="477">
        <v>0</v>
      </c>
      <c r="CB13" s="1601" t="s">
        <v>273</v>
      </c>
      <c r="CC13" s="477">
        <v>0</v>
      </c>
      <c r="CD13" s="477">
        <v>0</v>
      </c>
      <c r="CE13" s="477">
        <v>0</v>
      </c>
      <c r="CF13" s="1601" t="s">
        <v>273</v>
      </c>
      <c r="CG13" s="1601" t="s">
        <v>273</v>
      </c>
      <c r="CH13" s="1601" t="s">
        <v>273</v>
      </c>
      <c r="CI13" s="477">
        <v>0</v>
      </c>
      <c r="CJ13" s="1601" t="s">
        <v>273</v>
      </c>
      <c r="CK13" s="477">
        <v>0</v>
      </c>
      <c r="CL13" s="1601" t="s">
        <v>273</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477">
        <v>0</v>
      </c>
      <c r="DC13" s="1601" t="s">
        <v>273</v>
      </c>
      <c r="DD13" s="477">
        <v>0</v>
      </c>
      <c r="DE13" s="1601" t="s">
        <v>273</v>
      </c>
      <c r="DF13" s="477">
        <v>0</v>
      </c>
      <c r="DG13" s="477">
        <v>0</v>
      </c>
      <c r="DH13" s="1601" t="s">
        <v>273</v>
      </c>
      <c r="DI13" s="477">
        <v>0</v>
      </c>
      <c r="DJ13" s="477">
        <v>0</v>
      </c>
      <c r="DK13" s="1601" t="s">
        <v>273</v>
      </c>
      <c r="DL13" s="477">
        <v>0</v>
      </c>
      <c r="DM13" s="477">
        <v>0</v>
      </c>
      <c r="DN13" s="1601" t="s">
        <v>273</v>
      </c>
      <c r="DO13" s="1601" t="s">
        <v>273</v>
      </c>
      <c r="DP13" s="1601" t="s">
        <v>273</v>
      </c>
      <c r="DQ13" s="477">
        <v>0</v>
      </c>
      <c r="DR13" s="477">
        <v>0</v>
      </c>
      <c r="DS13" s="477">
        <v>0</v>
      </c>
      <c r="DT13" s="477">
        <v>0</v>
      </c>
      <c r="DU13" s="477">
        <v>0</v>
      </c>
      <c r="DV13" s="1601" t="s">
        <v>273</v>
      </c>
      <c r="DW13" s="477">
        <v>0</v>
      </c>
      <c r="DX13" s="1601" t="s">
        <v>273</v>
      </c>
      <c r="DY13" s="1601" t="s">
        <v>273</v>
      </c>
      <c r="DZ13" s="1601" t="s">
        <v>273</v>
      </c>
      <c r="EA13" s="477">
        <v>0</v>
      </c>
      <c r="EB13" s="1601" t="s">
        <v>273</v>
      </c>
      <c r="EC13" s="1601" t="s">
        <v>273</v>
      </c>
      <c r="ED13" s="477">
        <v>0</v>
      </c>
      <c r="EE13" s="1601" t="s">
        <v>273</v>
      </c>
      <c r="EF13" s="1601" t="s">
        <v>273</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1" t="s">
        <v>273</v>
      </c>
      <c r="KQ13" s="1601" t="s">
        <v>273</v>
      </c>
      <c r="KR13" s="1601" t="s">
        <v>273</v>
      </c>
    </row>
    <row r="14" spans="1:304" ht="23.25" customHeight="1" x14ac:dyDescent="0.25">
      <c r="A14" s="1307"/>
      <c r="B14" s="280" t="s">
        <v>2782</v>
      </c>
      <c r="C14" s="477">
        <v>1658</v>
      </c>
      <c r="D14" s="477">
        <v>863</v>
      </c>
      <c r="E14" s="477">
        <v>151</v>
      </c>
      <c r="F14" s="477">
        <v>136</v>
      </c>
      <c r="G14" s="477">
        <v>504</v>
      </c>
      <c r="H14" s="1601" t="s">
        <v>273</v>
      </c>
      <c r="I14" s="1601" t="s">
        <v>273</v>
      </c>
      <c r="J14" s="471"/>
      <c r="K14" s="476">
        <v>257</v>
      </c>
      <c r="L14" s="1601" t="s">
        <v>273</v>
      </c>
      <c r="M14" s="1601" t="s">
        <v>273</v>
      </c>
      <c r="N14" s="477">
        <v>23</v>
      </c>
      <c r="O14" s="477">
        <v>12</v>
      </c>
      <c r="P14" s="1601"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1" t="s">
        <v>273</v>
      </c>
      <c r="AI14" s="477">
        <v>0</v>
      </c>
      <c r="AJ14" s="477">
        <v>1</v>
      </c>
      <c r="AK14" s="477">
        <v>1</v>
      </c>
      <c r="AL14" s="477">
        <v>8</v>
      </c>
      <c r="AM14" s="477">
        <v>4</v>
      </c>
      <c r="AN14" s="477">
        <v>2</v>
      </c>
      <c r="AO14" s="477">
        <v>13</v>
      </c>
      <c r="AP14" s="477">
        <v>5</v>
      </c>
      <c r="AQ14" s="1601" t="s">
        <v>273</v>
      </c>
      <c r="AR14" s="1601"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1" t="s">
        <v>273</v>
      </c>
      <c r="BS14" s="477">
        <v>40</v>
      </c>
      <c r="BT14" s="477">
        <v>51</v>
      </c>
      <c r="BU14" s="477">
        <v>22</v>
      </c>
      <c r="BV14" s="477">
        <v>8</v>
      </c>
      <c r="BW14" s="477">
        <v>16</v>
      </c>
      <c r="BX14" s="477">
        <v>8</v>
      </c>
      <c r="BY14" s="477">
        <v>4</v>
      </c>
      <c r="BZ14" s="1601" t="s">
        <v>273</v>
      </c>
      <c r="CA14" s="477">
        <v>7</v>
      </c>
      <c r="CB14" s="1601" t="s">
        <v>273</v>
      </c>
      <c r="CC14" s="477">
        <v>3</v>
      </c>
      <c r="CD14" s="477">
        <v>1</v>
      </c>
      <c r="CE14" s="477">
        <v>11</v>
      </c>
      <c r="CF14" s="1601" t="s">
        <v>273</v>
      </c>
      <c r="CG14" s="1601" t="s">
        <v>273</v>
      </c>
      <c r="CH14" s="1601" t="s">
        <v>273</v>
      </c>
      <c r="CI14" s="477">
        <v>8</v>
      </c>
      <c r="CJ14" s="1601" t="s">
        <v>273</v>
      </c>
      <c r="CK14" s="477">
        <v>2</v>
      </c>
      <c r="CL14" s="1601" t="s">
        <v>273</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477">
        <v>0</v>
      </c>
      <c r="DC14" s="1601" t="s">
        <v>273</v>
      </c>
      <c r="DD14" s="477">
        <v>0</v>
      </c>
      <c r="DE14" s="1601" t="s">
        <v>273</v>
      </c>
      <c r="DF14" s="477">
        <v>0</v>
      </c>
      <c r="DG14" s="477">
        <v>0</v>
      </c>
      <c r="DH14" s="1601" t="s">
        <v>273</v>
      </c>
      <c r="DI14" s="477">
        <v>0</v>
      </c>
      <c r="DJ14" s="477">
        <v>1</v>
      </c>
      <c r="DK14" s="1601" t="s">
        <v>273</v>
      </c>
      <c r="DL14" s="477">
        <v>1</v>
      </c>
      <c r="DM14" s="477">
        <v>13</v>
      </c>
      <c r="DN14" s="1601" t="s">
        <v>273</v>
      </c>
      <c r="DO14" s="1601" t="s">
        <v>273</v>
      </c>
      <c r="DP14" s="1601" t="s">
        <v>273</v>
      </c>
      <c r="DQ14" s="477">
        <v>3</v>
      </c>
      <c r="DR14" s="477">
        <v>1</v>
      </c>
      <c r="DS14" s="477">
        <v>0</v>
      </c>
      <c r="DT14" s="477">
        <v>11</v>
      </c>
      <c r="DU14" s="477">
        <v>1</v>
      </c>
      <c r="DV14" s="1601" t="s">
        <v>273</v>
      </c>
      <c r="DW14" s="477" t="s">
        <v>97</v>
      </c>
      <c r="DX14" s="1601" t="s">
        <v>273</v>
      </c>
      <c r="DY14" s="1601" t="s">
        <v>273</v>
      </c>
      <c r="DZ14" s="1601" t="s">
        <v>273</v>
      </c>
      <c r="EA14" s="477">
        <v>7</v>
      </c>
      <c r="EB14" s="1601" t="s">
        <v>273</v>
      </c>
      <c r="EC14" s="1601" t="s">
        <v>273</v>
      </c>
      <c r="ED14" s="477">
        <v>5</v>
      </c>
      <c r="EE14" s="1601" t="s">
        <v>273</v>
      </c>
      <c r="EF14" s="1601" t="s">
        <v>273</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1" t="s">
        <v>273</v>
      </c>
      <c r="KQ14" s="1601" t="s">
        <v>273</v>
      </c>
      <c r="KR14" s="1601" t="s">
        <v>273</v>
      </c>
    </row>
    <row r="15" spans="1:304" ht="23.25" customHeight="1" x14ac:dyDescent="0.25">
      <c r="A15" s="1307"/>
      <c r="B15" s="280" t="s">
        <v>2395</v>
      </c>
      <c r="C15" s="477">
        <v>204</v>
      </c>
      <c r="D15" s="477">
        <v>99</v>
      </c>
      <c r="E15" s="477">
        <v>104</v>
      </c>
      <c r="F15" s="477" t="s">
        <v>97</v>
      </c>
      <c r="G15" s="477" t="s">
        <v>97</v>
      </c>
      <c r="H15" s="1601" t="s">
        <v>273</v>
      </c>
      <c r="I15" s="1601" t="s">
        <v>273</v>
      </c>
      <c r="J15" s="471"/>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1" t="s">
        <v>273</v>
      </c>
      <c r="BS15" s="477" t="s">
        <v>97</v>
      </c>
      <c r="BT15" s="477" t="s">
        <v>97</v>
      </c>
      <c r="BU15" s="477">
        <v>19</v>
      </c>
      <c r="BV15" s="477" t="s">
        <v>97</v>
      </c>
      <c r="BW15" s="477" t="s">
        <v>97</v>
      </c>
      <c r="BX15" s="477" t="s">
        <v>97</v>
      </c>
      <c r="BY15" s="477" t="s">
        <v>97</v>
      </c>
      <c r="BZ15" s="1601" t="s">
        <v>273</v>
      </c>
      <c r="CA15" s="477" t="s">
        <v>97</v>
      </c>
      <c r="CB15" s="1601" t="s">
        <v>273</v>
      </c>
      <c r="CC15" s="477" t="s">
        <v>97</v>
      </c>
      <c r="CD15" s="477" t="s">
        <v>97</v>
      </c>
      <c r="CE15" s="477" t="s">
        <v>97</v>
      </c>
      <c r="CF15" s="1601" t="s">
        <v>273</v>
      </c>
      <c r="CG15" s="1601" t="s">
        <v>273</v>
      </c>
      <c r="CH15" s="1601" t="s">
        <v>273</v>
      </c>
      <c r="CI15" s="477" t="s">
        <v>97</v>
      </c>
      <c r="CJ15" s="1601" t="s">
        <v>273</v>
      </c>
      <c r="CK15" s="477" t="s">
        <v>97</v>
      </c>
      <c r="CL15" s="1601" t="s">
        <v>273</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477" t="s">
        <v>97</v>
      </c>
      <c r="DC15" s="1601" t="s">
        <v>273</v>
      </c>
      <c r="DD15" s="477" t="s">
        <v>97</v>
      </c>
      <c r="DE15" s="1601" t="s">
        <v>273</v>
      </c>
      <c r="DF15" s="477" t="s">
        <v>97</v>
      </c>
      <c r="DG15" s="477" t="s">
        <v>97</v>
      </c>
      <c r="DH15" s="1601" t="s">
        <v>273</v>
      </c>
      <c r="DI15" s="477" t="s">
        <v>97</v>
      </c>
      <c r="DJ15" s="477" t="s">
        <v>97</v>
      </c>
      <c r="DK15" s="1601" t="s">
        <v>273</v>
      </c>
      <c r="DL15" s="477" t="s">
        <v>97</v>
      </c>
      <c r="DM15" s="477">
        <v>29</v>
      </c>
      <c r="DN15" s="1601" t="s">
        <v>273</v>
      </c>
      <c r="DO15" s="1601" t="s">
        <v>273</v>
      </c>
      <c r="DP15" s="1601" t="s">
        <v>273</v>
      </c>
      <c r="DQ15" s="477" t="s">
        <v>97</v>
      </c>
      <c r="DR15" s="477">
        <v>37</v>
      </c>
      <c r="DS15" s="477" t="s">
        <v>97</v>
      </c>
      <c r="DT15" s="477" t="s">
        <v>97</v>
      </c>
      <c r="DU15" s="477" t="s">
        <v>97</v>
      </c>
      <c r="DV15" s="1601" t="s">
        <v>273</v>
      </c>
      <c r="DW15" s="477" t="s">
        <v>97</v>
      </c>
      <c r="DX15" s="1601" t="s">
        <v>273</v>
      </c>
      <c r="DY15" s="1601" t="s">
        <v>273</v>
      </c>
      <c r="DZ15" s="1601" t="s">
        <v>273</v>
      </c>
      <c r="EA15" s="477" t="s">
        <v>97</v>
      </c>
      <c r="EB15" s="1601" t="s">
        <v>273</v>
      </c>
      <c r="EC15" s="1601" t="s">
        <v>273</v>
      </c>
      <c r="ED15" s="477" t="s">
        <v>97</v>
      </c>
      <c r="EE15" s="1601" t="s">
        <v>273</v>
      </c>
      <c r="EF15" s="1601" t="s">
        <v>273</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1" t="s">
        <v>273</v>
      </c>
      <c r="KQ15" s="1601" t="s">
        <v>273</v>
      </c>
      <c r="KR15" s="1601" t="s">
        <v>273</v>
      </c>
    </row>
    <row r="16" spans="1:304" ht="23.25" customHeight="1" x14ac:dyDescent="0.25">
      <c r="A16" s="1307"/>
      <c r="B16" s="281" t="s">
        <v>2784</v>
      </c>
      <c r="C16" s="478">
        <v>1147</v>
      </c>
      <c r="D16" s="478">
        <v>545</v>
      </c>
      <c r="E16" s="478">
        <v>356</v>
      </c>
      <c r="F16" s="478">
        <v>46</v>
      </c>
      <c r="G16" s="478">
        <v>195</v>
      </c>
      <c r="H16" s="1602" t="s">
        <v>273</v>
      </c>
      <c r="I16" s="1602" t="s">
        <v>273</v>
      </c>
      <c r="J16" s="471"/>
      <c r="K16" s="478">
        <v>43</v>
      </c>
      <c r="L16" s="1602" t="s">
        <v>273</v>
      </c>
      <c r="M16" s="1602" t="s">
        <v>273</v>
      </c>
      <c r="N16" s="478">
        <v>2</v>
      </c>
      <c r="O16" s="478">
        <v>1</v>
      </c>
      <c r="P16" s="1602"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2" t="s">
        <v>273</v>
      </c>
      <c r="AI16" s="478">
        <v>22</v>
      </c>
      <c r="AJ16" s="478">
        <v>1</v>
      </c>
      <c r="AK16" s="478">
        <v>38</v>
      </c>
      <c r="AL16" s="478">
        <v>3</v>
      </c>
      <c r="AM16" s="478">
        <v>2</v>
      </c>
      <c r="AN16" s="478">
        <v>2</v>
      </c>
      <c r="AO16" s="478">
        <v>4</v>
      </c>
      <c r="AP16" s="478">
        <v>1</v>
      </c>
      <c r="AQ16" s="1602" t="s">
        <v>273</v>
      </c>
      <c r="AR16" s="1602"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2" t="s">
        <v>273</v>
      </c>
      <c r="BS16" s="478">
        <v>4</v>
      </c>
      <c r="BT16" s="478">
        <v>4</v>
      </c>
      <c r="BU16" s="478">
        <v>2</v>
      </c>
      <c r="BV16" s="478">
        <v>3</v>
      </c>
      <c r="BW16" s="478">
        <v>5</v>
      </c>
      <c r="BX16" s="478">
        <v>2</v>
      </c>
      <c r="BY16" s="478">
        <v>1</v>
      </c>
      <c r="BZ16" s="1602" t="s">
        <v>273</v>
      </c>
      <c r="CA16" s="478">
        <v>9</v>
      </c>
      <c r="CB16" s="1602" t="s">
        <v>273</v>
      </c>
      <c r="CC16" s="478">
        <v>2</v>
      </c>
      <c r="CD16" s="478">
        <v>1</v>
      </c>
      <c r="CE16" s="478">
        <v>7</v>
      </c>
      <c r="CF16" s="1602" t="s">
        <v>273</v>
      </c>
      <c r="CG16" s="1602" t="s">
        <v>273</v>
      </c>
      <c r="CH16" s="1602" t="s">
        <v>273</v>
      </c>
      <c r="CI16" s="478">
        <v>4</v>
      </c>
      <c r="CJ16" s="1602" t="s">
        <v>273</v>
      </c>
      <c r="CK16" s="478">
        <v>0</v>
      </c>
      <c r="CL16" s="1602" t="s">
        <v>273</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478">
        <v>3</v>
      </c>
      <c r="DC16" s="1602" t="s">
        <v>273</v>
      </c>
      <c r="DD16" s="478">
        <v>0</v>
      </c>
      <c r="DE16" s="1602" t="s">
        <v>273</v>
      </c>
      <c r="DF16" s="478">
        <v>2</v>
      </c>
      <c r="DG16" s="478">
        <v>3</v>
      </c>
      <c r="DH16" s="1602" t="s">
        <v>273</v>
      </c>
      <c r="DI16" s="478">
        <v>2</v>
      </c>
      <c r="DJ16" s="478">
        <v>2</v>
      </c>
      <c r="DK16" s="1602" t="s">
        <v>273</v>
      </c>
      <c r="DL16" s="478">
        <v>3</v>
      </c>
      <c r="DM16" s="478">
        <v>215</v>
      </c>
      <c r="DN16" s="1602" t="s">
        <v>273</v>
      </c>
      <c r="DO16" s="1602" t="s">
        <v>273</v>
      </c>
      <c r="DP16" s="1602" t="s">
        <v>273</v>
      </c>
      <c r="DQ16" s="478">
        <v>7</v>
      </c>
      <c r="DR16" s="478">
        <v>1</v>
      </c>
      <c r="DS16" s="478">
        <v>0</v>
      </c>
      <c r="DT16" s="478">
        <v>27</v>
      </c>
      <c r="DU16" s="478">
        <v>32</v>
      </c>
      <c r="DV16" s="1602" t="s">
        <v>273</v>
      </c>
      <c r="DW16" s="478">
        <v>4</v>
      </c>
      <c r="DX16" s="1602" t="s">
        <v>273</v>
      </c>
      <c r="DY16" s="1602" t="s">
        <v>273</v>
      </c>
      <c r="DZ16" s="1602" t="s">
        <v>273</v>
      </c>
      <c r="EA16" s="478">
        <v>1</v>
      </c>
      <c r="EB16" s="1602" t="s">
        <v>273</v>
      </c>
      <c r="EC16" s="1602" t="s">
        <v>273</v>
      </c>
      <c r="ED16" s="478">
        <v>1</v>
      </c>
      <c r="EE16" s="1602" t="s">
        <v>273</v>
      </c>
      <c r="EF16" s="1602" t="s">
        <v>273</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2" t="s">
        <v>273</v>
      </c>
      <c r="KQ16" s="1602" t="s">
        <v>273</v>
      </c>
      <c r="KR16" s="1602" t="s">
        <v>273</v>
      </c>
    </row>
    <row r="17" spans="1:304" ht="23.25" customHeight="1" x14ac:dyDescent="0.25">
      <c r="A17" s="1307"/>
      <c r="B17" s="282" t="s">
        <v>2394</v>
      </c>
      <c r="C17" s="1058">
        <v>10569</v>
      </c>
      <c r="D17" s="1058">
        <v>5731</v>
      </c>
      <c r="E17" s="1058">
        <v>1968</v>
      </c>
      <c r="F17" s="1058">
        <v>1151</v>
      </c>
      <c r="G17" s="1058">
        <v>1694</v>
      </c>
      <c r="H17" s="1603" t="s">
        <v>273</v>
      </c>
      <c r="I17" s="1603" t="s">
        <v>273</v>
      </c>
      <c r="J17" s="471"/>
      <c r="K17" s="1058">
        <v>952</v>
      </c>
      <c r="L17" s="1603" t="s">
        <v>273</v>
      </c>
      <c r="M17" s="1603" t="s">
        <v>273</v>
      </c>
      <c r="N17" s="1058">
        <v>83</v>
      </c>
      <c r="O17" s="1058">
        <v>69</v>
      </c>
      <c r="P17" s="1603"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3" t="s">
        <v>273</v>
      </c>
      <c r="AI17" s="1058">
        <v>41</v>
      </c>
      <c r="AJ17" s="1058">
        <v>15</v>
      </c>
      <c r="AK17" s="1058">
        <v>87</v>
      </c>
      <c r="AL17" s="1058">
        <v>85</v>
      </c>
      <c r="AM17" s="1058">
        <v>63</v>
      </c>
      <c r="AN17" s="1058">
        <v>52</v>
      </c>
      <c r="AO17" s="1058">
        <v>58</v>
      </c>
      <c r="AP17" s="1058">
        <v>27</v>
      </c>
      <c r="AQ17" s="1603" t="s">
        <v>273</v>
      </c>
      <c r="AR17" s="1603"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3" t="s">
        <v>273</v>
      </c>
      <c r="BS17" s="1058">
        <v>237</v>
      </c>
      <c r="BT17" s="1058">
        <v>201</v>
      </c>
      <c r="BU17" s="1058">
        <v>91</v>
      </c>
      <c r="BV17" s="1058">
        <v>107</v>
      </c>
      <c r="BW17" s="1058">
        <v>78</v>
      </c>
      <c r="BX17" s="1058">
        <v>66</v>
      </c>
      <c r="BY17" s="1058">
        <v>31</v>
      </c>
      <c r="BZ17" s="1603" t="s">
        <v>273</v>
      </c>
      <c r="CA17" s="1058">
        <v>87</v>
      </c>
      <c r="CB17" s="1603" t="s">
        <v>273</v>
      </c>
      <c r="CC17" s="1058">
        <v>52</v>
      </c>
      <c r="CD17" s="1058">
        <v>33</v>
      </c>
      <c r="CE17" s="1058">
        <v>58</v>
      </c>
      <c r="CF17" s="1603" t="s">
        <v>273</v>
      </c>
      <c r="CG17" s="1603" t="s">
        <v>273</v>
      </c>
      <c r="CH17" s="1603" t="s">
        <v>273</v>
      </c>
      <c r="CI17" s="1058">
        <v>43</v>
      </c>
      <c r="CJ17" s="1603" t="s">
        <v>273</v>
      </c>
      <c r="CK17" s="1058">
        <v>20</v>
      </c>
      <c r="CL17" s="1603" t="s">
        <v>273</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058">
        <v>27</v>
      </c>
      <c r="DC17" s="1603" t="s">
        <v>273</v>
      </c>
      <c r="DD17" s="1058">
        <v>16</v>
      </c>
      <c r="DE17" s="1603" t="s">
        <v>273</v>
      </c>
      <c r="DF17" s="1058">
        <v>25</v>
      </c>
      <c r="DG17" s="1058">
        <v>20</v>
      </c>
      <c r="DH17" s="1603" t="s">
        <v>273</v>
      </c>
      <c r="DI17" s="1058">
        <v>21</v>
      </c>
      <c r="DJ17" s="1058">
        <v>24</v>
      </c>
      <c r="DK17" s="1603" t="s">
        <v>273</v>
      </c>
      <c r="DL17" s="1058">
        <v>26</v>
      </c>
      <c r="DM17" s="1058">
        <v>538</v>
      </c>
      <c r="DN17" s="1603" t="s">
        <v>273</v>
      </c>
      <c r="DO17" s="1603" t="s">
        <v>273</v>
      </c>
      <c r="DP17" s="1603" t="s">
        <v>273</v>
      </c>
      <c r="DQ17" s="1058">
        <v>54</v>
      </c>
      <c r="DR17" s="1058">
        <v>68</v>
      </c>
      <c r="DS17" s="1058">
        <v>10</v>
      </c>
      <c r="DT17" s="1058">
        <v>212</v>
      </c>
      <c r="DU17" s="1058">
        <v>115</v>
      </c>
      <c r="DV17" s="1603" t="s">
        <v>273</v>
      </c>
      <c r="DW17" s="1058">
        <v>26</v>
      </c>
      <c r="DX17" s="1603" t="s">
        <v>273</v>
      </c>
      <c r="DY17" s="1603" t="s">
        <v>273</v>
      </c>
      <c r="DZ17" s="1603" t="s">
        <v>273</v>
      </c>
      <c r="EA17" s="1058">
        <v>84</v>
      </c>
      <c r="EB17" s="1603" t="s">
        <v>273</v>
      </c>
      <c r="EC17" s="1603" t="s">
        <v>273</v>
      </c>
      <c r="ED17" s="1058">
        <v>71</v>
      </c>
      <c r="EE17" s="1603" t="s">
        <v>273</v>
      </c>
      <c r="EF17" s="1603" t="s">
        <v>273</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3" t="s">
        <v>273</v>
      </c>
      <c r="KQ17" s="1603" t="s">
        <v>273</v>
      </c>
      <c r="KR17" s="1603" t="s">
        <v>273</v>
      </c>
    </row>
    <row r="18" spans="1:304" ht="23.25" customHeight="1" x14ac:dyDescent="0.25">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25">
      <c r="A19" s="1307"/>
      <c r="B19" s="282" t="s">
        <v>2786</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25">
      <c r="A20" s="1307"/>
      <c r="B20" s="283" t="s">
        <v>2787</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25">
      <c r="A22" s="1307"/>
      <c r="B22" s="356" t="s">
        <v>2393</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25">
      <c r="A23" s="1307"/>
      <c r="B23" s="46" t="s">
        <v>681</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25">
      <c r="A24" s="1307"/>
      <c r="B24" s="47" t="s">
        <v>2521</v>
      </c>
      <c r="C24" s="1504">
        <v>1031039</v>
      </c>
      <c r="D24" s="1504">
        <v>469205</v>
      </c>
      <c r="E24" s="1504">
        <v>176527</v>
      </c>
      <c r="F24" s="1504">
        <v>174690</v>
      </c>
      <c r="G24" s="1504">
        <v>199467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6250</v>
      </c>
      <c r="BM24" s="1504">
        <v>4140</v>
      </c>
      <c r="BN24" s="1504">
        <v>2030</v>
      </c>
      <c r="BO24" s="1504">
        <v>2320</v>
      </c>
      <c r="BP24" s="1504">
        <v>2240</v>
      </c>
      <c r="BQ24" s="1504">
        <v>2280</v>
      </c>
      <c r="BR24" s="1504">
        <v>18300</v>
      </c>
      <c r="BS24" s="1504">
        <v>12100</v>
      </c>
      <c r="BT24" s="1504">
        <v>6100</v>
      </c>
      <c r="BU24" s="1504">
        <v>3450</v>
      </c>
      <c r="BV24" s="1504">
        <v>4000</v>
      </c>
      <c r="BW24" s="1504">
        <v>2280</v>
      </c>
      <c r="BX24" s="1504">
        <v>4210</v>
      </c>
      <c r="BY24" s="1504">
        <v>2230</v>
      </c>
      <c r="BZ24" s="1504">
        <v>13640</v>
      </c>
      <c r="CA24" s="1504">
        <v>10407</v>
      </c>
      <c r="CB24" s="1504">
        <v>6080</v>
      </c>
      <c r="CC24" s="1504">
        <v>4260</v>
      </c>
      <c r="CD24" s="1504">
        <v>3990</v>
      </c>
      <c r="CE24" s="1504">
        <v>3440</v>
      </c>
      <c r="CF24" s="1504">
        <v>3080</v>
      </c>
      <c r="CG24" s="1504">
        <v>2730</v>
      </c>
      <c r="CH24" s="1504">
        <v>2600</v>
      </c>
      <c r="CI24" s="1504">
        <v>2490</v>
      </c>
      <c r="CJ24" s="1504">
        <v>1700</v>
      </c>
      <c r="CK24" s="1504">
        <v>1560</v>
      </c>
      <c r="CL24" s="1504">
        <v>1000</v>
      </c>
      <c r="CM24" s="1504">
        <v>2740</v>
      </c>
      <c r="CN24" s="1504">
        <v>1760</v>
      </c>
      <c r="CO24" s="1504">
        <v>1240</v>
      </c>
      <c r="CP24" s="1504">
        <v>950</v>
      </c>
      <c r="CQ24" s="1504">
        <v>850</v>
      </c>
      <c r="CR24" s="1504">
        <v>800</v>
      </c>
      <c r="CS24" s="1504">
        <v>800</v>
      </c>
      <c r="CT24" s="1504">
        <v>770</v>
      </c>
      <c r="CU24" s="1504">
        <v>600</v>
      </c>
      <c r="CV24" s="1504">
        <v>450</v>
      </c>
      <c r="CW24" s="1504">
        <v>370</v>
      </c>
      <c r="CX24" s="1504">
        <v>350</v>
      </c>
      <c r="CY24" s="1504">
        <v>200</v>
      </c>
      <c r="CZ24" s="1504">
        <v>160</v>
      </c>
      <c r="DA24" s="1504">
        <v>10410</v>
      </c>
      <c r="DB24" s="1504">
        <v>2080</v>
      </c>
      <c r="DC24" s="1504">
        <v>6840</v>
      </c>
      <c r="DD24" s="1504">
        <v>2720</v>
      </c>
      <c r="DE24" s="1504">
        <v>700</v>
      </c>
      <c r="DF24" s="1504">
        <v>2060</v>
      </c>
      <c r="DG24" s="1504">
        <v>1500</v>
      </c>
      <c r="DH24" s="1504">
        <v>5100</v>
      </c>
      <c r="DI24" s="1504">
        <v>2810</v>
      </c>
      <c r="DJ24" s="1504">
        <v>2594</v>
      </c>
      <c r="DK24" s="1504">
        <v>2160</v>
      </c>
      <c r="DL24" s="1504">
        <v>1820</v>
      </c>
      <c r="DM24" s="1504">
        <v>15500</v>
      </c>
      <c r="DN24" s="1504">
        <v>8930</v>
      </c>
      <c r="DO24" s="1504">
        <v>4406</v>
      </c>
      <c r="DP24" s="1504">
        <v>3020</v>
      </c>
      <c r="DQ24" s="1504">
        <v>4700</v>
      </c>
      <c r="DR24" s="1504">
        <v>1640</v>
      </c>
      <c r="DS24" s="1504">
        <v>1060</v>
      </c>
      <c r="DT24" s="1504">
        <v>8500</v>
      </c>
      <c r="DU24" s="1504">
        <v>11600</v>
      </c>
      <c r="DV24" s="1504">
        <v>3560</v>
      </c>
      <c r="DW24" s="1504">
        <v>3800</v>
      </c>
      <c r="DX24" s="1504">
        <v>17400</v>
      </c>
      <c r="DY24" s="1504">
        <v>15710</v>
      </c>
      <c r="DZ24" s="1504">
        <v>13700</v>
      </c>
      <c r="EA24" s="1504">
        <v>11410</v>
      </c>
      <c r="EB24" s="1504">
        <v>10600</v>
      </c>
      <c r="EC24" s="1504">
        <v>8700</v>
      </c>
      <c r="ED24" s="1504">
        <v>8250</v>
      </c>
      <c r="EE24" s="1504">
        <v>7340</v>
      </c>
      <c r="EF24" s="1504">
        <v>4590</v>
      </c>
      <c r="EG24" s="1504">
        <v>3810</v>
      </c>
      <c r="EH24" s="1504">
        <v>3750</v>
      </c>
      <c r="EI24" s="1504">
        <v>2830</v>
      </c>
      <c r="EJ24" s="1504">
        <v>2690</v>
      </c>
      <c r="EK24" s="1504">
        <v>10790</v>
      </c>
      <c r="EL24" s="1504">
        <v>10800</v>
      </c>
      <c r="EM24" s="1504">
        <v>9900</v>
      </c>
      <c r="EN24" s="1504">
        <v>9230</v>
      </c>
      <c r="EO24" s="1504">
        <v>6090</v>
      </c>
      <c r="EP24" s="1504">
        <v>13640</v>
      </c>
      <c r="EQ24" s="1504">
        <v>3460</v>
      </c>
      <c r="ER24" s="1504">
        <v>3400</v>
      </c>
      <c r="ES24" s="1504">
        <v>989</v>
      </c>
      <c r="ET24" s="1504">
        <v>713</v>
      </c>
      <c r="EU24" s="1504">
        <v>750</v>
      </c>
      <c r="EV24" s="1504">
        <v>746</v>
      </c>
      <c r="EW24" s="1504">
        <v>939</v>
      </c>
      <c r="EX24" s="1504">
        <v>2280</v>
      </c>
      <c r="EY24" s="1504">
        <v>1590</v>
      </c>
      <c r="EZ24" s="1504">
        <v>1110</v>
      </c>
      <c r="FA24" s="1504">
        <v>932</v>
      </c>
      <c r="FB24" s="1504">
        <v>1190</v>
      </c>
      <c r="FC24" s="1504">
        <v>1160</v>
      </c>
      <c r="FD24" s="1504">
        <v>3320</v>
      </c>
      <c r="FE24" s="1504">
        <v>623</v>
      </c>
      <c r="FF24" s="1504">
        <v>928</v>
      </c>
      <c r="FG24" s="1504">
        <v>652</v>
      </c>
      <c r="FH24" s="1504">
        <v>1030</v>
      </c>
      <c r="FI24" s="1504">
        <v>1470</v>
      </c>
      <c r="FJ24" s="1504">
        <v>1920</v>
      </c>
      <c r="FK24" s="1504">
        <v>2090</v>
      </c>
      <c r="FL24" s="1504">
        <v>2710</v>
      </c>
      <c r="FM24" s="1504">
        <v>1650</v>
      </c>
      <c r="FN24" s="1504">
        <v>1100</v>
      </c>
      <c r="FO24" s="1504">
        <v>938</v>
      </c>
      <c r="FP24" s="1504">
        <v>972</v>
      </c>
      <c r="FQ24" s="1504">
        <v>1830</v>
      </c>
      <c r="FR24" s="1504">
        <v>359</v>
      </c>
      <c r="FS24" s="1504">
        <v>1140</v>
      </c>
      <c r="FT24" s="1504">
        <v>1090</v>
      </c>
      <c r="FU24" s="1504">
        <v>679</v>
      </c>
      <c r="FV24" s="1504">
        <v>2040</v>
      </c>
      <c r="FW24" s="1504">
        <v>1260</v>
      </c>
      <c r="FX24" s="1504">
        <v>1410</v>
      </c>
      <c r="FY24" s="1504">
        <v>775</v>
      </c>
      <c r="FZ24" s="1504">
        <v>474</v>
      </c>
      <c r="GA24" s="1504">
        <v>414</v>
      </c>
      <c r="GB24" s="1504">
        <v>2970</v>
      </c>
      <c r="GC24" s="1504">
        <v>1310</v>
      </c>
      <c r="GD24" s="1504">
        <v>1080</v>
      </c>
      <c r="GE24" s="1504">
        <v>2850</v>
      </c>
      <c r="GF24" s="1504">
        <v>2570</v>
      </c>
      <c r="GG24" s="1504">
        <v>2100</v>
      </c>
      <c r="GH24" s="1504">
        <v>4220</v>
      </c>
      <c r="GI24" s="1504">
        <v>1550</v>
      </c>
      <c r="GJ24" s="1504">
        <v>557</v>
      </c>
      <c r="GK24" s="1504">
        <v>866</v>
      </c>
      <c r="GL24" s="1504">
        <v>1490</v>
      </c>
      <c r="GM24" s="1504">
        <v>1090</v>
      </c>
      <c r="GN24" s="1504">
        <v>885</v>
      </c>
      <c r="GO24" s="1504">
        <v>430</v>
      </c>
      <c r="GP24" s="1504">
        <v>421</v>
      </c>
      <c r="GQ24" s="1504">
        <v>594</v>
      </c>
      <c r="GR24" s="1504">
        <v>1430</v>
      </c>
      <c r="GS24" s="1504">
        <v>2900</v>
      </c>
      <c r="GT24" s="1504">
        <v>718</v>
      </c>
      <c r="GU24" s="1504">
        <v>717</v>
      </c>
      <c r="GV24" s="1504">
        <v>724</v>
      </c>
      <c r="GW24" s="1504">
        <v>667</v>
      </c>
      <c r="GX24" s="1504">
        <v>549</v>
      </c>
      <c r="GY24" s="1504">
        <v>338</v>
      </c>
      <c r="GZ24" s="1504">
        <v>746</v>
      </c>
      <c r="HA24" s="1504">
        <v>1390</v>
      </c>
      <c r="HB24" s="1504">
        <v>494</v>
      </c>
      <c r="HC24" s="1504">
        <v>1860</v>
      </c>
      <c r="HD24" s="1504">
        <v>1040</v>
      </c>
      <c r="HE24" s="1504">
        <v>951</v>
      </c>
      <c r="HF24" s="1504">
        <v>905</v>
      </c>
      <c r="HG24" s="1504">
        <v>774</v>
      </c>
      <c r="HH24" s="1504">
        <v>1720</v>
      </c>
      <c r="HI24" s="1504">
        <v>498</v>
      </c>
      <c r="HJ24" s="1504">
        <v>1060</v>
      </c>
      <c r="HK24" s="1504">
        <v>414</v>
      </c>
      <c r="HL24" s="1504">
        <v>1790</v>
      </c>
      <c r="HM24" s="1504">
        <v>730</v>
      </c>
      <c r="HN24" s="1504">
        <v>437</v>
      </c>
      <c r="HO24" s="1504">
        <v>3800</v>
      </c>
      <c r="HP24" s="1504">
        <v>2420</v>
      </c>
      <c r="HQ24" s="1504">
        <v>779</v>
      </c>
      <c r="HR24" s="1504">
        <v>632</v>
      </c>
      <c r="HS24" s="1504">
        <v>528</v>
      </c>
      <c r="HT24" s="1504">
        <v>1290</v>
      </c>
      <c r="HU24" s="1504">
        <v>758</v>
      </c>
      <c r="HV24" s="1504">
        <v>722</v>
      </c>
      <c r="HW24" s="1504">
        <v>640</v>
      </c>
      <c r="HX24" s="1504">
        <v>981</v>
      </c>
      <c r="HY24" s="1504">
        <v>1140</v>
      </c>
      <c r="HZ24" s="1504">
        <v>1080</v>
      </c>
      <c r="IA24" s="1504">
        <v>384</v>
      </c>
      <c r="IB24" s="1504">
        <v>1910</v>
      </c>
      <c r="IC24" s="1504">
        <v>1910</v>
      </c>
      <c r="ID24" s="1504">
        <v>1280</v>
      </c>
      <c r="IE24" s="1504">
        <v>791</v>
      </c>
      <c r="IF24" s="1504">
        <v>1520</v>
      </c>
      <c r="IG24" s="1504">
        <v>1940</v>
      </c>
      <c r="IH24" s="1504">
        <v>962</v>
      </c>
      <c r="II24" s="1504">
        <v>1020</v>
      </c>
      <c r="IJ24" s="1504">
        <v>493</v>
      </c>
      <c r="IK24" s="1504">
        <v>804</v>
      </c>
      <c r="IL24" s="1504">
        <v>633</v>
      </c>
      <c r="IM24" s="1504">
        <v>730</v>
      </c>
      <c r="IN24" s="1504">
        <v>488</v>
      </c>
      <c r="IO24" s="1504">
        <v>469</v>
      </c>
      <c r="IP24" s="1504">
        <v>747</v>
      </c>
      <c r="IQ24" s="1504">
        <v>761</v>
      </c>
      <c r="IR24" s="1504">
        <v>1580</v>
      </c>
      <c r="IS24" s="1504">
        <v>920</v>
      </c>
      <c r="IT24" s="1504">
        <v>720</v>
      </c>
      <c r="IU24" s="1504">
        <v>1058</v>
      </c>
      <c r="IV24" s="1504">
        <v>7140</v>
      </c>
      <c r="IW24" s="1504">
        <v>5290</v>
      </c>
      <c r="IX24" s="1504">
        <v>2850</v>
      </c>
      <c r="IY24" s="1504">
        <v>1320</v>
      </c>
      <c r="IZ24" s="1504">
        <v>1310</v>
      </c>
      <c r="JA24" s="1504">
        <v>1300</v>
      </c>
      <c r="JB24" s="1504">
        <v>1110</v>
      </c>
      <c r="JC24" s="1504">
        <v>785</v>
      </c>
      <c r="JD24" s="1504">
        <v>2750</v>
      </c>
      <c r="JE24" s="1504">
        <v>2280</v>
      </c>
      <c r="JF24" s="1504">
        <v>1216</v>
      </c>
      <c r="JG24" s="1504">
        <v>966</v>
      </c>
      <c r="JH24" s="1504">
        <v>844</v>
      </c>
      <c r="JI24" s="1504">
        <v>3960</v>
      </c>
      <c r="JJ24" s="1504">
        <v>1390</v>
      </c>
      <c r="JK24" s="1504">
        <v>1230</v>
      </c>
      <c r="JL24" s="1504">
        <v>652</v>
      </c>
      <c r="JM24" s="1504">
        <v>735</v>
      </c>
      <c r="JN24" s="1504">
        <v>1620</v>
      </c>
      <c r="JO24" s="1504">
        <v>274</v>
      </c>
      <c r="JP24" s="1504">
        <v>502</v>
      </c>
      <c r="JQ24" s="1504">
        <v>334</v>
      </c>
      <c r="JR24" s="1504">
        <v>547</v>
      </c>
      <c r="JS24" s="1504">
        <v>475</v>
      </c>
      <c r="JT24" s="1504">
        <v>394</v>
      </c>
      <c r="JU24" s="1504">
        <v>249</v>
      </c>
      <c r="JV24" s="1504">
        <v>229</v>
      </c>
      <c r="JW24" s="1504">
        <v>437</v>
      </c>
      <c r="JX24" s="1504">
        <v>616</v>
      </c>
      <c r="JY24" s="1504">
        <v>4480</v>
      </c>
      <c r="JZ24" s="1504">
        <v>1730</v>
      </c>
      <c r="KA24" s="1504">
        <v>1140</v>
      </c>
      <c r="KB24" s="1504">
        <v>466</v>
      </c>
      <c r="KC24" s="1504">
        <v>949</v>
      </c>
      <c r="KD24" s="1504">
        <v>712</v>
      </c>
      <c r="KE24" s="1504">
        <v>553</v>
      </c>
      <c r="KF24" s="1504">
        <v>1020</v>
      </c>
      <c r="KG24" s="1504">
        <v>1590</v>
      </c>
      <c r="KH24" s="1504">
        <v>3770</v>
      </c>
      <c r="KI24" s="1504">
        <v>1810</v>
      </c>
      <c r="KJ24" s="1504">
        <v>588</v>
      </c>
      <c r="KK24" s="1504">
        <v>265</v>
      </c>
      <c r="KL24" s="1504">
        <v>398</v>
      </c>
      <c r="KM24" s="1504">
        <v>622</v>
      </c>
      <c r="KN24" s="1504">
        <v>604</v>
      </c>
      <c r="KO24" s="1504">
        <v>5567</v>
      </c>
      <c r="KP24" s="1504">
        <v>3600</v>
      </c>
      <c r="KQ24" s="1504">
        <v>2650</v>
      </c>
      <c r="KR24" s="1504">
        <v>4900</v>
      </c>
    </row>
    <row r="25" spans="1:304"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25">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2996</v>
      </c>
      <c r="C2" s="1629" t="s">
        <v>2518</v>
      </c>
      <c r="D2" s="1642" t="s">
        <v>669</v>
      </c>
      <c r="E2" s="1637" t="s">
        <v>671</v>
      </c>
      <c r="F2" s="1638"/>
      <c r="G2" s="1639" t="s">
        <v>2997</v>
      </c>
      <c r="H2" s="1640"/>
      <c r="I2" s="1641"/>
      <c r="J2" s="1629" t="s">
        <v>2998</v>
      </c>
      <c r="K2" s="1520"/>
    </row>
    <row r="3" spans="2:14" s="1263" customFormat="1" ht="27" customHeight="1" x14ac:dyDescent="0.15">
      <c r="B3" s="1633"/>
      <c r="C3" s="1630"/>
      <c r="D3" s="1636"/>
      <c r="E3" s="1264" t="s">
        <v>670</v>
      </c>
      <c r="F3" s="1265" t="s">
        <v>2999</v>
      </c>
      <c r="G3" s="1264" t="s">
        <v>670</v>
      </c>
      <c r="H3" s="1265" t="s">
        <v>675</v>
      </c>
      <c r="I3" s="1266" t="s">
        <v>3000</v>
      </c>
      <c r="J3" s="1630"/>
      <c r="K3" s="1520"/>
    </row>
    <row r="4" spans="2:14" s="1263" customFormat="1" ht="16.350000000000001" customHeight="1" x14ac:dyDescent="0.15">
      <c r="B4" s="1634"/>
      <c r="C4" s="1631"/>
      <c r="D4" s="1267" t="s">
        <v>1301</v>
      </c>
      <c r="E4" s="1267" t="s">
        <v>1301</v>
      </c>
      <c r="F4" s="1072" t="s">
        <v>1300</v>
      </c>
      <c r="G4" s="1267" t="s">
        <v>1301</v>
      </c>
      <c r="H4" s="1072" t="s">
        <v>1975</v>
      </c>
      <c r="I4" s="1073" t="s">
        <v>1300</v>
      </c>
      <c r="J4" s="1631"/>
      <c r="K4" s="1520"/>
    </row>
    <row r="5" spans="2:14" ht="16.350000000000001" customHeight="1" x14ac:dyDescent="0.15">
      <c r="B5" s="884" t="s">
        <v>6</v>
      </c>
      <c r="C5" s="1519" t="s">
        <v>595</v>
      </c>
      <c r="D5" s="530">
        <v>49800</v>
      </c>
      <c r="E5" s="530">
        <v>50800</v>
      </c>
      <c r="F5" s="717">
        <v>3.5999999999999996</v>
      </c>
      <c r="G5" s="530">
        <v>49300</v>
      </c>
      <c r="H5" s="1518">
        <v>3.8</v>
      </c>
      <c r="I5" s="717">
        <v>3.8</v>
      </c>
      <c r="J5" s="499" t="s">
        <v>542</v>
      </c>
      <c r="M5" s="1101"/>
      <c r="N5" s="1269"/>
    </row>
    <row r="6" spans="2:14" ht="16.350000000000001" customHeight="1" x14ac:dyDescent="0.15">
      <c r="B6" s="884" t="s">
        <v>3</v>
      </c>
      <c r="C6" s="1096" t="s">
        <v>277</v>
      </c>
      <c r="D6" s="330">
        <v>22400</v>
      </c>
      <c r="E6" s="539">
        <v>22400</v>
      </c>
      <c r="F6" s="377">
        <v>4</v>
      </c>
      <c r="G6" s="539">
        <v>22400</v>
      </c>
      <c r="H6" s="377">
        <v>3.8</v>
      </c>
      <c r="I6" s="377">
        <v>4.2</v>
      </c>
      <c r="J6" s="379" t="s">
        <v>543</v>
      </c>
      <c r="M6" s="1101"/>
      <c r="N6" s="1269"/>
    </row>
    <row r="7" spans="2:14" ht="16.350000000000001" customHeight="1" x14ac:dyDescent="0.15">
      <c r="B7" s="884" t="s">
        <v>7</v>
      </c>
      <c r="C7" s="1096" t="s">
        <v>278</v>
      </c>
      <c r="D7" s="330">
        <v>28100</v>
      </c>
      <c r="E7" s="539">
        <v>28400</v>
      </c>
      <c r="F7" s="377">
        <v>3.7</v>
      </c>
      <c r="G7" s="539">
        <v>27700</v>
      </c>
      <c r="H7" s="377">
        <v>3.4</v>
      </c>
      <c r="I7" s="377">
        <v>3.9</v>
      </c>
      <c r="J7" s="379" t="s">
        <v>544</v>
      </c>
      <c r="M7" s="1101"/>
      <c r="N7" s="1269"/>
    </row>
    <row r="8" spans="2:14" ht="16.350000000000001" customHeight="1" x14ac:dyDescent="0.15">
      <c r="B8" s="884" t="s">
        <v>5</v>
      </c>
      <c r="C8" s="1096" t="s">
        <v>1304</v>
      </c>
      <c r="D8" s="330">
        <v>12400</v>
      </c>
      <c r="E8" s="539">
        <v>12600</v>
      </c>
      <c r="F8" s="377">
        <v>3.4</v>
      </c>
      <c r="G8" s="539">
        <v>12200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15">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15">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15">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15">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15">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15">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15">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15">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15">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15">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15">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15">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15">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15">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15">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15">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15">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15">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15">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15">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15">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15">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15">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15">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15">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15">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2549</v>
      </c>
      <c r="C56" s="1096" t="s">
        <v>2609</v>
      </c>
      <c r="D56" s="330">
        <v>9110</v>
      </c>
      <c r="E56" s="539">
        <v>9260</v>
      </c>
      <c r="F56" s="377">
        <v>3.4</v>
      </c>
      <c r="G56" s="539">
        <v>8960</v>
      </c>
      <c r="H56" s="377">
        <v>3.2</v>
      </c>
      <c r="I56" s="377">
        <v>3.6</v>
      </c>
      <c r="J56" s="379" t="s">
        <v>544</v>
      </c>
      <c r="M56" s="1101"/>
      <c r="N56" s="1269"/>
    </row>
    <row r="57" spans="2:14" ht="16.350000000000001" customHeight="1" x14ac:dyDescent="0.15">
      <c r="B57" s="884" t="s">
        <v>2550</v>
      </c>
      <c r="C57" s="1096" t="s">
        <v>2610</v>
      </c>
      <c r="D57" s="330">
        <v>5240</v>
      </c>
      <c r="E57" s="539">
        <v>5340</v>
      </c>
      <c r="F57" s="377">
        <v>3.3</v>
      </c>
      <c r="G57" s="539">
        <v>5140</v>
      </c>
      <c r="H57" s="377">
        <v>3.1</v>
      </c>
      <c r="I57" s="377">
        <v>3.5</v>
      </c>
      <c r="J57" s="379" t="s">
        <v>544</v>
      </c>
      <c r="M57" s="1101"/>
      <c r="N57" s="1269"/>
    </row>
    <row r="58" spans="2:14" ht="16.350000000000001" customHeight="1" x14ac:dyDescent="0.15">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15">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15">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15">
      <c r="B61" s="884" t="s">
        <v>47</v>
      </c>
      <c r="C61" s="1096" t="s">
        <v>2367</v>
      </c>
      <c r="D61" s="330">
        <v>2370</v>
      </c>
      <c r="E61" s="539">
        <v>2240</v>
      </c>
      <c r="F61" s="377">
        <v>5.3</v>
      </c>
      <c r="G61" s="539">
        <v>2420</v>
      </c>
      <c r="H61" s="377">
        <v>5.3</v>
      </c>
      <c r="I61" s="377">
        <v>5.5</v>
      </c>
      <c r="J61" s="379" t="s">
        <v>542</v>
      </c>
      <c r="M61" s="1101"/>
      <c r="N61" s="1269"/>
    </row>
    <row r="62" spans="2:14" ht="16.350000000000001" customHeight="1" x14ac:dyDescent="0.15">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15">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15">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15">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15">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15">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15">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15">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15">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15">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15">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15">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15">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15">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15">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15">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15">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15">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15">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15">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15">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15">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15">
      <c r="B85" s="929" t="s">
        <v>72</v>
      </c>
      <c r="C85" s="1097" t="s">
        <v>2365</v>
      </c>
      <c r="D85" s="325">
        <v>3330</v>
      </c>
      <c r="E85" s="325" t="s">
        <v>97</v>
      </c>
      <c r="F85" s="325" t="s">
        <v>97</v>
      </c>
      <c r="G85" s="325">
        <v>3330</v>
      </c>
      <c r="H85" s="369">
        <v>5.3</v>
      </c>
      <c r="I85" s="368" t="s">
        <v>97</v>
      </c>
      <c r="J85" s="367" t="s">
        <v>544</v>
      </c>
      <c r="M85" s="1101"/>
      <c r="N85" s="1269"/>
    </row>
    <row r="86" spans="2:14" ht="16.350000000000001" customHeight="1" x14ac:dyDescent="0.15">
      <c r="B86" s="929" t="s">
        <v>73</v>
      </c>
      <c r="C86" s="1096" t="s">
        <v>2553</v>
      </c>
      <c r="D86" s="325">
        <v>1750</v>
      </c>
      <c r="E86" s="325">
        <v>1750</v>
      </c>
      <c r="F86" s="368" t="s">
        <v>3001</v>
      </c>
      <c r="G86" s="539">
        <v>1750</v>
      </c>
      <c r="H86" s="377">
        <v>5.2</v>
      </c>
      <c r="I86" s="377" t="s">
        <v>97</v>
      </c>
      <c r="J86" s="379" t="s">
        <v>543</v>
      </c>
      <c r="M86" s="1101"/>
      <c r="N86" s="1269"/>
    </row>
    <row r="87" spans="2:14" ht="16.350000000000001" customHeight="1" x14ac:dyDescent="0.15">
      <c r="B87" s="929" t="s">
        <v>75</v>
      </c>
      <c r="C87" s="1096" t="s">
        <v>2554</v>
      </c>
      <c r="D87" s="325">
        <v>1420</v>
      </c>
      <c r="E87" s="325" t="s">
        <v>97</v>
      </c>
      <c r="F87" s="325" t="s">
        <v>97</v>
      </c>
      <c r="G87" s="539">
        <v>1420</v>
      </c>
      <c r="H87" s="377">
        <v>5.5</v>
      </c>
      <c r="I87" s="377" t="s">
        <v>97</v>
      </c>
      <c r="J87" s="379" t="s">
        <v>544</v>
      </c>
      <c r="M87" s="1101"/>
      <c r="N87" s="1269"/>
    </row>
    <row r="88" spans="2:14" ht="16.350000000000001" customHeight="1" x14ac:dyDescent="0.15">
      <c r="B88" s="929" t="s">
        <v>76</v>
      </c>
      <c r="C88" s="1097" t="s">
        <v>2555</v>
      </c>
      <c r="D88" s="325">
        <v>1300</v>
      </c>
      <c r="E88" s="325" t="s">
        <v>97</v>
      </c>
      <c r="F88" s="325" t="s">
        <v>97</v>
      </c>
      <c r="G88" s="325">
        <v>1300</v>
      </c>
      <c r="H88" s="369">
        <v>6.1</v>
      </c>
      <c r="I88" s="368">
        <v>6.5</v>
      </c>
      <c r="J88" s="367" t="s">
        <v>542</v>
      </c>
      <c r="M88" s="1101"/>
      <c r="N88" s="1269"/>
    </row>
    <row r="89" spans="2:14" ht="16.149999999999999" customHeight="1" x14ac:dyDescent="0.15">
      <c r="B89" s="929" t="s">
        <v>77</v>
      </c>
      <c r="C89" s="1096" t="s">
        <v>2556</v>
      </c>
      <c r="D89" s="325">
        <v>877</v>
      </c>
      <c r="E89" s="325">
        <v>877</v>
      </c>
      <c r="F89" s="368" t="s">
        <v>3002</v>
      </c>
      <c r="G89" s="539">
        <v>877</v>
      </c>
      <c r="H89" s="377">
        <v>5.0999999999999996</v>
      </c>
      <c r="I89" s="377" t="s">
        <v>97</v>
      </c>
      <c r="J89" s="379" t="s">
        <v>543</v>
      </c>
      <c r="M89" s="1101"/>
      <c r="N89" s="1269"/>
    </row>
    <row r="90" spans="2:14" ht="16.350000000000001" customHeight="1" x14ac:dyDescent="0.15">
      <c r="B90" s="929" t="s">
        <v>78</v>
      </c>
      <c r="C90" s="1097" t="s">
        <v>2557</v>
      </c>
      <c r="D90" s="325">
        <v>888</v>
      </c>
      <c r="E90" s="325" t="s">
        <v>97</v>
      </c>
      <c r="F90" s="325" t="s">
        <v>97</v>
      </c>
      <c r="G90" s="325">
        <v>888</v>
      </c>
      <c r="H90" s="369">
        <v>5.3</v>
      </c>
      <c r="I90" s="368" t="s">
        <v>97</v>
      </c>
      <c r="J90" s="367" t="s">
        <v>544</v>
      </c>
      <c r="M90" s="1101"/>
      <c r="N90" s="1269"/>
    </row>
    <row r="91" spans="2:14" ht="16.350000000000001" customHeight="1" x14ac:dyDescent="0.15">
      <c r="B91" s="929" t="s">
        <v>79</v>
      </c>
      <c r="C91" s="1096" t="s">
        <v>2558</v>
      </c>
      <c r="D91" s="325">
        <v>894</v>
      </c>
      <c r="E91" s="325" t="s">
        <v>97</v>
      </c>
      <c r="F91" s="325" t="s">
        <v>97</v>
      </c>
      <c r="G91" s="539">
        <v>894</v>
      </c>
      <c r="H91" s="377">
        <v>6.3</v>
      </c>
      <c r="I91" s="377" t="s">
        <v>97</v>
      </c>
      <c r="J91" s="379" t="s">
        <v>544</v>
      </c>
      <c r="M91" s="1101"/>
      <c r="N91" s="1269"/>
    </row>
    <row r="92" spans="2:14" ht="16.350000000000001" customHeight="1" x14ac:dyDescent="0.15">
      <c r="B92" s="929" t="s">
        <v>80</v>
      </c>
      <c r="C92" s="1097" t="s">
        <v>2559</v>
      </c>
      <c r="D92" s="325">
        <v>1070</v>
      </c>
      <c r="E92" s="325" t="s">
        <v>97</v>
      </c>
      <c r="F92" s="325" t="s">
        <v>97</v>
      </c>
      <c r="G92" s="325">
        <v>1070</v>
      </c>
      <c r="H92" s="369">
        <v>5.3</v>
      </c>
      <c r="I92" s="368" t="s">
        <v>97</v>
      </c>
      <c r="J92" s="367" t="s">
        <v>544</v>
      </c>
      <c r="M92" s="1101"/>
      <c r="N92" s="1269"/>
    </row>
    <row r="93" spans="2:14" ht="16.350000000000001" customHeight="1" x14ac:dyDescent="0.15">
      <c r="B93" s="929" t="s">
        <v>82</v>
      </c>
      <c r="C93" s="1097" t="s">
        <v>2560</v>
      </c>
      <c r="D93" s="325">
        <v>701</v>
      </c>
      <c r="E93" s="325" t="s">
        <v>97</v>
      </c>
      <c r="F93" s="325" t="s">
        <v>97</v>
      </c>
      <c r="G93" s="325">
        <v>701</v>
      </c>
      <c r="H93" s="369">
        <v>5.5</v>
      </c>
      <c r="I93" s="368" t="s">
        <v>97</v>
      </c>
      <c r="J93" s="367" t="s">
        <v>544</v>
      </c>
      <c r="M93" s="1101"/>
      <c r="N93" s="1269"/>
    </row>
    <row r="94" spans="2:14" ht="16.350000000000001" customHeight="1" x14ac:dyDescent="0.15">
      <c r="B94" s="929" t="s">
        <v>83</v>
      </c>
      <c r="C94" s="1096" t="s">
        <v>2561</v>
      </c>
      <c r="D94" s="325">
        <v>534</v>
      </c>
      <c r="E94" s="325" t="s">
        <v>97</v>
      </c>
      <c r="F94" s="325" t="s">
        <v>97</v>
      </c>
      <c r="G94" s="539">
        <v>534</v>
      </c>
      <c r="H94" s="377">
        <v>7.6</v>
      </c>
      <c r="I94" s="377">
        <v>8</v>
      </c>
      <c r="J94" s="379" t="s">
        <v>542</v>
      </c>
      <c r="M94" s="1101"/>
      <c r="N94" s="1269"/>
    </row>
    <row r="95" spans="2:14" ht="16.350000000000001" customHeight="1" x14ac:dyDescent="0.15">
      <c r="B95" s="929" t="s">
        <v>84</v>
      </c>
      <c r="C95" s="1097" t="s">
        <v>3003</v>
      </c>
      <c r="D95" s="325">
        <v>402</v>
      </c>
      <c r="E95" s="325" t="s">
        <v>97</v>
      </c>
      <c r="F95" s="325" t="s">
        <v>97</v>
      </c>
      <c r="G95" s="325">
        <v>402</v>
      </c>
      <c r="H95" s="369">
        <v>5.8999999999999995</v>
      </c>
      <c r="I95" s="368" t="s">
        <v>97</v>
      </c>
      <c r="J95" s="367" t="s">
        <v>544</v>
      </c>
      <c r="M95" s="1101"/>
      <c r="N95" s="1269"/>
    </row>
    <row r="96" spans="2:14" ht="16.350000000000001" customHeight="1" x14ac:dyDescent="0.15">
      <c r="B96" s="929" t="s">
        <v>85</v>
      </c>
      <c r="C96" s="1096" t="s">
        <v>3004</v>
      </c>
      <c r="D96" s="325">
        <v>400</v>
      </c>
      <c r="E96" s="325" t="s">
        <v>97</v>
      </c>
      <c r="F96" s="325" t="s">
        <v>97</v>
      </c>
      <c r="G96" s="539">
        <v>400</v>
      </c>
      <c r="H96" s="377">
        <v>5.3</v>
      </c>
      <c r="I96" s="377">
        <v>5.7</v>
      </c>
      <c r="J96" s="379" t="s">
        <v>542</v>
      </c>
      <c r="M96" s="1101"/>
      <c r="N96" s="1269"/>
    </row>
    <row r="97" spans="2:14" ht="16.350000000000001" customHeight="1" x14ac:dyDescent="0.15">
      <c r="B97" s="929" t="s">
        <v>86</v>
      </c>
      <c r="C97" s="1097" t="s">
        <v>3005</v>
      </c>
      <c r="D97" s="325">
        <v>182</v>
      </c>
      <c r="E97" s="325">
        <v>182</v>
      </c>
      <c r="F97" s="368" t="s">
        <v>3006</v>
      </c>
      <c r="G97" s="325">
        <v>182</v>
      </c>
      <c r="H97" s="369">
        <v>5.5</v>
      </c>
      <c r="I97" s="368" t="s">
        <v>97</v>
      </c>
      <c r="J97" s="367" t="s">
        <v>543</v>
      </c>
      <c r="M97" s="1101"/>
      <c r="N97" s="1269"/>
    </row>
    <row r="98" spans="2:14" ht="16.350000000000001" customHeight="1" x14ac:dyDescent="0.15">
      <c r="B98" s="929" t="s">
        <v>87</v>
      </c>
      <c r="C98" s="1096" t="s">
        <v>3007</v>
      </c>
      <c r="D98" s="325">
        <v>185</v>
      </c>
      <c r="E98" s="325" t="s">
        <v>97</v>
      </c>
      <c r="F98" s="325" t="s">
        <v>97</v>
      </c>
      <c r="G98" s="539">
        <v>185</v>
      </c>
      <c r="H98" s="377">
        <v>7.9</v>
      </c>
      <c r="I98" s="377">
        <v>8.3000000000000007</v>
      </c>
      <c r="J98" s="379" t="s">
        <v>542</v>
      </c>
      <c r="M98" s="1101"/>
      <c r="N98" s="1269"/>
    </row>
    <row r="99" spans="2:14" ht="16.350000000000001" customHeight="1" x14ac:dyDescent="0.15">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15">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15">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15">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15">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15">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15">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15">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15">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15">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15">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15">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15">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15">
      <c r="B112" s="929" t="s">
        <v>91</v>
      </c>
      <c r="C112" s="1096" t="s">
        <v>352</v>
      </c>
      <c r="D112" s="325">
        <v>11500</v>
      </c>
      <c r="E112" s="539">
        <v>11600</v>
      </c>
      <c r="F112" s="377">
        <v>4.7</v>
      </c>
      <c r="G112" s="539">
        <v>11400</v>
      </c>
      <c r="H112" s="1392" t="s">
        <v>3008</v>
      </c>
      <c r="I112" s="377">
        <v>4.9000000000000004</v>
      </c>
      <c r="J112" s="379" t="s">
        <v>542</v>
      </c>
      <c r="M112" s="1101"/>
      <c r="N112" s="1269"/>
    </row>
    <row r="113" spans="2:14" ht="16.350000000000001" customHeight="1" x14ac:dyDescent="0.15">
      <c r="B113" s="929" t="s">
        <v>93</v>
      </c>
      <c r="C113" s="1096" t="s">
        <v>354</v>
      </c>
      <c r="D113" s="325">
        <v>5590</v>
      </c>
      <c r="E113" s="539">
        <v>5650</v>
      </c>
      <c r="F113" s="377">
        <v>5.0999999999999996</v>
      </c>
      <c r="G113" s="539">
        <v>5570</v>
      </c>
      <c r="H113" s="1393" t="s">
        <v>3009</v>
      </c>
      <c r="I113" s="377">
        <v>5.3</v>
      </c>
      <c r="J113" s="379" t="s">
        <v>542</v>
      </c>
      <c r="M113" s="1101"/>
      <c r="N113" s="1269"/>
    </row>
    <row r="114" spans="2:14" ht="16.350000000000001" customHeight="1" x14ac:dyDescent="0.15">
      <c r="B114" s="929" t="s">
        <v>94</v>
      </c>
      <c r="C114" s="1097" t="s">
        <v>355</v>
      </c>
      <c r="D114" s="325">
        <v>4120</v>
      </c>
      <c r="E114" s="325">
        <v>4220</v>
      </c>
      <c r="F114" s="368">
        <v>5.0999999999999996</v>
      </c>
      <c r="G114" s="325">
        <v>4080</v>
      </c>
      <c r="H114" s="1392" t="s">
        <v>3010</v>
      </c>
      <c r="I114" s="368">
        <v>5.3</v>
      </c>
      <c r="J114" s="367" t="s">
        <v>542</v>
      </c>
      <c r="M114" s="1101"/>
      <c r="N114" s="1269"/>
    </row>
    <row r="115" spans="2:14" ht="16.350000000000001" customHeight="1" x14ac:dyDescent="0.15">
      <c r="B115" s="929" t="s">
        <v>95</v>
      </c>
      <c r="C115" s="1096" t="s">
        <v>356</v>
      </c>
      <c r="D115" s="325">
        <v>5660</v>
      </c>
      <c r="E115" s="539">
        <v>5490</v>
      </c>
      <c r="F115" s="377">
        <v>4.2</v>
      </c>
      <c r="G115" s="539">
        <v>5730</v>
      </c>
      <c r="H115" s="1394" t="s">
        <v>3011</v>
      </c>
      <c r="I115" s="377">
        <v>4.3999999999999995</v>
      </c>
      <c r="J115" s="379" t="s">
        <v>542</v>
      </c>
      <c r="M115" s="1101"/>
      <c r="N115" s="1269"/>
    </row>
    <row r="116" spans="2:14" ht="16.350000000000001" customHeight="1" x14ac:dyDescent="0.15">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15">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15">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15">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15">
      <c r="B120" s="1517" t="s">
        <v>2960</v>
      </c>
      <c r="C120" s="1516" t="s">
        <v>2404</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
      <c r="B121" s="1515"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15">
      <c r="B122" s="952" t="s">
        <v>98</v>
      </c>
      <c r="C122" s="1097" t="s">
        <v>358</v>
      </c>
      <c r="D122" s="325">
        <v>21900</v>
      </c>
      <c r="E122" s="564">
        <v>22200</v>
      </c>
      <c r="F122" s="369">
        <v>3.9</v>
      </c>
      <c r="G122" s="564">
        <v>21800</v>
      </c>
      <c r="H122" s="369" t="s">
        <v>3012</v>
      </c>
      <c r="I122" s="369">
        <v>4.1000000000000005</v>
      </c>
      <c r="J122" s="451" t="s">
        <v>542</v>
      </c>
      <c r="M122" s="1101"/>
      <c r="N122" s="1269"/>
    </row>
    <row r="123" spans="2:14" ht="16.350000000000001" customHeight="1" x14ac:dyDescent="0.15">
      <c r="B123" s="952" t="s">
        <v>99</v>
      </c>
      <c r="C123" s="1097" t="s">
        <v>359</v>
      </c>
      <c r="D123" s="325">
        <v>19400</v>
      </c>
      <c r="E123" s="325">
        <v>19800</v>
      </c>
      <c r="F123" s="368">
        <v>4.1000000000000005</v>
      </c>
      <c r="G123" s="325">
        <v>19200</v>
      </c>
      <c r="H123" s="369" t="s">
        <v>3013</v>
      </c>
      <c r="I123" s="368">
        <v>4.3</v>
      </c>
      <c r="J123" s="367" t="s">
        <v>542</v>
      </c>
      <c r="M123" s="1101"/>
      <c r="N123" s="1269"/>
    </row>
    <row r="124" spans="2:14" ht="16.350000000000001" customHeight="1" x14ac:dyDescent="0.15">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15">
      <c r="B125" s="952" t="s">
        <v>101</v>
      </c>
      <c r="C125" s="1097" t="s">
        <v>361</v>
      </c>
      <c r="D125" s="325">
        <v>12000</v>
      </c>
      <c r="E125" s="325">
        <v>12100</v>
      </c>
      <c r="F125" s="368">
        <v>4.2</v>
      </c>
      <c r="G125" s="325">
        <v>12000</v>
      </c>
      <c r="H125" s="369" t="s">
        <v>3014</v>
      </c>
      <c r="I125" s="368">
        <v>4.3999999999999995</v>
      </c>
      <c r="J125" s="367" t="s">
        <v>542</v>
      </c>
      <c r="L125" s="1101"/>
      <c r="M125" s="1269"/>
    </row>
    <row r="126" spans="2:14" ht="16.350000000000001" customHeight="1" x14ac:dyDescent="0.15">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15">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15">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15">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15">
      <c r="B130" s="952" t="s">
        <v>107</v>
      </c>
      <c r="C130" s="1097" t="s">
        <v>367</v>
      </c>
      <c r="D130" s="325">
        <v>5720</v>
      </c>
      <c r="E130" s="325">
        <v>5750</v>
      </c>
      <c r="F130" s="368">
        <v>4.3</v>
      </c>
      <c r="G130" s="325">
        <v>5700</v>
      </c>
      <c r="H130" s="369" t="s">
        <v>3015</v>
      </c>
      <c r="I130" s="368">
        <v>4.5</v>
      </c>
      <c r="J130" s="367" t="s">
        <v>542</v>
      </c>
      <c r="L130" s="1101"/>
      <c r="M130" s="1269"/>
    </row>
    <row r="131" spans="2:13" ht="16.350000000000001" customHeight="1" x14ac:dyDescent="0.15">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15">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15">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15">
      <c r="B134" s="952" t="s">
        <v>111</v>
      </c>
      <c r="C134" s="1097" t="s">
        <v>371</v>
      </c>
      <c r="D134" s="325">
        <v>3440</v>
      </c>
      <c r="E134" s="325">
        <v>3480</v>
      </c>
      <c r="F134" s="368">
        <v>4.3</v>
      </c>
      <c r="G134" s="325">
        <v>3420</v>
      </c>
      <c r="H134" s="369" t="s">
        <v>3016</v>
      </c>
      <c r="I134" s="368">
        <v>4.5</v>
      </c>
      <c r="J134" s="367" t="s">
        <v>542</v>
      </c>
      <c r="L134" s="1101"/>
      <c r="M134" s="1269"/>
    </row>
    <row r="135" spans="2:13" ht="16.350000000000001" customHeight="1" x14ac:dyDescent="0.15">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15">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15">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15">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15">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15">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15">
      <c r="B142" s="1095" t="s">
        <v>117</v>
      </c>
      <c r="C142" s="1096" t="s">
        <v>377</v>
      </c>
      <c r="D142" s="330">
        <v>3540</v>
      </c>
      <c r="E142" s="539">
        <v>3610</v>
      </c>
      <c r="F142" s="377">
        <v>3.9</v>
      </c>
      <c r="G142" s="539">
        <v>3510</v>
      </c>
      <c r="H142" s="377">
        <v>3.6999999999999997</v>
      </c>
      <c r="I142" s="377">
        <v>4.1000000000000005</v>
      </c>
      <c r="J142" s="379" t="s">
        <v>834</v>
      </c>
      <c r="L142" s="1101"/>
      <c r="M142" s="1269"/>
    </row>
    <row r="143" spans="2:13" ht="16.350000000000001" customHeight="1" x14ac:dyDescent="0.15">
      <c r="B143" s="971" t="s">
        <v>118</v>
      </c>
      <c r="C143" s="1096" t="s">
        <v>378</v>
      </c>
      <c r="D143" s="330">
        <v>994</v>
      </c>
      <c r="E143" s="539">
        <v>1010</v>
      </c>
      <c r="F143" s="377">
        <v>4</v>
      </c>
      <c r="G143" s="539">
        <v>987</v>
      </c>
      <c r="H143" s="377">
        <v>3.8</v>
      </c>
      <c r="I143" s="377">
        <v>4.2</v>
      </c>
      <c r="J143" s="378" t="s">
        <v>834</v>
      </c>
      <c r="L143" s="1101"/>
      <c r="M143" s="1269"/>
    </row>
    <row r="144" spans="2:13" ht="16.350000000000001" customHeight="1" x14ac:dyDescent="0.15">
      <c r="B144" s="971" t="s">
        <v>119</v>
      </c>
      <c r="C144" s="1096" t="s">
        <v>379</v>
      </c>
      <c r="D144" s="330">
        <v>716</v>
      </c>
      <c r="E144" s="539">
        <v>725</v>
      </c>
      <c r="F144" s="377">
        <v>4.1000000000000005</v>
      </c>
      <c r="G144" s="539">
        <v>712</v>
      </c>
      <c r="H144" s="377">
        <v>3.9</v>
      </c>
      <c r="I144" s="377">
        <v>4.3000000000000007</v>
      </c>
      <c r="J144" s="379" t="s">
        <v>834</v>
      </c>
      <c r="L144" s="1101"/>
      <c r="M144" s="1269"/>
    </row>
    <row r="145" spans="2:14" ht="16.350000000000001" customHeight="1" x14ac:dyDescent="0.15">
      <c r="B145" s="971" t="s">
        <v>120</v>
      </c>
      <c r="C145" s="1096" t="s">
        <v>380</v>
      </c>
      <c r="D145" s="330">
        <v>723</v>
      </c>
      <c r="E145" s="539">
        <v>734</v>
      </c>
      <c r="F145" s="377">
        <v>4</v>
      </c>
      <c r="G145" s="539">
        <v>718</v>
      </c>
      <c r="H145" s="377">
        <v>3.8</v>
      </c>
      <c r="I145" s="377">
        <v>4.2</v>
      </c>
      <c r="J145" s="378" t="s">
        <v>834</v>
      </c>
      <c r="L145" s="1101"/>
      <c r="M145" s="1269"/>
    </row>
    <row r="146" spans="2:14" ht="16.350000000000001" customHeight="1" x14ac:dyDescent="0.15">
      <c r="B146" s="971" t="s">
        <v>121</v>
      </c>
      <c r="C146" s="1096" t="s">
        <v>381</v>
      </c>
      <c r="D146" s="330">
        <v>843</v>
      </c>
      <c r="E146" s="539">
        <v>856</v>
      </c>
      <c r="F146" s="377">
        <v>4</v>
      </c>
      <c r="G146" s="539">
        <v>838</v>
      </c>
      <c r="H146" s="377">
        <v>3.8</v>
      </c>
      <c r="I146" s="377">
        <v>4.2</v>
      </c>
      <c r="J146" s="379" t="s">
        <v>834</v>
      </c>
      <c r="L146" s="1101"/>
      <c r="M146" s="1269"/>
    </row>
    <row r="147" spans="2:14" ht="16.350000000000001" customHeight="1" x14ac:dyDescent="0.15">
      <c r="B147" s="971" t="s">
        <v>122</v>
      </c>
      <c r="C147" s="1096" t="s">
        <v>382</v>
      </c>
      <c r="D147" s="330">
        <v>1050</v>
      </c>
      <c r="E147" s="539">
        <v>1070</v>
      </c>
      <c r="F147" s="377">
        <v>4</v>
      </c>
      <c r="G147" s="539">
        <v>1040</v>
      </c>
      <c r="H147" s="377">
        <v>3.8</v>
      </c>
      <c r="I147" s="377">
        <v>4.2</v>
      </c>
      <c r="J147" s="378" t="s">
        <v>834</v>
      </c>
      <c r="L147" s="1101"/>
      <c r="M147" s="1269"/>
    </row>
    <row r="148" spans="2:14" ht="16.350000000000001" customHeight="1" x14ac:dyDescent="0.15">
      <c r="B148" s="971" t="s">
        <v>123</v>
      </c>
      <c r="C148" s="1096" t="s">
        <v>383</v>
      </c>
      <c r="D148" s="330">
        <v>2590</v>
      </c>
      <c r="E148" s="539">
        <v>2620</v>
      </c>
      <c r="F148" s="377">
        <v>4</v>
      </c>
      <c r="G148" s="539">
        <v>2570</v>
      </c>
      <c r="H148" s="377">
        <v>3.8</v>
      </c>
      <c r="I148" s="377">
        <v>4.2</v>
      </c>
      <c r="J148" s="379" t="s">
        <v>834</v>
      </c>
      <c r="L148" s="1101"/>
      <c r="M148" s="1269"/>
    </row>
    <row r="149" spans="2:14" ht="16.350000000000001" customHeight="1" x14ac:dyDescent="0.15">
      <c r="B149" s="971" t="s">
        <v>124</v>
      </c>
      <c r="C149" s="1096" t="s">
        <v>384</v>
      </c>
      <c r="D149" s="330">
        <v>1650</v>
      </c>
      <c r="E149" s="539">
        <v>1670</v>
      </c>
      <c r="F149" s="377">
        <v>4</v>
      </c>
      <c r="G149" s="539">
        <v>1640</v>
      </c>
      <c r="H149" s="377">
        <v>3.8</v>
      </c>
      <c r="I149" s="377">
        <v>4.2</v>
      </c>
      <c r="J149" s="378" t="s">
        <v>834</v>
      </c>
      <c r="M149" s="1101"/>
      <c r="N149" s="1269"/>
    </row>
    <row r="150" spans="2:14" ht="16.350000000000001" customHeight="1" x14ac:dyDescent="0.15">
      <c r="B150" s="971" t="s">
        <v>125</v>
      </c>
      <c r="C150" s="1096" t="s">
        <v>385</v>
      </c>
      <c r="D150" s="330">
        <v>1170</v>
      </c>
      <c r="E150" s="539">
        <v>1180</v>
      </c>
      <c r="F150" s="377">
        <v>4</v>
      </c>
      <c r="G150" s="539">
        <v>1160</v>
      </c>
      <c r="H150" s="377">
        <v>3.8</v>
      </c>
      <c r="I150" s="377">
        <v>4.2</v>
      </c>
      <c r="J150" s="379" t="s">
        <v>834</v>
      </c>
      <c r="M150" s="1101"/>
      <c r="N150" s="1269"/>
    </row>
    <row r="151" spans="2:14" ht="16.350000000000001" customHeight="1" x14ac:dyDescent="0.15">
      <c r="B151" s="971" t="s">
        <v>126</v>
      </c>
      <c r="C151" s="1096" t="s">
        <v>386</v>
      </c>
      <c r="D151" s="330">
        <v>1020</v>
      </c>
      <c r="E151" s="539">
        <v>1030</v>
      </c>
      <c r="F151" s="377">
        <v>4.0000000000000009</v>
      </c>
      <c r="G151" s="539">
        <v>1010</v>
      </c>
      <c r="H151" s="377">
        <v>3.8000000000000007</v>
      </c>
      <c r="I151" s="377">
        <v>4.2000000000000011</v>
      </c>
      <c r="J151" s="379" t="s">
        <v>834</v>
      </c>
      <c r="M151" s="1101"/>
      <c r="N151" s="1269"/>
    </row>
    <row r="152" spans="2:14" ht="16.350000000000001" customHeight="1" x14ac:dyDescent="0.15">
      <c r="B152" s="971" t="s">
        <v>127</v>
      </c>
      <c r="C152" s="1096" t="s">
        <v>387</v>
      </c>
      <c r="D152" s="330">
        <v>1220</v>
      </c>
      <c r="E152" s="539">
        <v>1240</v>
      </c>
      <c r="F152" s="377">
        <v>4.1000000000000005</v>
      </c>
      <c r="G152" s="539">
        <v>1210</v>
      </c>
      <c r="H152" s="377">
        <v>3.9</v>
      </c>
      <c r="I152" s="377">
        <v>4.3000000000000007</v>
      </c>
      <c r="J152" s="378" t="s">
        <v>834</v>
      </c>
      <c r="M152" s="1101"/>
      <c r="N152" s="1269"/>
    </row>
    <row r="153" spans="2:14" ht="16.350000000000001" customHeight="1" x14ac:dyDescent="0.15">
      <c r="B153" s="971" t="s">
        <v>128</v>
      </c>
      <c r="C153" s="1096" t="s">
        <v>388</v>
      </c>
      <c r="D153" s="330">
        <v>1240</v>
      </c>
      <c r="E153" s="539">
        <v>1260</v>
      </c>
      <c r="F153" s="377">
        <v>4.2</v>
      </c>
      <c r="G153" s="539">
        <v>1230</v>
      </c>
      <c r="H153" s="377">
        <v>4</v>
      </c>
      <c r="I153" s="377">
        <v>4.4000000000000004</v>
      </c>
      <c r="J153" s="379" t="s">
        <v>834</v>
      </c>
      <c r="M153" s="1101"/>
      <c r="N153" s="1269"/>
    </row>
    <row r="154" spans="2:14" ht="16.350000000000001" customHeight="1" x14ac:dyDescent="0.15">
      <c r="B154" s="971" t="s">
        <v>129</v>
      </c>
      <c r="C154" s="1096" t="s">
        <v>389</v>
      </c>
      <c r="D154" s="330">
        <v>3460</v>
      </c>
      <c r="E154" s="539">
        <v>3490</v>
      </c>
      <c r="F154" s="377">
        <v>4.0999999999999996</v>
      </c>
      <c r="G154" s="539">
        <v>3440</v>
      </c>
      <c r="H154" s="377">
        <v>4.0999999999999996</v>
      </c>
      <c r="I154" s="377">
        <v>4.3</v>
      </c>
      <c r="J154" s="378" t="s">
        <v>1303</v>
      </c>
      <c r="M154" s="1101"/>
      <c r="N154" s="1269"/>
    </row>
    <row r="155" spans="2:14" ht="16.350000000000001" customHeight="1" x14ac:dyDescent="0.15">
      <c r="B155" s="971" t="s">
        <v>130</v>
      </c>
      <c r="C155" s="1096" t="s">
        <v>390</v>
      </c>
      <c r="D155" s="330">
        <v>573</v>
      </c>
      <c r="E155" s="539">
        <v>579</v>
      </c>
      <c r="F155" s="377">
        <v>4.2</v>
      </c>
      <c r="G155" s="539">
        <v>570</v>
      </c>
      <c r="H155" s="377">
        <v>4</v>
      </c>
      <c r="I155" s="377">
        <v>4.4000000000000004</v>
      </c>
      <c r="J155" s="379" t="s">
        <v>834</v>
      </c>
      <c r="M155" s="1101"/>
      <c r="N155" s="1269"/>
    </row>
    <row r="156" spans="2:14" ht="16.350000000000001" customHeight="1" x14ac:dyDescent="0.15">
      <c r="B156" s="971" t="s">
        <v>131</v>
      </c>
      <c r="C156" s="1096" t="s">
        <v>391</v>
      </c>
      <c r="D156" s="330">
        <v>978</v>
      </c>
      <c r="E156" s="539">
        <v>992</v>
      </c>
      <c r="F156" s="377">
        <v>4.2</v>
      </c>
      <c r="G156" s="539">
        <v>972</v>
      </c>
      <c r="H156" s="377">
        <v>4</v>
      </c>
      <c r="I156" s="377">
        <v>4.4000000000000004</v>
      </c>
      <c r="J156" s="378" t="s">
        <v>834</v>
      </c>
      <c r="M156" s="1101"/>
      <c r="N156" s="1269"/>
    </row>
    <row r="157" spans="2:14" ht="16.350000000000001" customHeight="1" x14ac:dyDescent="0.15">
      <c r="B157" s="971" t="s">
        <v>132</v>
      </c>
      <c r="C157" s="1096" t="s">
        <v>392</v>
      </c>
      <c r="D157" s="330">
        <v>634</v>
      </c>
      <c r="E157" s="539">
        <v>642</v>
      </c>
      <c r="F157" s="377">
        <v>4.2</v>
      </c>
      <c r="G157" s="539">
        <v>630</v>
      </c>
      <c r="H157" s="377">
        <v>4</v>
      </c>
      <c r="I157" s="377">
        <v>4.4000000000000004</v>
      </c>
      <c r="J157" s="379" t="s">
        <v>834</v>
      </c>
      <c r="M157" s="1101"/>
      <c r="N157" s="1269"/>
    </row>
    <row r="158" spans="2:14" ht="16.350000000000001" customHeight="1" x14ac:dyDescent="0.15">
      <c r="B158" s="971" t="s">
        <v>133</v>
      </c>
      <c r="C158" s="1097" t="s">
        <v>393</v>
      </c>
      <c r="D158" s="330">
        <v>1000</v>
      </c>
      <c r="E158" s="539">
        <v>1010</v>
      </c>
      <c r="F158" s="377">
        <v>4.2</v>
      </c>
      <c r="G158" s="539">
        <v>995</v>
      </c>
      <c r="H158" s="377">
        <v>4</v>
      </c>
      <c r="I158" s="377">
        <v>4.4000000000000004</v>
      </c>
      <c r="J158" s="367" t="s">
        <v>834</v>
      </c>
      <c r="M158" s="1101"/>
      <c r="N158" s="1269"/>
    </row>
    <row r="159" spans="2:14" ht="16.350000000000001" customHeight="1" x14ac:dyDescent="0.15">
      <c r="B159" s="971" t="s">
        <v>134</v>
      </c>
      <c r="C159" s="1096" t="s">
        <v>394</v>
      </c>
      <c r="D159" s="330">
        <v>1780</v>
      </c>
      <c r="E159" s="539">
        <v>1790</v>
      </c>
      <c r="F159" s="377">
        <v>4.7</v>
      </c>
      <c r="G159" s="539">
        <v>1770</v>
      </c>
      <c r="H159" s="377">
        <v>4.3</v>
      </c>
      <c r="I159" s="377">
        <v>4.7</v>
      </c>
      <c r="J159" s="379" t="s">
        <v>836</v>
      </c>
      <c r="M159" s="1101"/>
      <c r="N159" s="1269"/>
    </row>
    <row r="160" spans="2:14" ht="16.350000000000001" customHeight="1" x14ac:dyDescent="0.15">
      <c r="B160" s="971" t="s">
        <v>135</v>
      </c>
      <c r="C160" s="1096" t="s">
        <v>1485</v>
      </c>
      <c r="D160" s="330">
        <v>2270</v>
      </c>
      <c r="E160" s="539">
        <v>2300</v>
      </c>
      <c r="F160" s="377">
        <v>4</v>
      </c>
      <c r="G160" s="539">
        <v>2260</v>
      </c>
      <c r="H160" s="377">
        <v>4</v>
      </c>
      <c r="I160" s="377">
        <v>4.2</v>
      </c>
      <c r="J160" s="378" t="s">
        <v>1303</v>
      </c>
      <c r="M160" s="1101"/>
      <c r="N160" s="1269"/>
    </row>
    <row r="161" spans="2:14" ht="16.350000000000001" customHeight="1" x14ac:dyDescent="0.15">
      <c r="B161" s="971" t="s">
        <v>136</v>
      </c>
      <c r="C161" s="1096" t="s">
        <v>396</v>
      </c>
      <c r="D161" s="330">
        <v>2310</v>
      </c>
      <c r="E161" s="539">
        <v>2330</v>
      </c>
      <c r="F161" s="377">
        <v>4.4000000000000004</v>
      </c>
      <c r="G161" s="539">
        <v>2300</v>
      </c>
      <c r="H161" s="377">
        <v>4.2</v>
      </c>
      <c r="I161" s="377">
        <v>4.6000000000000005</v>
      </c>
      <c r="J161" s="379" t="s">
        <v>834</v>
      </c>
      <c r="M161" s="1101"/>
      <c r="N161" s="1269"/>
    </row>
    <row r="162" spans="2:14" ht="16.350000000000001" customHeight="1" x14ac:dyDescent="0.15">
      <c r="B162" s="971" t="s">
        <v>137</v>
      </c>
      <c r="C162" s="1096" t="s">
        <v>397</v>
      </c>
      <c r="D162" s="330">
        <v>2810</v>
      </c>
      <c r="E162" s="539">
        <v>2890</v>
      </c>
      <c r="F162" s="377">
        <v>4.5999999999999996</v>
      </c>
      <c r="G162" s="539">
        <v>2770</v>
      </c>
      <c r="H162" s="377">
        <v>4.3999999999999995</v>
      </c>
      <c r="I162" s="377">
        <v>4.8</v>
      </c>
      <c r="J162" s="378" t="s">
        <v>834</v>
      </c>
      <c r="M162" s="1101"/>
      <c r="N162" s="1269"/>
    </row>
    <row r="163" spans="2:14" ht="16.350000000000001" customHeight="1" x14ac:dyDescent="0.15">
      <c r="B163" s="971" t="s">
        <v>138</v>
      </c>
      <c r="C163" s="1096" t="s">
        <v>398</v>
      </c>
      <c r="D163" s="330">
        <v>1890</v>
      </c>
      <c r="E163" s="539">
        <v>1910</v>
      </c>
      <c r="F163" s="377">
        <v>4.3999999999999995</v>
      </c>
      <c r="G163" s="539">
        <v>1870</v>
      </c>
      <c r="H163" s="377">
        <v>4.2</v>
      </c>
      <c r="I163" s="377">
        <v>4.5999999999999996</v>
      </c>
      <c r="J163" s="379" t="s">
        <v>836</v>
      </c>
      <c r="M163" s="1101"/>
      <c r="N163" s="1269"/>
    </row>
    <row r="164" spans="2:14" ht="16.350000000000001" customHeight="1" x14ac:dyDescent="0.15">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15">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15">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15">
      <c r="B167" s="971" t="s">
        <v>142</v>
      </c>
      <c r="C167" s="1096" t="s">
        <v>1486</v>
      </c>
      <c r="D167" s="330">
        <v>2010</v>
      </c>
      <c r="E167" s="539">
        <v>2040</v>
      </c>
      <c r="F167" s="377">
        <v>4.0999999999999996</v>
      </c>
      <c r="G167" s="539">
        <v>1970</v>
      </c>
      <c r="H167" s="377">
        <v>3.9</v>
      </c>
      <c r="I167" s="377">
        <v>4.3</v>
      </c>
      <c r="J167" s="379" t="s">
        <v>3017</v>
      </c>
      <c r="M167" s="1101"/>
      <c r="N167" s="1269"/>
    </row>
    <row r="168" spans="2:14" ht="16.350000000000001" customHeight="1" x14ac:dyDescent="0.15">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15">
      <c r="B169" s="971" t="s">
        <v>145</v>
      </c>
      <c r="C169" s="1096" t="s">
        <v>1487</v>
      </c>
      <c r="D169" s="330">
        <v>1470</v>
      </c>
      <c r="E169" s="539">
        <v>1490</v>
      </c>
      <c r="F169" s="377">
        <v>3.5999999999999996</v>
      </c>
      <c r="G169" s="539">
        <v>1440</v>
      </c>
      <c r="H169" s="377">
        <v>3.4000000000000004</v>
      </c>
      <c r="I169" s="377">
        <v>3.8</v>
      </c>
      <c r="J169" s="379" t="s">
        <v>836</v>
      </c>
      <c r="M169" s="1101"/>
      <c r="N169" s="1269"/>
    </row>
    <row r="170" spans="2:14" ht="16.350000000000001" customHeight="1" x14ac:dyDescent="0.15">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15">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15">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15">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15">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15">
      <c r="B175" s="971" t="s">
        <v>151</v>
      </c>
      <c r="C175" s="1096" t="s">
        <v>410</v>
      </c>
      <c r="D175" s="330">
        <v>849</v>
      </c>
      <c r="E175" s="539">
        <v>862</v>
      </c>
      <c r="F175" s="377">
        <v>4</v>
      </c>
      <c r="G175" s="539">
        <v>843</v>
      </c>
      <c r="H175" s="377">
        <v>3.8</v>
      </c>
      <c r="I175" s="377">
        <v>4.2</v>
      </c>
      <c r="J175" s="379" t="s">
        <v>834</v>
      </c>
      <c r="M175" s="1101"/>
      <c r="N175" s="1269"/>
    </row>
    <row r="176" spans="2:14" ht="16.350000000000001" customHeight="1" x14ac:dyDescent="0.15">
      <c r="B176" s="971" t="s">
        <v>152</v>
      </c>
      <c r="C176" s="1096" t="s">
        <v>411</v>
      </c>
      <c r="D176" s="330">
        <v>484</v>
      </c>
      <c r="E176" s="539">
        <v>490</v>
      </c>
      <c r="F176" s="377">
        <v>4.1000000000000005</v>
      </c>
      <c r="G176" s="539">
        <v>481</v>
      </c>
      <c r="H176" s="377">
        <v>3.9</v>
      </c>
      <c r="I176" s="377">
        <v>4.3000000000000007</v>
      </c>
      <c r="J176" s="378" t="s">
        <v>834</v>
      </c>
      <c r="M176" s="1101"/>
      <c r="N176" s="1269"/>
    </row>
    <row r="177" spans="2:14" ht="16.350000000000001" customHeight="1" x14ac:dyDescent="0.15">
      <c r="B177" s="971" t="s">
        <v>153</v>
      </c>
      <c r="C177" s="1096" t="s">
        <v>412</v>
      </c>
      <c r="D177" s="330">
        <v>413</v>
      </c>
      <c r="E177" s="539">
        <v>419</v>
      </c>
      <c r="F177" s="377">
        <v>4.0000000000000009</v>
      </c>
      <c r="G177" s="539">
        <v>410</v>
      </c>
      <c r="H177" s="377">
        <v>3.8000000000000007</v>
      </c>
      <c r="I177" s="377">
        <v>4.2000000000000011</v>
      </c>
      <c r="J177" s="379" t="s">
        <v>834</v>
      </c>
      <c r="M177" s="1101"/>
      <c r="N177" s="1269"/>
    </row>
    <row r="178" spans="2:14" ht="16.350000000000001" customHeight="1" x14ac:dyDescent="0.15">
      <c r="B178" s="971" t="s">
        <v>154</v>
      </c>
      <c r="C178" s="1096" t="s">
        <v>413</v>
      </c>
      <c r="D178" s="330">
        <v>3230</v>
      </c>
      <c r="E178" s="539">
        <v>3280</v>
      </c>
      <c r="F178" s="377">
        <v>4</v>
      </c>
      <c r="G178" s="539">
        <v>3170</v>
      </c>
      <c r="H178" s="377">
        <v>3.8</v>
      </c>
      <c r="I178" s="377">
        <v>4.2</v>
      </c>
      <c r="J178" s="378" t="s">
        <v>3017</v>
      </c>
      <c r="M178" s="1101"/>
      <c r="N178" s="1269"/>
    </row>
    <row r="179" spans="2:14" ht="16.350000000000001" customHeight="1" x14ac:dyDescent="0.15">
      <c r="B179" s="971" t="s">
        <v>155</v>
      </c>
      <c r="C179" s="1096" t="s">
        <v>414</v>
      </c>
      <c r="D179" s="330">
        <v>1690</v>
      </c>
      <c r="E179" s="539">
        <v>1720</v>
      </c>
      <c r="F179" s="377">
        <v>3.5999999999999996</v>
      </c>
      <c r="G179" s="539">
        <v>1660</v>
      </c>
      <c r="H179" s="377">
        <v>3.4000000000000004</v>
      </c>
      <c r="I179" s="377">
        <v>3.8</v>
      </c>
      <c r="J179" s="379" t="s">
        <v>836</v>
      </c>
      <c r="M179" s="1101"/>
      <c r="N179" s="1269"/>
    </row>
    <row r="180" spans="2:14" ht="16.350000000000001" customHeight="1" x14ac:dyDescent="0.15">
      <c r="B180" s="971" t="s">
        <v>156</v>
      </c>
      <c r="C180" s="1096" t="s">
        <v>1488</v>
      </c>
      <c r="D180" s="330">
        <v>1300</v>
      </c>
      <c r="E180" s="539">
        <v>1320</v>
      </c>
      <c r="F180" s="377">
        <v>3.6999999999999997</v>
      </c>
      <c r="G180" s="539">
        <v>1280</v>
      </c>
      <c r="H180" s="377">
        <v>3.5000000000000004</v>
      </c>
      <c r="I180" s="377">
        <v>3.9</v>
      </c>
      <c r="J180" s="379" t="s">
        <v>836</v>
      </c>
      <c r="M180" s="1101"/>
      <c r="N180" s="1269"/>
    </row>
    <row r="181" spans="2:14" ht="16.350000000000001" customHeight="1" x14ac:dyDescent="0.15">
      <c r="B181" s="971" t="s">
        <v>157</v>
      </c>
      <c r="C181" s="1096" t="s">
        <v>1489</v>
      </c>
      <c r="D181" s="330">
        <v>3370</v>
      </c>
      <c r="E181" s="539">
        <v>3430</v>
      </c>
      <c r="F181" s="377">
        <v>3.6999999999999997</v>
      </c>
      <c r="G181" s="539">
        <v>3300</v>
      </c>
      <c r="H181" s="377">
        <v>3.5000000000000004</v>
      </c>
      <c r="I181" s="377">
        <v>3.9</v>
      </c>
      <c r="J181" s="379" t="s">
        <v>836</v>
      </c>
      <c r="M181" s="1101"/>
      <c r="N181" s="1269"/>
    </row>
    <row r="182" spans="2:14" ht="16.350000000000001" customHeight="1" x14ac:dyDescent="0.15">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15">
      <c r="B183" s="971" t="s">
        <v>159</v>
      </c>
      <c r="C183" s="1096" t="s">
        <v>418</v>
      </c>
      <c r="D183" s="330">
        <v>2450</v>
      </c>
      <c r="E183" s="539">
        <v>2480</v>
      </c>
      <c r="F183" s="377">
        <v>4.3</v>
      </c>
      <c r="G183" s="539">
        <v>2410</v>
      </c>
      <c r="H183" s="377">
        <v>4.0999999999999996</v>
      </c>
      <c r="I183" s="377">
        <v>4.5</v>
      </c>
      <c r="J183" s="379" t="s">
        <v>3017</v>
      </c>
      <c r="M183" s="1101"/>
      <c r="N183" s="1269"/>
    </row>
    <row r="184" spans="2:14" ht="16.350000000000001" customHeight="1" x14ac:dyDescent="0.15">
      <c r="B184" s="971" t="s">
        <v>160</v>
      </c>
      <c r="C184" s="1097" t="s">
        <v>419</v>
      </c>
      <c r="D184" s="330">
        <v>4710</v>
      </c>
      <c r="E184" s="539">
        <v>4780</v>
      </c>
      <c r="F184" s="377">
        <v>4.0999999999999996</v>
      </c>
      <c r="G184" s="539">
        <v>4640</v>
      </c>
      <c r="H184" s="377">
        <v>3.9</v>
      </c>
      <c r="I184" s="377">
        <v>4.3</v>
      </c>
      <c r="J184" s="367" t="s">
        <v>3017</v>
      </c>
      <c r="M184" s="1101"/>
      <c r="N184" s="1269"/>
    </row>
    <row r="185" spans="2:14" ht="16.350000000000001" customHeight="1" x14ac:dyDescent="0.15">
      <c r="B185" s="971" t="s">
        <v>161</v>
      </c>
      <c r="C185" s="1096" t="s">
        <v>1490</v>
      </c>
      <c r="D185" s="330">
        <v>1870</v>
      </c>
      <c r="E185" s="539">
        <v>1900</v>
      </c>
      <c r="F185" s="377">
        <v>3.9</v>
      </c>
      <c r="G185" s="539">
        <v>1840</v>
      </c>
      <c r="H185" s="377">
        <v>3.6999999999999997</v>
      </c>
      <c r="I185" s="377">
        <v>4.1000000000000005</v>
      </c>
      <c r="J185" s="379" t="s">
        <v>836</v>
      </c>
      <c r="M185" s="1101"/>
      <c r="N185" s="1269"/>
    </row>
    <row r="186" spans="2:14" ht="16.350000000000001" customHeight="1" x14ac:dyDescent="0.15">
      <c r="B186" s="971" t="s">
        <v>162</v>
      </c>
      <c r="C186" s="1096" t="s">
        <v>421</v>
      </c>
      <c r="D186" s="330">
        <v>631</v>
      </c>
      <c r="E186" s="539">
        <v>641</v>
      </c>
      <c r="F186" s="377">
        <v>4.0999999999999996</v>
      </c>
      <c r="G186" s="539">
        <v>620</v>
      </c>
      <c r="H186" s="377">
        <v>3.9</v>
      </c>
      <c r="I186" s="377">
        <v>4.3</v>
      </c>
      <c r="J186" s="378" t="s">
        <v>3017</v>
      </c>
      <c r="M186" s="1101"/>
      <c r="N186" s="1269"/>
    </row>
    <row r="187" spans="2:14" ht="16.350000000000001" customHeight="1" x14ac:dyDescent="0.15">
      <c r="B187" s="971" t="s">
        <v>163</v>
      </c>
      <c r="C187" s="1096" t="s">
        <v>422</v>
      </c>
      <c r="D187" s="330">
        <v>974</v>
      </c>
      <c r="E187" s="539">
        <v>990</v>
      </c>
      <c r="F187" s="377">
        <v>4</v>
      </c>
      <c r="G187" s="539">
        <v>957</v>
      </c>
      <c r="H187" s="377">
        <v>3.8</v>
      </c>
      <c r="I187" s="377">
        <v>4.2</v>
      </c>
      <c r="J187" s="379" t="s">
        <v>3017</v>
      </c>
      <c r="M187" s="1101"/>
      <c r="N187" s="1269"/>
    </row>
    <row r="188" spans="2:14" ht="16.350000000000001" customHeight="1" x14ac:dyDescent="0.15">
      <c r="B188" s="971" t="s">
        <v>164</v>
      </c>
      <c r="C188" s="1096" t="s">
        <v>423</v>
      </c>
      <c r="D188" s="330">
        <v>1460</v>
      </c>
      <c r="E188" s="539">
        <v>1480</v>
      </c>
      <c r="F188" s="377">
        <v>4</v>
      </c>
      <c r="G188" s="539">
        <v>1450</v>
      </c>
      <c r="H188" s="377">
        <v>3.8</v>
      </c>
      <c r="I188" s="377">
        <v>4.2</v>
      </c>
      <c r="J188" s="378" t="s">
        <v>834</v>
      </c>
      <c r="M188" s="1101"/>
      <c r="N188" s="1269"/>
    </row>
    <row r="189" spans="2:14" ht="16.350000000000001" customHeight="1" x14ac:dyDescent="0.15">
      <c r="B189" s="971" t="s">
        <v>166</v>
      </c>
      <c r="C189" s="1096" t="s">
        <v>424</v>
      </c>
      <c r="D189" s="330">
        <v>1230</v>
      </c>
      <c r="E189" s="539">
        <v>1240</v>
      </c>
      <c r="F189" s="377">
        <v>4.1000000000000005</v>
      </c>
      <c r="G189" s="539">
        <v>1220</v>
      </c>
      <c r="H189" s="377">
        <v>3.9</v>
      </c>
      <c r="I189" s="377">
        <v>4.3000000000000007</v>
      </c>
      <c r="J189" s="379" t="s">
        <v>834</v>
      </c>
      <c r="M189" s="1101"/>
      <c r="N189" s="1269"/>
    </row>
    <row r="190" spans="2:14" ht="16.350000000000001" customHeight="1" x14ac:dyDescent="0.15">
      <c r="B190" s="971" t="s">
        <v>167</v>
      </c>
      <c r="C190" s="1096" t="s">
        <v>425</v>
      </c>
      <c r="D190" s="330">
        <v>896</v>
      </c>
      <c r="E190" s="539">
        <v>908</v>
      </c>
      <c r="F190" s="377">
        <v>3.9</v>
      </c>
      <c r="G190" s="539">
        <v>891</v>
      </c>
      <c r="H190" s="377">
        <v>3.9</v>
      </c>
      <c r="I190" s="377">
        <v>4.0999999999999996</v>
      </c>
      <c r="J190" s="378" t="s">
        <v>1303</v>
      </c>
      <c r="M190" s="1101"/>
      <c r="N190" s="1269"/>
    </row>
    <row r="191" spans="2:14" ht="16.350000000000001" customHeight="1" x14ac:dyDescent="0.15">
      <c r="B191" s="971" t="s">
        <v>168</v>
      </c>
      <c r="C191" s="1096" t="s">
        <v>426</v>
      </c>
      <c r="D191" s="330">
        <v>450</v>
      </c>
      <c r="E191" s="539">
        <v>457</v>
      </c>
      <c r="F191" s="377">
        <v>4</v>
      </c>
      <c r="G191" s="539">
        <v>447</v>
      </c>
      <c r="H191" s="377">
        <v>3.8</v>
      </c>
      <c r="I191" s="377">
        <v>4.2</v>
      </c>
      <c r="J191" s="379" t="s">
        <v>834</v>
      </c>
      <c r="M191" s="1101"/>
      <c r="N191" s="1269"/>
    </row>
    <row r="192" spans="2:14" ht="16.350000000000001" customHeight="1" x14ac:dyDescent="0.15">
      <c r="B192" s="971" t="s">
        <v>169</v>
      </c>
      <c r="C192" s="1097" t="s">
        <v>427</v>
      </c>
      <c r="D192" s="330">
        <v>460</v>
      </c>
      <c r="E192" s="539">
        <v>467</v>
      </c>
      <c r="F192" s="377">
        <v>4</v>
      </c>
      <c r="G192" s="539">
        <v>457</v>
      </c>
      <c r="H192" s="377">
        <v>3.8</v>
      </c>
      <c r="I192" s="377">
        <v>4.2</v>
      </c>
      <c r="J192" s="367" t="s">
        <v>834</v>
      </c>
      <c r="M192" s="1101"/>
      <c r="N192" s="1269"/>
    </row>
    <row r="193" spans="2:14" ht="16.350000000000001" customHeight="1" x14ac:dyDescent="0.15">
      <c r="B193" s="971" t="s">
        <v>170</v>
      </c>
      <c r="C193" s="1096" t="s">
        <v>428</v>
      </c>
      <c r="D193" s="330">
        <v>639</v>
      </c>
      <c r="E193" s="539">
        <v>647</v>
      </c>
      <c r="F193" s="377">
        <v>4.5</v>
      </c>
      <c r="G193" s="539">
        <v>630</v>
      </c>
      <c r="H193" s="377">
        <v>4.3</v>
      </c>
      <c r="I193" s="377">
        <v>4.7</v>
      </c>
      <c r="J193" s="379" t="s">
        <v>3017</v>
      </c>
      <c r="M193" s="1101"/>
      <c r="N193" s="1269"/>
    </row>
    <row r="194" spans="2:14" ht="16.350000000000001" customHeight="1" x14ac:dyDescent="0.15">
      <c r="B194" s="971" t="s">
        <v>171</v>
      </c>
      <c r="C194" s="1096" t="s">
        <v>429</v>
      </c>
      <c r="D194" s="330">
        <v>1690</v>
      </c>
      <c r="E194" s="539">
        <v>1720</v>
      </c>
      <c r="F194" s="377">
        <v>4</v>
      </c>
      <c r="G194" s="539">
        <v>1660</v>
      </c>
      <c r="H194" s="377">
        <v>3.8</v>
      </c>
      <c r="I194" s="377">
        <v>4.2</v>
      </c>
      <c r="J194" s="378" t="s">
        <v>836</v>
      </c>
      <c r="M194" s="1101"/>
      <c r="N194" s="1269"/>
    </row>
    <row r="195" spans="2:14" ht="16.350000000000001" customHeight="1" x14ac:dyDescent="0.15">
      <c r="B195" s="971" t="s">
        <v>172</v>
      </c>
      <c r="C195" s="1096" t="s">
        <v>1491</v>
      </c>
      <c r="D195" s="330">
        <v>3430</v>
      </c>
      <c r="E195" s="539">
        <v>3490</v>
      </c>
      <c r="F195" s="377">
        <v>3.8</v>
      </c>
      <c r="G195" s="539">
        <v>3370</v>
      </c>
      <c r="H195" s="377">
        <v>3.5999999999999996</v>
      </c>
      <c r="I195" s="377">
        <v>4</v>
      </c>
      <c r="J195" s="379" t="s">
        <v>836</v>
      </c>
      <c r="M195" s="1101"/>
      <c r="N195" s="1269"/>
    </row>
    <row r="196" spans="2:14" ht="16.350000000000001" customHeight="1" x14ac:dyDescent="0.15">
      <c r="B196" s="971" t="s">
        <v>173</v>
      </c>
      <c r="C196" s="1096" t="s">
        <v>1492</v>
      </c>
      <c r="D196" s="330">
        <v>659</v>
      </c>
      <c r="E196" s="539">
        <v>666</v>
      </c>
      <c r="F196" s="377">
        <v>4.5000000000000009</v>
      </c>
      <c r="G196" s="539">
        <v>656</v>
      </c>
      <c r="H196" s="377">
        <v>4.3000000000000007</v>
      </c>
      <c r="I196" s="377">
        <v>4.7000000000000011</v>
      </c>
      <c r="J196" s="379" t="s">
        <v>834</v>
      </c>
      <c r="M196" s="1101"/>
      <c r="N196" s="1269"/>
    </row>
    <row r="197" spans="2:14" ht="16.350000000000001" customHeight="1" x14ac:dyDescent="0.15">
      <c r="B197" s="971" t="s">
        <v>174</v>
      </c>
      <c r="C197" s="1096" t="s">
        <v>432</v>
      </c>
      <c r="D197" s="330">
        <v>650</v>
      </c>
      <c r="E197" s="539">
        <v>656</v>
      </c>
      <c r="F197" s="377">
        <v>4.5000000000000009</v>
      </c>
      <c r="G197" s="539">
        <v>648</v>
      </c>
      <c r="H197" s="377">
        <v>4.3000000000000007</v>
      </c>
      <c r="I197" s="377">
        <v>4.7000000000000011</v>
      </c>
      <c r="J197" s="379" t="s">
        <v>834</v>
      </c>
      <c r="M197" s="1101"/>
      <c r="N197" s="1269"/>
    </row>
    <row r="198" spans="2:14" ht="16.350000000000001" customHeight="1" x14ac:dyDescent="0.15">
      <c r="B198" s="971" t="s">
        <v>176</v>
      </c>
      <c r="C198" s="1097" t="s">
        <v>433</v>
      </c>
      <c r="D198" s="330">
        <v>743</v>
      </c>
      <c r="E198" s="539">
        <v>753</v>
      </c>
      <c r="F198" s="377">
        <v>4.1000000000000005</v>
      </c>
      <c r="G198" s="539">
        <v>738</v>
      </c>
      <c r="H198" s="377">
        <v>3.9</v>
      </c>
      <c r="I198" s="377">
        <v>4.3000000000000007</v>
      </c>
      <c r="J198" s="367" t="s">
        <v>834</v>
      </c>
      <c r="M198" s="1101"/>
      <c r="N198" s="1269"/>
    </row>
    <row r="199" spans="2:14" ht="16.350000000000001" customHeight="1" x14ac:dyDescent="0.15">
      <c r="B199" s="971" t="s">
        <v>177</v>
      </c>
      <c r="C199" s="1096" t="s">
        <v>434</v>
      </c>
      <c r="D199" s="330">
        <v>758</v>
      </c>
      <c r="E199" s="539">
        <v>769</v>
      </c>
      <c r="F199" s="377">
        <v>4.3</v>
      </c>
      <c r="G199" s="539">
        <v>746</v>
      </c>
      <c r="H199" s="377">
        <v>4.0999999999999996</v>
      </c>
      <c r="I199" s="377">
        <v>4.5</v>
      </c>
      <c r="J199" s="379" t="s">
        <v>3017</v>
      </c>
      <c r="M199" s="1101"/>
      <c r="N199" s="1269"/>
    </row>
    <row r="200" spans="2:14" ht="16.350000000000001" customHeight="1" x14ac:dyDescent="0.15">
      <c r="B200" s="971" t="s">
        <v>178</v>
      </c>
      <c r="C200" s="1096" t="s">
        <v>435</v>
      </c>
      <c r="D200" s="330">
        <v>579</v>
      </c>
      <c r="E200" s="539">
        <v>586</v>
      </c>
      <c r="F200" s="377">
        <v>4.2</v>
      </c>
      <c r="G200" s="539">
        <v>576</v>
      </c>
      <c r="H200" s="377">
        <v>4</v>
      </c>
      <c r="I200" s="377">
        <v>4.4000000000000004</v>
      </c>
      <c r="J200" s="378" t="s">
        <v>834</v>
      </c>
      <c r="M200" s="1101"/>
      <c r="N200" s="1269"/>
    </row>
    <row r="201" spans="2:14" ht="16.350000000000001" customHeight="1" x14ac:dyDescent="0.15">
      <c r="B201" s="971" t="s">
        <v>179</v>
      </c>
      <c r="C201" s="1096" t="s">
        <v>436</v>
      </c>
      <c r="D201" s="330">
        <v>357</v>
      </c>
      <c r="E201" s="539">
        <v>362</v>
      </c>
      <c r="F201" s="377">
        <v>4.2</v>
      </c>
      <c r="G201" s="539">
        <v>355</v>
      </c>
      <c r="H201" s="377">
        <v>4</v>
      </c>
      <c r="I201" s="377">
        <v>4.4000000000000004</v>
      </c>
      <c r="J201" s="379" t="s">
        <v>834</v>
      </c>
      <c r="M201" s="1101"/>
      <c r="N201" s="1269"/>
    </row>
    <row r="202" spans="2:14" ht="16.350000000000001" customHeight="1" x14ac:dyDescent="0.15">
      <c r="B202" s="971" t="s">
        <v>181</v>
      </c>
      <c r="C202" s="1097" t="s">
        <v>437</v>
      </c>
      <c r="D202" s="330">
        <v>750</v>
      </c>
      <c r="E202" s="539">
        <v>761</v>
      </c>
      <c r="F202" s="377">
        <v>4.2</v>
      </c>
      <c r="G202" s="539">
        <v>738</v>
      </c>
      <c r="H202" s="377">
        <v>4</v>
      </c>
      <c r="I202" s="377">
        <v>4.4000000000000004</v>
      </c>
      <c r="J202" s="367" t="s">
        <v>3017</v>
      </c>
      <c r="M202" s="1101"/>
      <c r="N202" s="1269"/>
    </row>
    <row r="203" spans="2:14" ht="16.350000000000001" customHeight="1" x14ac:dyDescent="0.15">
      <c r="B203" s="971" t="s">
        <v>182</v>
      </c>
      <c r="C203" s="1096" t="s">
        <v>438</v>
      </c>
      <c r="D203" s="330">
        <v>1660</v>
      </c>
      <c r="E203" s="539">
        <v>1690</v>
      </c>
      <c r="F203" s="377">
        <v>3.8</v>
      </c>
      <c r="G203" s="539">
        <v>1630</v>
      </c>
      <c r="H203" s="377">
        <v>3.5999999999999996</v>
      </c>
      <c r="I203" s="377">
        <v>4</v>
      </c>
      <c r="J203" s="379" t="s">
        <v>836</v>
      </c>
      <c r="M203" s="1101"/>
      <c r="N203" s="1269"/>
    </row>
    <row r="204" spans="2:14" ht="16.350000000000001" customHeight="1" x14ac:dyDescent="0.15">
      <c r="B204" s="971" t="s">
        <v>183</v>
      </c>
      <c r="C204" s="1097" t="s">
        <v>439</v>
      </c>
      <c r="D204" s="330">
        <v>421</v>
      </c>
      <c r="E204" s="539">
        <v>422</v>
      </c>
      <c r="F204" s="377">
        <v>4.5000000000000009</v>
      </c>
      <c r="G204" s="539">
        <v>420</v>
      </c>
      <c r="H204" s="377">
        <v>4.3000000000000007</v>
      </c>
      <c r="I204" s="377">
        <v>4.7000000000000011</v>
      </c>
      <c r="J204" s="367" t="s">
        <v>834</v>
      </c>
      <c r="M204" s="1101"/>
      <c r="N204" s="1269"/>
    </row>
    <row r="205" spans="2:14" ht="16.350000000000001" customHeight="1" x14ac:dyDescent="0.15">
      <c r="B205" s="971" t="s">
        <v>184</v>
      </c>
      <c r="C205" s="1096" t="s">
        <v>440</v>
      </c>
      <c r="D205" s="330">
        <v>1920</v>
      </c>
      <c r="E205" s="539">
        <v>1950</v>
      </c>
      <c r="F205" s="377">
        <v>4</v>
      </c>
      <c r="G205" s="539">
        <v>1910</v>
      </c>
      <c r="H205" s="377">
        <v>3.8</v>
      </c>
      <c r="I205" s="377">
        <v>4.2</v>
      </c>
      <c r="J205" s="379" t="s">
        <v>834</v>
      </c>
      <c r="M205" s="1101"/>
      <c r="N205" s="1269"/>
    </row>
    <row r="206" spans="2:14" ht="16.350000000000001" customHeight="1" x14ac:dyDescent="0.15">
      <c r="B206" s="971" t="s">
        <v>185</v>
      </c>
      <c r="C206" s="1096" t="s">
        <v>441</v>
      </c>
      <c r="D206" s="330">
        <v>1080</v>
      </c>
      <c r="E206" s="539">
        <v>1090</v>
      </c>
      <c r="F206" s="377">
        <v>4.4000000000000004</v>
      </c>
      <c r="G206" s="539">
        <v>1070</v>
      </c>
      <c r="H206" s="377">
        <v>4.2</v>
      </c>
      <c r="I206" s="377">
        <v>4.6000000000000005</v>
      </c>
      <c r="J206" s="378" t="s">
        <v>834</v>
      </c>
      <c r="M206" s="1101"/>
      <c r="N206" s="1269"/>
    </row>
    <row r="207" spans="2:14" ht="16.350000000000001" customHeight="1" x14ac:dyDescent="0.15">
      <c r="B207" s="971" t="s">
        <v>186</v>
      </c>
      <c r="C207" s="1096" t="s">
        <v>442</v>
      </c>
      <c r="D207" s="330">
        <v>784</v>
      </c>
      <c r="E207" s="539">
        <v>792</v>
      </c>
      <c r="F207" s="377">
        <v>4.5000000000000009</v>
      </c>
      <c r="G207" s="539">
        <v>781</v>
      </c>
      <c r="H207" s="377">
        <v>4.3000000000000007</v>
      </c>
      <c r="I207" s="377">
        <v>4.7000000000000011</v>
      </c>
      <c r="J207" s="379" t="s">
        <v>834</v>
      </c>
      <c r="M207" s="1101"/>
      <c r="N207" s="1269"/>
    </row>
    <row r="208" spans="2:14" ht="16.350000000000001" customHeight="1" x14ac:dyDescent="0.15">
      <c r="B208" s="971" t="s">
        <v>187</v>
      </c>
      <c r="C208" s="1097" t="s">
        <v>443</v>
      </c>
      <c r="D208" s="330">
        <v>885</v>
      </c>
      <c r="E208" s="539">
        <v>897</v>
      </c>
      <c r="F208" s="377">
        <v>4.1000000000000005</v>
      </c>
      <c r="G208" s="539">
        <v>880</v>
      </c>
      <c r="H208" s="377">
        <v>3.9</v>
      </c>
      <c r="I208" s="377">
        <v>4.3000000000000007</v>
      </c>
      <c r="J208" s="367" t="s">
        <v>834</v>
      </c>
      <c r="M208" s="1101"/>
      <c r="N208" s="1269"/>
    </row>
    <row r="209" spans="2:14" ht="16.350000000000001" customHeight="1" x14ac:dyDescent="0.15">
      <c r="B209" s="971" t="s">
        <v>188</v>
      </c>
      <c r="C209" s="1096" t="s">
        <v>444</v>
      </c>
      <c r="D209" s="330">
        <v>736</v>
      </c>
      <c r="E209" s="539">
        <v>746</v>
      </c>
      <c r="F209" s="377">
        <v>4.3</v>
      </c>
      <c r="G209" s="539">
        <v>725</v>
      </c>
      <c r="H209" s="377">
        <v>4.0999999999999996</v>
      </c>
      <c r="I209" s="377">
        <v>4.5</v>
      </c>
      <c r="J209" s="379" t="s">
        <v>3017</v>
      </c>
      <c r="M209" s="1101"/>
      <c r="N209" s="1269"/>
    </row>
    <row r="210" spans="2:14" ht="16.350000000000001" customHeight="1" x14ac:dyDescent="0.15">
      <c r="B210" s="971" t="s">
        <v>189</v>
      </c>
      <c r="C210" s="1097" t="s">
        <v>1493</v>
      </c>
      <c r="D210" s="330">
        <v>1860</v>
      </c>
      <c r="E210" s="539">
        <v>1890</v>
      </c>
      <c r="F210" s="377">
        <v>3.9</v>
      </c>
      <c r="G210" s="539">
        <v>1830</v>
      </c>
      <c r="H210" s="377">
        <v>3.6999999999999997</v>
      </c>
      <c r="I210" s="377">
        <v>4.1000000000000005</v>
      </c>
      <c r="J210" s="367" t="s">
        <v>836</v>
      </c>
      <c r="M210" s="1101"/>
      <c r="N210" s="1269"/>
    </row>
    <row r="211" spans="2:14" ht="16.350000000000001" customHeight="1" x14ac:dyDescent="0.15">
      <c r="B211" s="971" t="s">
        <v>191</v>
      </c>
      <c r="C211" s="1096" t="s">
        <v>446</v>
      </c>
      <c r="D211" s="330">
        <v>528</v>
      </c>
      <c r="E211" s="539">
        <v>535</v>
      </c>
      <c r="F211" s="377">
        <v>4.4000000000000004</v>
      </c>
      <c r="G211" s="539">
        <v>520</v>
      </c>
      <c r="H211" s="377">
        <v>4.2</v>
      </c>
      <c r="I211" s="377">
        <v>4.5999999999999996</v>
      </c>
      <c r="J211" s="379" t="s">
        <v>3017</v>
      </c>
      <c r="M211" s="1101"/>
      <c r="N211" s="1269"/>
    </row>
    <row r="212" spans="2:14" ht="16.350000000000001" customHeight="1" x14ac:dyDescent="0.15">
      <c r="B212" s="971" t="s">
        <v>192</v>
      </c>
      <c r="C212" s="1096" t="s">
        <v>447</v>
      </c>
      <c r="D212" s="330">
        <v>821</v>
      </c>
      <c r="E212" s="539">
        <v>825</v>
      </c>
      <c r="F212" s="377">
        <v>4.6000000000000005</v>
      </c>
      <c r="G212" s="539">
        <v>819</v>
      </c>
      <c r="H212" s="377">
        <v>4.4000000000000004</v>
      </c>
      <c r="I212" s="377">
        <v>4.8000000000000007</v>
      </c>
      <c r="J212" s="378" t="s">
        <v>834</v>
      </c>
      <c r="M212" s="1101"/>
      <c r="N212" s="1269"/>
    </row>
    <row r="213" spans="2:14" ht="16.350000000000001" customHeight="1" x14ac:dyDescent="0.15">
      <c r="B213" s="971" t="s">
        <v>193</v>
      </c>
      <c r="C213" s="1096" t="s">
        <v>448</v>
      </c>
      <c r="D213" s="330">
        <v>431</v>
      </c>
      <c r="E213" s="539">
        <v>437</v>
      </c>
      <c r="F213" s="377">
        <v>4.2</v>
      </c>
      <c r="G213" s="539">
        <v>429</v>
      </c>
      <c r="H213" s="377">
        <v>4</v>
      </c>
      <c r="I213" s="377">
        <v>4.4000000000000004</v>
      </c>
      <c r="J213" s="379" t="s">
        <v>834</v>
      </c>
      <c r="M213" s="1101"/>
      <c r="N213" s="1269"/>
    </row>
    <row r="214" spans="2:14" ht="16.350000000000001" customHeight="1" x14ac:dyDescent="0.15">
      <c r="B214" s="971" t="s">
        <v>194</v>
      </c>
      <c r="C214" s="1097" t="s">
        <v>1494</v>
      </c>
      <c r="D214" s="330">
        <v>1990</v>
      </c>
      <c r="E214" s="539">
        <v>2020</v>
      </c>
      <c r="F214" s="377">
        <v>3.8</v>
      </c>
      <c r="G214" s="539">
        <v>1960</v>
      </c>
      <c r="H214" s="377">
        <v>3.5999999999999996</v>
      </c>
      <c r="I214" s="377">
        <v>4</v>
      </c>
      <c r="J214" s="367" t="s">
        <v>836</v>
      </c>
      <c r="M214" s="1101"/>
      <c r="N214" s="1269"/>
    </row>
    <row r="215" spans="2:14" ht="16.350000000000001" customHeight="1" x14ac:dyDescent="0.15">
      <c r="B215" s="971" t="s">
        <v>195</v>
      </c>
      <c r="C215" s="1096" t="s">
        <v>450</v>
      </c>
      <c r="D215" s="330">
        <v>713</v>
      </c>
      <c r="E215" s="539">
        <v>722</v>
      </c>
      <c r="F215" s="377">
        <v>4.2</v>
      </c>
      <c r="G215" s="539">
        <v>709</v>
      </c>
      <c r="H215" s="377">
        <v>4</v>
      </c>
      <c r="I215" s="377">
        <v>4.4000000000000004</v>
      </c>
      <c r="J215" s="379" t="s">
        <v>834</v>
      </c>
      <c r="M215" s="1101"/>
      <c r="N215" s="1269"/>
    </row>
    <row r="216" spans="2:14" ht="16.350000000000001" customHeight="1" x14ac:dyDescent="0.15">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15">
      <c r="B217" s="971" t="s">
        <v>197</v>
      </c>
      <c r="C217" s="1096" t="s">
        <v>452</v>
      </c>
      <c r="D217" s="330">
        <v>4410</v>
      </c>
      <c r="E217" s="539">
        <v>4480</v>
      </c>
      <c r="F217" s="377">
        <v>3.9</v>
      </c>
      <c r="G217" s="539">
        <v>4340</v>
      </c>
      <c r="H217" s="377">
        <v>3.6999999999999997</v>
      </c>
      <c r="I217" s="377">
        <v>4.1000000000000005</v>
      </c>
      <c r="J217" s="379" t="s">
        <v>836</v>
      </c>
      <c r="M217" s="1101"/>
      <c r="N217" s="1269"/>
    </row>
    <row r="218" spans="2:14" ht="16.350000000000001" customHeight="1" x14ac:dyDescent="0.15">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15">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15">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15">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15">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15">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15">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15">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15">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15">
      <c r="B227" s="971" t="s">
        <v>207</v>
      </c>
      <c r="C227" s="1096" t="s">
        <v>462</v>
      </c>
      <c r="D227" s="330">
        <v>1280</v>
      </c>
      <c r="E227" s="539">
        <v>1290</v>
      </c>
      <c r="F227" s="377">
        <v>4.3999999999999995</v>
      </c>
      <c r="G227" s="539">
        <v>1270</v>
      </c>
      <c r="H227" s="377">
        <v>4.1999999999999993</v>
      </c>
      <c r="I227" s="377">
        <v>4.5999999999999996</v>
      </c>
      <c r="J227" s="379" t="s">
        <v>834</v>
      </c>
      <c r="M227" s="1101"/>
      <c r="N227" s="1269"/>
    </row>
    <row r="228" spans="2:14" ht="16.350000000000001" customHeight="1" x14ac:dyDescent="0.15">
      <c r="B228" s="971" t="s">
        <v>209</v>
      </c>
      <c r="C228" s="1097" t="s">
        <v>463</v>
      </c>
      <c r="D228" s="330">
        <v>1230</v>
      </c>
      <c r="E228" s="539">
        <v>1250</v>
      </c>
      <c r="F228" s="377">
        <v>4.5</v>
      </c>
      <c r="G228" s="539">
        <v>1210</v>
      </c>
      <c r="H228" s="377">
        <v>4.3</v>
      </c>
      <c r="I228" s="377">
        <v>4.7</v>
      </c>
      <c r="J228" s="367" t="s">
        <v>3017</v>
      </c>
      <c r="M228" s="1101"/>
      <c r="N228" s="1269"/>
    </row>
    <row r="229" spans="2:14" ht="16.350000000000001" customHeight="1" x14ac:dyDescent="0.15">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15">
      <c r="B230" s="971" t="s">
        <v>211</v>
      </c>
      <c r="C230" s="1096" t="s">
        <v>465</v>
      </c>
      <c r="D230" s="330">
        <v>2100</v>
      </c>
      <c r="E230" s="539">
        <v>2120</v>
      </c>
      <c r="F230" s="377">
        <v>4.7</v>
      </c>
      <c r="G230" s="539">
        <v>2070</v>
      </c>
      <c r="H230" s="377">
        <v>4.5</v>
      </c>
      <c r="I230" s="377">
        <v>4.9000000000000004</v>
      </c>
      <c r="J230" s="378" t="s">
        <v>836</v>
      </c>
      <c r="M230" s="1101"/>
      <c r="N230" s="1269"/>
    </row>
    <row r="231" spans="2:14" ht="16.350000000000001" customHeight="1" x14ac:dyDescent="0.15">
      <c r="B231" s="971" t="s">
        <v>212</v>
      </c>
      <c r="C231" s="1096" t="s">
        <v>466</v>
      </c>
      <c r="D231" s="330">
        <v>2050</v>
      </c>
      <c r="E231" s="539">
        <v>2070</v>
      </c>
      <c r="F231" s="377">
        <v>4.9000000000000004</v>
      </c>
      <c r="G231" s="539">
        <v>2030</v>
      </c>
      <c r="H231" s="377">
        <v>4.7</v>
      </c>
      <c r="I231" s="377">
        <v>5.1000000000000005</v>
      </c>
      <c r="J231" s="379" t="s">
        <v>3017</v>
      </c>
      <c r="M231" s="1101"/>
      <c r="N231" s="1269"/>
    </row>
    <row r="232" spans="2:14" ht="16.350000000000001" customHeight="1" x14ac:dyDescent="0.15">
      <c r="B232" s="971" t="s">
        <v>213</v>
      </c>
      <c r="C232" s="1097" t="s">
        <v>467</v>
      </c>
      <c r="D232" s="330">
        <v>1370</v>
      </c>
      <c r="E232" s="539">
        <v>1390</v>
      </c>
      <c r="F232" s="377">
        <v>4.8</v>
      </c>
      <c r="G232" s="539">
        <v>1350</v>
      </c>
      <c r="H232" s="377">
        <v>4.5999999999999996</v>
      </c>
      <c r="I232" s="377">
        <v>5</v>
      </c>
      <c r="J232" s="367" t="s">
        <v>3017</v>
      </c>
      <c r="M232" s="1101"/>
      <c r="N232" s="1269"/>
    </row>
    <row r="233" spans="2:14" ht="16.350000000000001" customHeight="1" x14ac:dyDescent="0.15">
      <c r="B233" s="971" t="s">
        <v>214</v>
      </c>
      <c r="C233" s="1096" t="s">
        <v>1495</v>
      </c>
      <c r="D233" s="330">
        <v>886</v>
      </c>
      <c r="E233" s="539">
        <v>896</v>
      </c>
      <c r="F233" s="377">
        <v>4.7</v>
      </c>
      <c r="G233" s="539">
        <v>876</v>
      </c>
      <c r="H233" s="377">
        <v>4.5</v>
      </c>
      <c r="I233" s="377">
        <v>4.9000000000000004</v>
      </c>
      <c r="J233" s="379" t="s">
        <v>3017</v>
      </c>
      <c r="M233" s="1101"/>
      <c r="N233" s="1269"/>
    </row>
    <row r="234" spans="2:14" ht="16.350000000000001" customHeight="1" x14ac:dyDescent="0.15">
      <c r="B234" s="971" t="s">
        <v>215</v>
      </c>
      <c r="C234" s="1097" t="s">
        <v>469</v>
      </c>
      <c r="D234" s="330">
        <v>1530</v>
      </c>
      <c r="E234" s="539">
        <v>1540</v>
      </c>
      <c r="F234" s="377">
        <v>5.0999999999999996</v>
      </c>
      <c r="G234" s="539">
        <v>1510</v>
      </c>
      <c r="H234" s="377">
        <v>4.9000000000000004</v>
      </c>
      <c r="I234" s="377">
        <v>5.3</v>
      </c>
      <c r="J234" s="367" t="s">
        <v>836</v>
      </c>
      <c r="M234" s="1101"/>
      <c r="N234" s="1269"/>
    </row>
    <row r="235" spans="2:14" ht="16.350000000000001" customHeight="1" x14ac:dyDescent="0.15">
      <c r="B235" s="971" t="s">
        <v>216</v>
      </c>
      <c r="C235" s="1096" t="s">
        <v>470</v>
      </c>
      <c r="D235" s="330">
        <v>2340</v>
      </c>
      <c r="E235" s="539">
        <v>2370</v>
      </c>
      <c r="F235" s="377">
        <v>4.5999999999999996</v>
      </c>
      <c r="G235" s="539">
        <v>2300</v>
      </c>
      <c r="H235" s="377">
        <v>4.3999999999999995</v>
      </c>
      <c r="I235" s="377">
        <v>4.8</v>
      </c>
      <c r="J235" s="379" t="s">
        <v>3017</v>
      </c>
      <c r="M235" s="1101"/>
      <c r="N235" s="1269"/>
    </row>
    <row r="236" spans="2:14" ht="16.350000000000001" customHeight="1" x14ac:dyDescent="0.15">
      <c r="B236" s="971" t="s">
        <v>217</v>
      </c>
      <c r="C236" s="1096" t="s">
        <v>471</v>
      </c>
      <c r="D236" s="330">
        <v>1090</v>
      </c>
      <c r="E236" s="539">
        <v>1100</v>
      </c>
      <c r="F236" s="377">
        <v>4.5999999999999996</v>
      </c>
      <c r="G236" s="539">
        <v>1070</v>
      </c>
      <c r="H236" s="377">
        <v>4.3999999999999995</v>
      </c>
      <c r="I236" s="377">
        <v>4.8</v>
      </c>
      <c r="J236" s="378" t="s">
        <v>3017</v>
      </c>
      <c r="M236" s="1101"/>
      <c r="N236" s="1269"/>
    </row>
    <row r="237" spans="2:14" ht="16.350000000000001" customHeight="1" x14ac:dyDescent="0.15">
      <c r="B237" s="971" t="s">
        <v>218</v>
      </c>
      <c r="C237" s="1096" t="s">
        <v>472</v>
      </c>
      <c r="D237" s="330">
        <v>1250</v>
      </c>
      <c r="E237" s="539">
        <v>1260</v>
      </c>
      <c r="F237" s="377">
        <v>4.5</v>
      </c>
      <c r="G237" s="539">
        <v>1230</v>
      </c>
      <c r="H237" s="377">
        <v>4.3</v>
      </c>
      <c r="I237" s="377">
        <v>4.7</v>
      </c>
      <c r="J237" s="379" t="s">
        <v>3017</v>
      </c>
      <c r="M237" s="1101"/>
      <c r="N237" s="1269"/>
    </row>
    <row r="238" spans="2:14" ht="16.350000000000001" customHeight="1" x14ac:dyDescent="0.15">
      <c r="B238" s="971" t="s">
        <v>219</v>
      </c>
      <c r="C238" s="1097" t="s">
        <v>473</v>
      </c>
      <c r="D238" s="330">
        <v>412</v>
      </c>
      <c r="E238" s="539">
        <v>415</v>
      </c>
      <c r="F238" s="377">
        <v>4.8</v>
      </c>
      <c r="G238" s="539">
        <v>408</v>
      </c>
      <c r="H238" s="377">
        <v>4.5999999999999996</v>
      </c>
      <c r="I238" s="377">
        <v>5</v>
      </c>
      <c r="J238" s="367" t="s">
        <v>836</v>
      </c>
      <c r="M238" s="1101"/>
      <c r="N238" s="1269"/>
    </row>
    <row r="239" spans="2:14" ht="16.350000000000001" customHeight="1" x14ac:dyDescent="0.15">
      <c r="B239" s="971" t="s">
        <v>221</v>
      </c>
      <c r="C239" s="1096" t="s">
        <v>474</v>
      </c>
      <c r="D239" s="330">
        <v>843</v>
      </c>
      <c r="E239" s="539">
        <v>852</v>
      </c>
      <c r="F239" s="377">
        <v>4.3999999999999995</v>
      </c>
      <c r="G239" s="539">
        <v>833</v>
      </c>
      <c r="H239" s="377">
        <v>4.2</v>
      </c>
      <c r="I239" s="377">
        <v>4.5999999999999996</v>
      </c>
      <c r="J239" s="379" t="s">
        <v>836</v>
      </c>
      <c r="M239" s="1101"/>
      <c r="N239" s="1269"/>
    </row>
    <row r="240" spans="2:14" ht="16.350000000000001" customHeight="1" x14ac:dyDescent="0.15">
      <c r="B240" s="971" t="s">
        <v>222</v>
      </c>
      <c r="C240" s="1097" t="s">
        <v>475</v>
      </c>
      <c r="D240" s="330">
        <v>654</v>
      </c>
      <c r="E240" s="539">
        <v>660</v>
      </c>
      <c r="F240" s="377">
        <v>4.5</v>
      </c>
      <c r="G240" s="539">
        <v>648</v>
      </c>
      <c r="H240" s="377">
        <v>4.3</v>
      </c>
      <c r="I240" s="377">
        <v>4.7</v>
      </c>
      <c r="J240" s="367" t="s">
        <v>836</v>
      </c>
      <c r="M240" s="1101"/>
      <c r="N240" s="1269"/>
    </row>
    <row r="241" spans="2:14" ht="16.350000000000001" customHeight="1" x14ac:dyDescent="0.15">
      <c r="B241" s="971" t="s">
        <v>223</v>
      </c>
      <c r="C241" s="1096" t="s">
        <v>476</v>
      </c>
      <c r="D241" s="330">
        <v>791</v>
      </c>
      <c r="E241" s="539">
        <v>798</v>
      </c>
      <c r="F241" s="377">
        <v>4.5</v>
      </c>
      <c r="G241" s="539">
        <v>783</v>
      </c>
      <c r="H241" s="377">
        <v>4.3</v>
      </c>
      <c r="I241" s="377">
        <v>4.7</v>
      </c>
      <c r="J241" s="379" t="s">
        <v>836</v>
      </c>
      <c r="M241" s="1101"/>
      <c r="N241" s="1269"/>
    </row>
    <row r="242" spans="2:14" ht="16.350000000000001" customHeight="1" x14ac:dyDescent="0.15">
      <c r="B242" s="971" t="s">
        <v>224</v>
      </c>
      <c r="C242" s="1096" t="s">
        <v>477</v>
      </c>
      <c r="D242" s="330">
        <v>493</v>
      </c>
      <c r="E242" s="539">
        <v>499</v>
      </c>
      <c r="F242" s="377">
        <v>4.3999999999999995</v>
      </c>
      <c r="G242" s="539">
        <v>487</v>
      </c>
      <c r="H242" s="377">
        <v>4.2</v>
      </c>
      <c r="I242" s="377">
        <v>4.5999999999999996</v>
      </c>
      <c r="J242" s="378" t="s">
        <v>836</v>
      </c>
      <c r="M242" s="1101"/>
      <c r="N242" s="1269"/>
    </row>
    <row r="243" spans="2:14" ht="16.350000000000001" customHeight="1" x14ac:dyDescent="0.15">
      <c r="B243" s="971" t="s">
        <v>225</v>
      </c>
      <c r="C243" s="1096" t="s">
        <v>1496</v>
      </c>
      <c r="D243" s="330">
        <v>553</v>
      </c>
      <c r="E243" s="539">
        <v>558</v>
      </c>
      <c r="F243" s="377">
        <v>4.5</v>
      </c>
      <c r="G243" s="539">
        <v>547</v>
      </c>
      <c r="H243" s="377">
        <v>4.3</v>
      </c>
      <c r="I243" s="377">
        <v>4.7</v>
      </c>
      <c r="J243" s="379" t="s">
        <v>836</v>
      </c>
      <c r="M243" s="1101"/>
      <c r="N243" s="1269"/>
    </row>
    <row r="244" spans="2:14" ht="16.350000000000001" customHeight="1" x14ac:dyDescent="0.15">
      <c r="B244" s="971" t="s">
        <v>226</v>
      </c>
      <c r="C244" s="1097" t="s">
        <v>1497</v>
      </c>
      <c r="D244" s="330">
        <v>889</v>
      </c>
      <c r="E244" s="539">
        <v>896</v>
      </c>
      <c r="F244" s="377">
        <v>4.5</v>
      </c>
      <c r="G244" s="539">
        <v>881</v>
      </c>
      <c r="H244" s="377">
        <v>4.3</v>
      </c>
      <c r="I244" s="377">
        <v>4.7</v>
      </c>
      <c r="J244" s="367" t="s">
        <v>836</v>
      </c>
      <c r="M244" s="1101"/>
      <c r="N244" s="1269"/>
    </row>
    <row r="245" spans="2:14" ht="16.350000000000001" customHeight="1" x14ac:dyDescent="0.15">
      <c r="B245" s="971" t="s">
        <v>227</v>
      </c>
      <c r="C245" s="1096" t="s">
        <v>480</v>
      </c>
      <c r="D245" s="330">
        <v>806</v>
      </c>
      <c r="E245" s="539">
        <v>814</v>
      </c>
      <c r="F245" s="377">
        <v>4.5</v>
      </c>
      <c r="G245" s="539">
        <v>797</v>
      </c>
      <c r="H245" s="377">
        <v>4.3</v>
      </c>
      <c r="I245" s="377">
        <v>4.7</v>
      </c>
      <c r="J245" s="379" t="s">
        <v>836</v>
      </c>
      <c r="M245" s="1101"/>
      <c r="N245" s="1269"/>
    </row>
    <row r="246" spans="2:14" ht="16.350000000000001" customHeight="1" x14ac:dyDescent="0.15">
      <c r="B246" s="971" t="s">
        <v>228</v>
      </c>
      <c r="C246" s="1097" t="s">
        <v>481</v>
      </c>
      <c r="D246" s="330">
        <v>1720</v>
      </c>
      <c r="E246" s="539">
        <v>1740</v>
      </c>
      <c r="F246" s="377">
        <v>4.9000000000000004</v>
      </c>
      <c r="G246" s="539">
        <v>1700</v>
      </c>
      <c r="H246" s="377">
        <v>4.7</v>
      </c>
      <c r="I246" s="377">
        <v>5.0999999999999996</v>
      </c>
      <c r="J246" s="367" t="s">
        <v>3017</v>
      </c>
      <c r="M246" s="1101"/>
      <c r="N246" s="1269"/>
    </row>
    <row r="247" spans="2:14" ht="16.350000000000001" customHeight="1" x14ac:dyDescent="0.15">
      <c r="B247" s="971" t="s">
        <v>229</v>
      </c>
      <c r="C247" s="1096" t="s">
        <v>482</v>
      </c>
      <c r="D247" s="330">
        <v>1140</v>
      </c>
      <c r="E247" s="539">
        <v>1160</v>
      </c>
      <c r="F247" s="377">
        <v>3.6999999999999997</v>
      </c>
      <c r="G247" s="539">
        <v>1120</v>
      </c>
      <c r="H247" s="377">
        <v>3.5000000000000004</v>
      </c>
      <c r="I247" s="377">
        <v>3.9</v>
      </c>
      <c r="J247" s="379" t="s">
        <v>836</v>
      </c>
      <c r="M247" s="1101"/>
      <c r="N247" s="1269"/>
    </row>
    <row r="248" spans="2:14" ht="16.350000000000001" customHeight="1" x14ac:dyDescent="0.15">
      <c r="B248" s="971" t="s">
        <v>230</v>
      </c>
      <c r="C248" s="1096" t="s">
        <v>483</v>
      </c>
      <c r="D248" s="330">
        <v>893</v>
      </c>
      <c r="E248" s="539">
        <v>905</v>
      </c>
      <c r="F248" s="377">
        <v>4</v>
      </c>
      <c r="G248" s="539">
        <v>880</v>
      </c>
      <c r="H248" s="377">
        <v>3.8</v>
      </c>
      <c r="I248" s="377">
        <v>4.2</v>
      </c>
      <c r="J248" s="378" t="s">
        <v>836</v>
      </c>
      <c r="M248" s="1101"/>
      <c r="N248" s="1269"/>
    </row>
    <row r="249" spans="2:14" ht="16.350000000000001" customHeight="1" x14ac:dyDescent="0.15">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15">
      <c r="B250" s="971" t="s">
        <v>1294</v>
      </c>
      <c r="C250" s="1097" t="s">
        <v>1362</v>
      </c>
      <c r="D250" s="330">
        <v>7820</v>
      </c>
      <c r="E250" s="539">
        <v>7910</v>
      </c>
      <c r="F250" s="377">
        <v>4</v>
      </c>
      <c r="G250" s="539">
        <v>7780</v>
      </c>
      <c r="H250" s="377">
        <v>3.8</v>
      </c>
      <c r="I250" s="377">
        <v>4.2</v>
      </c>
      <c r="J250" s="451" t="s">
        <v>834</v>
      </c>
      <c r="M250" s="1101"/>
      <c r="N250" s="1269"/>
    </row>
    <row r="251" spans="2:14" ht="16.350000000000001" customHeight="1" x14ac:dyDescent="0.15">
      <c r="B251" s="971" t="s">
        <v>1296</v>
      </c>
      <c r="C251" s="1097" t="s">
        <v>1363</v>
      </c>
      <c r="D251" s="330">
        <v>5810</v>
      </c>
      <c r="E251" s="539">
        <v>5870</v>
      </c>
      <c r="F251" s="377">
        <v>4.2</v>
      </c>
      <c r="G251" s="539">
        <v>5790</v>
      </c>
      <c r="H251" s="377">
        <v>4</v>
      </c>
      <c r="I251" s="377">
        <v>4.4000000000000004</v>
      </c>
      <c r="J251" s="451" t="s">
        <v>834</v>
      </c>
      <c r="M251" s="1101"/>
      <c r="N251" s="1269"/>
    </row>
    <row r="252" spans="2:14" ht="16.350000000000001" customHeight="1" x14ac:dyDescent="0.15">
      <c r="B252" s="971" t="s">
        <v>1297</v>
      </c>
      <c r="C252" s="1097" t="s">
        <v>1364</v>
      </c>
      <c r="D252" s="330">
        <v>3100</v>
      </c>
      <c r="E252" s="539">
        <v>3120</v>
      </c>
      <c r="F252" s="377">
        <v>4.1000000000000005</v>
      </c>
      <c r="G252" s="539">
        <v>3090</v>
      </c>
      <c r="H252" s="377">
        <v>3.8</v>
      </c>
      <c r="I252" s="377">
        <v>4.3000000000000007</v>
      </c>
      <c r="J252" s="451" t="s">
        <v>834</v>
      </c>
      <c r="M252" s="1101"/>
      <c r="N252" s="1269"/>
    </row>
    <row r="253" spans="2:14" ht="16.350000000000001" customHeight="1" x14ac:dyDescent="0.15">
      <c r="B253" s="971" t="s">
        <v>1298</v>
      </c>
      <c r="C253" s="1097" t="s">
        <v>1365</v>
      </c>
      <c r="D253" s="330">
        <v>1340</v>
      </c>
      <c r="E253" s="539">
        <v>1370</v>
      </c>
      <c r="F253" s="377">
        <v>4</v>
      </c>
      <c r="G253" s="539">
        <v>1330</v>
      </c>
      <c r="H253" s="377">
        <v>4.0999999999999996</v>
      </c>
      <c r="I253" s="377">
        <v>4.2</v>
      </c>
      <c r="J253" s="451" t="s">
        <v>1303</v>
      </c>
      <c r="M253" s="1101"/>
      <c r="N253" s="1269"/>
    </row>
    <row r="254" spans="2:14" ht="16.350000000000001" customHeight="1" x14ac:dyDescent="0.15">
      <c r="B254" s="971" t="s">
        <v>1299</v>
      </c>
      <c r="C254" s="1097" t="s">
        <v>1498</v>
      </c>
      <c r="D254" s="330">
        <v>1430</v>
      </c>
      <c r="E254" s="539">
        <v>1450</v>
      </c>
      <c r="F254" s="377">
        <v>4.3</v>
      </c>
      <c r="G254" s="539">
        <v>1420</v>
      </c>
      <c r="H254" s="377">
        <v>4.4000000000000004</v>
      </c>
      <c r="I254" s="377">
        <v>4.5</v>
      </c>
      <c r="J254" s="451" t="s">
        <v>1303</v>
      </c>
      <c r="M254" s="1101"/>
      <c r="N254" s="1269"/>
    </row>
    <row r="255" spans="2:14" ht="16.350000000000001" customHeight="1" x14ac:dyDescent="0.15">
      <c r="B255" s="971" t="s">
        <v>1419</v>
      </c>
      <c r="C255" s="1097" t="s">
        <v>1499</v>
      </c>
      <c r="D255" s="330">
        <v>1370</v>
      </c>
      <c r="E255" s="539">
        <v>1390</v>
      </c>
      <c r="F255" s="377">
        <v>4</v>
      </c>
      <c r="G255" s="539">
        <v>1360</v>
      </c>
      <c r="H255" s="377">
        <v>3.8</v>
      </c>
      <c r="I255" s="377">
        <v>4.2</v>
      </c>
      <c r="J255" s="451" t="s">
        <v>834</v>
      </c>
      <c r="M255" s="1101"/>
      <c r="N255" s="1269"/>
    </row>
    <row r="256" spans="2:14" ht="16.350000000000001" customHeight="1" x14ac:dyDescent="0.15">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15">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15">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15">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15">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15">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15">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15">
      <c r="B263" s="971" t="s">
        <v>2583</v>
      </c>
      <c r="C263" s="1097" t="s">
        <v>2638</v>
      </c>
      <c r="D263" s="330">
        <v>4440</v>
      </c>
      <c r="E263" s="539">
        <v>4460</v>
      </c>
      <c r="F263" s="377">
        <v>4</v>
      </c>
      <c r="G263" s="539">
        <v>4430</v>
      </c>
      <c r="H263" s="377">
        <v>4.0999999999999996</v>
      </c>
      <c r="I263" s="377">
        <v>4.2</v>
      </c>
      <c r="J263" s="451" t="s">
        <v>542</v>
      </c>
      <c r="M263" s="1101"/>
      <c r="N263" s="1269"/>
    </row>
    <row r="264" spans="2:14" ht="16.350000000000001" customHeight="1" x14ac:dyDescent="0.15">
      <c r="B264" s="971" t="s">
        <v>2585</v>
      </c>
      <c r="C264" s="1097" t="s">
        <v>2770</v>
      </c>
      <c r="D264" s="330">
        <v>1490</v>
      </c>
      <c r="E264" s="539">
        <v>1440</v>
      </c>
      <c r="F264" s="377">
        <v>4.5</v>
      </c>
      <c r="G264" s="539">
        <v>1510</v>
      </c>
      <c r="H264" s="377" t="s">
        <v>3018</v>
      </c>
      <c r="I264" s="377">
        <v>4.7</v>
      </c>
      <c r="J264" s="451" t="s">
        <v>542</v>
      </c>
      <c r="M264" s="1101"/>
      <c r="N264" s="1269"/>
    </row>
    <row r="265" spans="2:14" ht="16.350000000000001" customHeight="1" x14ac:dyDescent="0.15">
      <c r="B265" s="971" t="s">
        <v>2586</v>
      </c>
      <c r="C265" s="1097" t="s">
        <v>2640</v>
      </c>
      <c r="D265" s="330">
        <v>1260</v>
      </c>
      <c r="E265" s="539">
        <v>1270</v>
      </c>
      <c r="F265" s="377">
        <v>4.2</v>
      </c>
      <c r="G265" s="539">
        <v>1250</v>
      </c>
      <c r="H265" s="377">
        <v>4.3</v>
      </c>
      <c r="I265" s="377">
        <v>4.4000000000000004</v>
      </c>
      <c r="J265" s="451" t="s">
        <v>542</v>
      </c>
      <c r="M265" s="1101"/>
      <c r="N265" s="1269"/>
    </row>
    <row r="266" spans="2:14" ht="16.350000000000001" customHeight="1" x14ac:dyDescent="0.15">
      <c r="B266" s="971" t="s">
        <v>231</v>
      </c>
      <c r="C266" s="1097" t="s">
        <v>484</v>
      </c>
      <c r="D266" s="330">
        <v>695</v>
      </c>
      <c r="E266" s="539">
        <v>698</v>
      </c>
      <c r="F266" s="377">
        <v>5</v>
      </c>
      <c r="G266" s="539">
        <v>694</v>
      </c>
      <c r="H266" s="377">
        <v>4.8</v>
      </c>
      <c r="I266" s="377">
        <v>5.2</v>
      </c>
      <c r="J266" s="367" t="s">
        <v>834</v>
      </c>
      <c r="M266" s="1101"/>
      <c r="N266" s="1269"/>
    </row>
    <row r="267" spans="2:14" ht="16.350000000000001" customHeight="1" x14ac:dyDescent="0.15">
      <c r="B267" s="971" t="s">
        <v>232</v>
      </c>
      <c r="C267" s="1096" t="s">
        <v>485</v>
      </c>
      <c r="D267" s="330">
        <v>690</v>
      </c>
      <c r="E267" s="539">
        <v>696</v>
      </c>
      <c r="F267" s="377">
        <v>5</v>
      </c>
      <c r="G267" s="539">
        <v>683</v>
      </c>
      <c r="H267" s="377">
        <v>4.8</v>
      </c>
      <c r="I267" s="377">
        <v>5.2</v>
      </c>
      <c r="J267" s="379" t="s">
        <v>836</v>
      </c>
      <c r="M267" s="1101"/>
      <c r="N267" s="1269"/>
    </row>
    <row r="268" spans="2:14" ht="16.350000000000001" customHeight="1" x14ac:dyDescent="0.15">
      <c r="B268" s="971" t="s">
        <v>233</v>
      </c>
      <c r="C268" s="1097" t="s">
        <v>486</v>
      </c>
      <c r="D268" s="330">
        <v>1790</v>
      </c>
      <c r="E268" s="539">
        <v>1810</v>
      </c>
      <c r="F268" s="377">
        <v>4.5999999999999996</v>
      </c>
      <c r="G268" s="539">
        <v>1770</v>
      </c>
      <c r="H268" s="377">
        <v>4.3999999999999995</v>
      </c>
      <c r="I268" s="377">
        <v>4.8</v>
      </c>
      <c r="J268" s="367" t="s">
        <v>836</v>
      </c>
      <c r="M268" s="1101"/>
      <c r="N268" s="1269"/>
    </row>
    <row r="269" spans="2:14" ht="16.350000000000001" customHeight="1" x14ac:dyDescent="0.15">
      <c r="B269" s="971" t="s">
        <v>235</v>
      </c>
      <c r="C269" s="1096" t="s">
        <v>487</v>
      </c>
      <c r="D269" s="330">
        <v>270</v>
      </c>
      <c r="E269" s="539">
        <v>266</v>
      </c>
      <c r="F269" s="377">
        <v>4.7</v>
      </c>
      <c r="G269" s="539">
        <v>271</v>
      </c>
      <c r="H269" s="377">
        <v>4.5</v>
      </c>
      <c r="I269" s="377">
        <v>4.9000000000000004</v>
      </c>
      <c r="J269" s="379" t="s">
        <v>1303</v>
      </c>
      <c r="M269" s="1101"/>
      <c r="N269" s="1269"/>
    </row>
    <row r="270" spans="2:14" ht="16.350000000000001" customHeight="1" x14ac:dyDescent="0.15">
      <c r="B270" s="971" t="s">
        <v>236</v>
      </c>
      <c r="C270" s="1096" t="s">
        <v>488</v>
      </c>
      <c r="D270" s="330">
        <v>496</v>
      </c>
      <c r="E270" s="539">
        <v>500</v>
      </c>
      <c r="F270" s="377">
        <v>4.8</v>
      </c>
      <c r="G270" s="539">
        <v>491</v>
      </c>
      <c r="H270" s="377">
        <v>4.5999999999999996</v>
      </c>
      <c r="I270" s="377">
        <v>5</v>
      </c>
      <c r="J270" s="378" t="s">
        <v>836</v>
      </c>
      <c r="M270" s="1101"/>
      <c r="N270" s="1269"/>
    </row>
    <row r="271" spans="2:14" ht="16.350000000000001" customHeight="1" x14ac:dyDescent="0.15">
      <c r="B271" s="971" t="s">
        <v>237</v>
      </c>
      <c r="C271" s="1096" t="s">
        <v>489</v>
      </c>
      <c r="D271" s="330">
        <v>305</v>
      </c>
      <c r="E271" s="539">
        <v>307</v>
      </c>
      <c r="F271" s="377">
        <v>4.8</v>
      </c>
      <c r="G271" s="539">
        <v>302</v>
      </c>
      <c r="H271" s="377">
        <v>4.5999999999999996</v>
      </c>
      <c r="I271" s="377">
        <v>5</v>
      </c>
      <c r="J271" s="379" t="s">
        <v>836</v>
      </c>
      <c r="M271" s="1101"/>
      <c r="N271" s="1269"/>
    </row>
    <row r="272" spans="2:14" ht="16.350000000000001" customHeight="1" x14ac:dyDescent="0.15">
      <c r="B272" s="971" t="s">
        <v>238</v>
      </c>
      <c r="C272" s="1097" t="s">
        <v>490</v>
      </c>
      <c r="D272" s="330">
        <v>573</v>
      </c>
      <c r="E272" s="539">
        <v>578</v>
      </c>
      <c r="F272" s="377">
        <v>5.1000000000000005</v>
      </c>
      <c r="G272" s="539">
        <v>567</v>
      </c>
      <c r="H272" s="377">
        <v>4.9000000000000004</v>
      </c>
      <c r="I272" s="377">
        <v>5.3000000000000007</v>
      </c>
      <c r="J272" s="367" t="s">
        <v>3017</v>
      </c>
      <c r="M272" s="1101"/>
      <c r="N272" s="1269"/>
    </row>
    <row r="273" spans="2:14" ht="16.350000000000001" customHeight="1" x14ac:dyDescent="0.15">
      <c r="B273" s="971" t="s">
        <v>239</v>
      </c>
      <c r="C273" s="1096" t="s">
        <v>491</v>
      </c>
      <c r="D273" s="330">
        <v>476</v>
      </c>
      <c r="E273" s="539">
        <v>480</v>
      </c>
      <c r="F273" s="377">
        <v>5.2</v>
      </c>
      <c r="G273" s="539">
        <v>472</v>
      </c>
      <c r="H273" s="377">
        <v>5</v>
      </c>
      <c r="I273" s="377">
        <v>5.4</v>
      </c>
      <c r="J273" s="379" t="s">
        <v>3017</v>
      </c>
      <c r="M273" s="1101"/>
      <c r="N273" s="1269"/>
    </row>
    <row r="274" spans="2:14" ht="16.350000000000001" customHeight="1" x14ac:dyDescent="0.15">
      <c r="B274" s="971" t="s">
        <v>240</v>
      </c>
      <c r="C274" s="1097" t="s">
        <v>492</v>
      </c>
      <c r="D274" s="330">
        <v>405</v>
      </c>
      <c r="E274" s="539">
        <v>408</v>
      </c>
      <c r="F274" s="377">
        <v>5.2</v>
      </c>
      <c r="G274" s="539">
        <v>401</v>
      </c>
      <c r="H274" s="377">
        <v>5</v>
      </c>
      <c r="I274" s="377">
        <v>5.4</v>
      </c>
      <c r="J274" s="367" t="s">
        <v>3017</v>
      </c>
      <c r="M274" s="1101"/>
      <c r="N274" s="1269"/>
    </row>
    <row r="275" spans="2:14" ht="16.350000000000001" customHeight="1" x14ac:dyDescent="0.15">
      <c r="B275" s="971" t="s">
        <v>241</v>
      </c>
      <c r="C275" s="1096" t="s">
        <v>493</v>
      </c>
      <c r="D275" s="330">
        <v>259</v>
      </c>
      <c r="E275" s="539">
        <v>261</v>
      </c>
      <c r="F275" s="377">
        <v>5.1000000000000005</v>
      </c>
      <c r="G275" s="539">
        <v>257</v>
      </c>
      <c r="H275" s="377">
        <v>4.9000000000000004</v>
      </c>
      <c r="I275" s="377">
        <v>5.3000000000000007</v>
      </c>
      <c r="J275" s="379" t="s">
        <v>3017</v>
      </c>
      <c r="M275" s="1101"/>
      <c r="N275" s="1269"/>
    </row>
    <row r="276" spans="2:14" ht="16.350000000000001" customHeight="1" x14ac:dyDescent="0.15">
      <c r="B276" s="971" t="s">
        <v>242</v>
      </c>
      <c r="C276" s="1096" t="s">
        <v>494</v>
      </c>
      <c r="D276" s="330">
        <v>218</v>
      </c>
      <c r="E276" s="539">
        <v>220</v>
      </c>
      <c r="F276" s="377">
        <v>5.1000000000000005</v>
      </c>
      <c r="G276" s="539">
        <v>216</v>
      </c>
      <c r="H276" s="377">
        <v>4.9000000000000004</v>
      </c>
      <c r="I276" s="377">
        <v>5.3000000000000007</v>
      </c>
      <c r="J276" s="378" t="s">
        <v>3017</v>
      </c>
      <c r="M276" s="1101"/>
      <c r="N276" s="1269"/>
    </row>
    <row r="277" spans="2:14" ht="16.350000000000001" customHeight="1" x14ac:dyDescent="0.15">
      <c r="B277" s="971" t="s">
        <v>243</v>
      </c>
      <c r="C277" s="1096" t="s">
        <v>495</v>
      </c>
      <c r="D277" s="330">
        <v>447</v>
      </c>
      <c r="E277" s="539">
        <v>451</v>
      </c>
      <c r="F277" s="377">
        <v>5.2</v>
      </c>
      <c r="G277" s="539">
        <v>443</v>
      </c>
      <c r="H277" s="377">
        <v>5</v>
      </c>
      <c r="I277" s="377">
        <v>5.4</v>
      </c>
      <c r="J277" s="379" t="s">
        <v>3017</v>
      </c>
      <c r="M277" s="1101"/>
      <c r="N277" s="1269"/>
    </row>
    <row r="278" spans="2:14" ht="16.350000000000001" customHeight="1" x14ac:dyDescent="0.15">
      <c r="B278" s="971" t="s">
        <v>244</v>
      </c>
      <c r="C278" s="1097" t="s">
        <v>496</v>
      </c>
      <c r="D278" s="330">
        <v>625</v>
      </c>
      <c r="E278" s="539">
        <v>631</v>
      </c>
      <c r="F278" s="377">
        <v>5.1000000000000005</v>
      </c>
      <c r="G278" s="539">
        <v>619</v>
      </c>
      <c r="H278" s="377">
        <v>4.9000000000000004</v>
      </c>
      <c r="I278" s="377">
        <v>5.3000000000000007</v>
      </c>
      <c r="J278" s="367" t="s">
        <v>3017</v>
      </c>
      <c r="M278" s="1101"/>
      <c r="N278" s="1269"/>
    </row>
    <row r="279" spans="2:14" ht="16.350000000000001" customHeight="1" x14ac:dyDescent="0.15">
      <c r="B279" s="971" t="s">
        <v>245</v>
      </c>
      <c r="C279" s="1096" t="s">
        <v>497</v>
      </c>
      <c r="D279" s="330">
        <v>4720</v>
      </c>
      <c r="E279" s="539">
        <v>4750</v>
      </c>
      <c r="F279" s="377">
        <v>5.2</v>
      </c>
      <c r="G279" s="539">
        <v>4680</v>
      </c>
      <c r="H279" s="377">
        <v>5</v>
      </c>
      <c r="I279" s="377">
        <v>5.4</v>
      </c>
      <c r="J279" s="379" t="s">
        <v>3017</v>
      </c>
      <c r="M279" s="1101"/>
      <c r="N279" s="1269"/>
    </row>
    <row r="280" spans="2:14" ht="16.350000000000001" customHeight="1" x14ac:dyDescent="0.15">
      <c r="B280" s="971" t="s">
        <v>246</v>
      </c>
      <c r="C280" s="1097" t="s">
        <v>498</v>
      </c>
      <c r="D280" s="330">
        <v>1900</v>
      </c>
      <c r="E280" s="539">
        <v>1920</v>
      </c>
      <c r="F280" s="377">
        <v>5.1000000000000005</v>
      </c>
      <c r="G280" s="539">
        <v>1880</v>
      </c>
      <c r="H280" s="377">
        <v>4.9000000000000004</v>
      </c>
      <c r="I280" s="377">
        <v>5.3000000000000007</v>
      </c>
      <c r="J280" s="367" t="s">
        <v>3017</v>
      </c>
      <c r="M280" s="1101"/>
      <c r="N280" s="1269"/>
    </row>
    <row r="281" spans="2:14" ht="16.350000000000001" customHeight="1" x14ac:dyDescent="0.15">
      <c r="B281" s="971" t="s">
        <v>247</v>
      </c>
      <c r="C281" s="1096" t="s">
        <v>499</v>
      </c>
      <c r="D281" s="330">
        <v>1100</v>
      </c>
      <c r="E281" s="539">
        <v>1100</v>
      </c>
      <c r="F281" s="377">
        <v>5.2</v>
      </c>
      <c r="G281" s="539">
        <v>1090</v>
      </c>
      <c r="H281" s="377">
        <v>5</v>
      </c>
      <c r="I281" s="377">
        <v>5.4</v>
      </c>
      <c r="J281" s="379" t="s">
        <v>3017</v>
      </c>
      <c r="M281" s="1101"/>
      <c r="N281" s="1269"/>
    </row>
    <row r="282" spans="2:14" ht="16.350000000000001" customHeight="1" x14ac:dyDescent="0.15">
      <c r="B282" s="971" t="s">
        <v>248</v>
      </c>
      <c r="C282" s="1096" t="s">
        <v>500</v>
      </c>
      <c r="D282" s="330">
        <v>431</v>
      </c>
      <c r="E282" s="539">
        <v>437</v>
      </c>
      <c r="F282" s="377">
        <v>5.3</v>
      </c>
      <c r="G282" s="539">
        <v>424</v>
      </c>
      <c r="H282" s="377">
        <v>5.0999999999999996</v>
      </c>
      <c r="I282" s="377">
        <v>5.5</v>
      </c>
      <c r="J282" s="378" t="s">
        <v>3017</v>
      </c>
      <c r="M282" s="1101"/>
      <c r="N282" s="1269"/>
    </row>
    <row r="283" spans="2:14" ht="16.350000000000001" customHeight="1" x14ac:dyDescent="0.15">
      <c r="B283" s="971" t="s">
        <v>249</v>
      </c>
      <c r="C283" s="1096" t="s">
        <v>501</v>
      </c>
      <c r="D283" s="330">
        <v>959</v>
      </c>
      <c r="E283" s="539">
        <v>967</v>
      </c>
      <c r="F283" s="377">
        <v>5.0999999999999996</v>
      </c>
      <c r="G283" s="539">
        <v>951</v>
      </c>
      <c r="H283" s="377">
        <v>4.9000000000000004</v>
      </c>
      <c r="I283" s="377">
        <v>5.3</v>
      </c>
      <c r="J283" s="379" t="s">
        <v>836</v>
      </c>
      <c r="M283" s="1101"/>
      <c r="N283" s="1269"/>
    </row>
    <row r="284" spans="2:14" ht="16.350000000000001" customHeight="1" x14ac:dyDescent="0.15">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15">
      <c r="B285" s="971" t="s">
        <v>251</v>
      </c>
      <c r="C285" s="1096" t="s">
        <v>503</v>
      </c>
      <c r="D285" s="330">
        <v>605</v>
      </c>
      <c r="E285" s="539">
        <v>612</v>
      </c>
      <c r="F285" s="377">
        <v>4.8</v>
      </c>
      <c r="G285" s="539">
        <v>598</v>
      </c>
      <c r="H285" s="377">
        <v>4.5999999999999996</v>
      </c>
      <c r="I285" s="377">
        <v>5</v>
      </c>
      <c r="J285" s="379" t="s">
        <v>3017</v>
      </c>
      <c r="M285" s="1101"/>
      <c r="N285" s="1269"/>
    </row>
    <row r="286" spans="2:14" ht="16.350000000000001" customHeight="1" x14ac:dyDescent="0.15">
      <c r="B286" s="971" t="s">
        <v>252</v>
      </c>
      <c r="C286" s="1097" t="s">
        <v>504</v>
      </c>
      <c r="D286" s="330">
        <v>1050</v>
      </c>
      <c r="E286" s="539">
        <v>1060</v>
      </c>
      <c r="F286" s="377">
        <v>4.8</v>
      </c>
      <c r="G286" s="539">
        <v>1040</v>
      </c>
      <c r="H286" s="377">
        <v>4.5999999999999996</v>
      </c>
      <c r="I286" s="377">
        <v>5</v>
      </c>
      <c r="J286" s="367" t="s">
        <v>3017</v>
      </c>
      <c r="M286" s="1101"/>
      <c r="N286" s="1269"/>
    </row>
    <row r="287" spans="2:14" ht="16.350000000000001" customHeight="1" x14ac:dyDescent="0.15">
      <c r="B287" s="971" t="s">
        <v>253</v>
      </c>
      <c r="C287" s="1096" t="s">
        <v>1502</v>
      </c>
      <c r="D287" s="330">
        <v>1680</v>
      </c>
      <c r="E287" s="539">
        <v>1700</v>
      </c>
      <c r="F287" s="377">
        <v>4.8</v>
      </c>
      <c r="G287" s="539">
        <v>1660</v>
      </c>
      <c r="H287" s="377">
        <v>4.5999999999999996</v>
      </c>
      <c r="I287" s="377">
        <v>5</v>
      </c>
      <c r="J287" s="379" t="s">
        <v>3017</v>
      </c>
      <c r="M287" s="1101"/>
      <c r="N287" s="1269"/>
    </row>
    <row r="288" spans="2:14" ht="16.350000000000001" customHeight="1" x14ac:dyDescent="0.15">
      <c r="B288" s="971" t="s">
        <v>254</v>
      </c>
      <c r="C288" s="1096" t="s">
        <v>506</v>
      </c>
      <c r="D288" s="330">
        <v>4020</v>
      </c>
      <c r="E288" s="539">
        <v>4070</v>
      </c>
      <c r="F288" s="377">
        <v>4.7</v>
      </c>
      <c r="G288" s="539">
        <v>3960</v>
      </c>
      <c r="H288" s="377">
        <v>4.5</v>
      </c>
      <c r="I288" s="377">
        <v>4.9000000000000004</v>
      </c>
      <c r="J288" s="378" t="s">
        <v>3017</v>
      </c>
      <c r="M288" s="1101"/>
      <c r="N288" s="1269"/>
    </row>
    <row r="289" spans="2:14" ht="16.350000000000001" customHeight="1" x14ac:dyDescent="0.15">
      <c r="B289" s="971" t="s">
        <v>259</v>
      </c>
      <c r="C289" s="1096" t="s">
        <v>1504</v>
      </c>
      <c r="D289" s="330">
        <v>1990</v>
      </c>
      <c r="E289" s="539">
        <v>2010</v>
      </c>
      <c r="F289" s="377">
        <v>4.3999999999999995</v>
      </c>
      <c r="G289" s="539">
        <v>1960</v>
      </c>
      <c r="H289" s="377">
        <v>4.2</v>
      </c>
      <c r="I289" s="377">
        <v>4.5999999999999996</v>
      </c>
      <c r="J289" s="379" t="s">
        <v>836</v>
      </c>
      <c r="M289" s="1101"/>
      <c r="N289" s="1269"/>
    </row>
    <row r="290" spans="2:14" ht="16.350000000000001" customHeight="1" x14ac:dyDescent="0.15">
      <c r="B290" s="971" t="s">
        <v>260</v>
      </c>
      <c r="C290" s="1096" t="s">
        <v>512</v>
      </c>
      <c r="D290" s="330">
        <v>599</v>
      </c>
      <c r="E290" s="539">
        <v>600</v>
      </c>
      <c r="F290" s="377">
        <v>4.9000000000000004</v>
      </c>
      <c r="G290" s="539">
        <v>598</v>
      </c>
      <c r="H290" s="377">
        <v>4.7</v>
      </c>
      <c r="I290" s="377">
        <v>5.1000000000000005</v>
      </c>
      <c r="J290" s="378" t="s">
        <v>834</v>
      </c>
      <c r="M290" s="1101"/>
      <c r="N290" s="1269"/>
    </row>
    <row r="291" spans="2:14" ht="16.350000000000001" customHeight="1" x14ac:dyDescent="0.15">
      <c r="B291" s="971" t="s">
        <v>261</v>
      </c>
      <c r="C291" s="1096" t="s">
        <v>513</v>
      </c>
      <c r="D291" s="330">
        <v>287</v>
      </c>
      <c r="E291" s="539">
        <v>288</v>
      </c>
      <c r="F291" s="377">
        <v>4.8</v>
      </c>
      <c r="G291" s="539">
        <v>287</v>
      </c>
      <c r="H291" s="377">
        <v>4.5999999999999996</v>
      </c>
      <c r="I291" s="377">
        <v>5</v>
      </c>
      <c r="J291" s="379" t="s">
        <v>834</v>
      </c>
      <c r="M291" s="1101"/>
      <c r="N291" s="1269"/>
    </row>
    <row r="292" spans="2:14" ht="16.350000000000001" customHeight="1" x14ac:dyDescent="0.15">
      <c r="B292" s="971" t="s">
        <v>262</v>
      </c>
      <c r="C292" s="1097" t="s">
        <v>514</v>
      </c>
      <c r="D292" s="330">
        <v>345</v>
      </c>
      <c r="E292" s="539">
        <v>346</v>
      </c>
      <c r="F292" s="377">
        <v>5.1000000000000005</v>
      </c>
      <c r="G292" s="539">
        <v>345</v>
      </c>
      <c r="H292" s="377">
        <v>4.9000000000000004</v>
      </c>
      <c r="I292" s="377">
        <v>5.3000000000000007</v>
      </c>
      <c r="J292" s="367" t="s">
        <v>834</v>
      </c>
      <c r="M292" s="1101"/>
      <c r="N292" s="1269"/>
    </row>
    <row r="293" spans="2:14" ht="16.350000000000001" customHeight="1" x14ac:dyDescent="0.15">
      <c r="B293" s="971" t="s">
        <v>263</v>
      </c>
      <c r="C293" s="1096" t="s">
        <v>515</v>
      </c>
      <c r="D293" s="330">
        <v>537</v>
      </c>
      <c r="E293" s="539">
        <v>538</v>
      </c>
      <c r="F293" s="377">
        <v>5</v>
      </c>
      <c r="G293" s="539">
        <v>537</v>
      </c>
      <c r="H293" s="377">
        <v>4.8</v>
      </c>
      <c r="I293" s="377">
        <v>5.2</v>
      </c>
      <c r="J293" s="379" t="s">
        <v>834</v>
      </c>
      <c r="M293" s="1101"/>
      <c r="N293" s="1269"/>
    </row>
    <row r="294" spans="2:14" ht="16.350000000000001" customHeight="1" x14ac:dyDescent="0.15">
      <c r="B294" s="971" t="s">
        <v>264</v>
      </c>
      <c r="C294" s="1097" t="s">
        <v>516</v>
      </c>
      <c r="D294" s="330">
        <v>576</v>
      </c>
      <c r="E294" s="539">
        <v>579</v>
      </c>
      <c r="F294" s="377">
        <v>5</v>
      </c>
      <c r="G294" s="539">
        <v>574</v>
      </c>
      <c r="H294" s="377">
        <v>4.8</v>
      </c>
      <c r="I294" s="377">
        <v>5.2</v>
      </c>
      <c r="J294" s="367" t="s">
        <v>834</v>
      </c>
      <c r="M294" s="1101"/>
      <c r="N294" s="1269"/>
    </row>
    <row r="295" spans="2:14" ht="16.350000000000001" customHeight="1" thickBot="1" x14ac:dyDescent="0.2">
      <c r="B295" s="979" t="s">
        <v>2968</v>
      </c>
      <c r="C295" s="1272" t="s">
        <v>2772</v>
      </c>
      <c r="D295" s="327">
        <v>5770</v>
      </c>
      <c r="E295" s="582">
        <v>5890</v>
      </c>
      <c r="F295" s="373">
        <v>4</v>
      </c>
      <c r="G295" s="582">
        <v>5720</v>
      </c>
      <c r="H295" s="373">
        <v>3.8</v>
      </c>
      <c r="I295" s="373">
        <v>4.2</v>
      </c>
      <c r="J295" s="452" t="s">
        <v>543</v>
      </c>
      <c r="M295" s="1101"/>
      <c r="N295" s="1269"/>
    </row>
    <row r="296" spans="2:14" ht="16.350000000000001" customHeight="1" thickTop="1" x14ac:dyDescent="0.15">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15">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15">
      <c r="B299" s="1514"/>
      <c r="M299" s="1101"/>
      <c r="N299" s="1269"/>
    </row>
    <row r="300" spans="2:14" ht="16.350000000000001" customHeight="1" x14ac:dyDescent="0.15">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15">
      <c r="B301" s="1278"/>
      <c r="C301" s="1111" t="s">
        <v>3019</v>
      </c>
      <c r="D301" s="1112">
        <v>525030</v>
      </c>
      <c r="E301" s="1112" t="s">
        <v>97</v>
      </c>
      <c r="F301" s="1113" t="s">
        <v>97</v>
      </c>
      <c r="G301" s="1114" t="s">
        <v>97</v>
      </c>
      <c r="H301" s="1115" t="s">
        <v>97</v>
      </c>
      <c r="I301" s="1115" t="s">
        <v>97</v>
      </c>
      <c r="J301" s="1116" t="s">
        <v>97</v>
      </c>
      <c r="M301" s="1101"/>
      <c r="N301" s="1269"/>
    </row>
    <row r="302" spans="2:14" ht="16.350000000000001" customHeight="1" x14ac:dyDescent="0.15">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15">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15">
      <c r="B304" s="1281"/>
      <c r="C304" s="1129" t="s">
        <v>3020</v>
      </c>
      <c r="D304" s="1130">
        <v>213847</v>
      </c>
      <c r="E304" s="1130" t="s">
        <v>97</v>
      </c>
      <c r="F304" s="1131" t="s">
        <v>97</v>
      </c>
      <c r="G304" s="1132" t="s">
        <v>97</v>
      </c>
      <c r="H304" s="1133" t="s">
        <v>97</v>
      </c>
      <c r="I304" s="1133" t="s">
        <v>97</v>
      </c>
      <c r="J304" s="1134" t="s">
        <v>97</v>
      </c>
    </row>
    <row r="305" spans="2:14" ht="16.350000000000001" customHeight="1" x14ac:dyDescent="0.15">
      <c r="B305" s="1282"/>
      <c r="C305" s="1283" t="s">
        <v>3021</v>
      </c>
      <c r="D305" s="1284">
        <v>6550</v>
      </c>
      <c r="E305" s="1284" t="s">
        <v>97</v>
      </c>
      <c r="F305" s="1285" t="s">
        <v>97</v>
      </c>
      <c r="G305" s="1286" t="s">
        <v>97</v>
      </c>
      <c r="H305" s="1287" t="s">
        <v>97</v>
      </c>
      <c r="I305" s="1287" t="s">
        <v>97</v>
      </c>
      <c r="J305" s="1288" t="s">
        <v>97</v>
      </c>
    </row>
    <row r="306" spans="2:14" ht="16.350000000000001" customHeight="1" x14ac:dyDescent="0.15">
      <c r="B306" s="1289"/>
      <c r="C306" s="1135" t="s">
        <v>2415</v>
      </c>
      <c r="D306" s="1136">
        <v>5420</v>
      </c>
      <c r="E306" s="1136" t="s">
        <v>97</v>
      </c>
      <c r="F306" s="1137" t="s">
        <v>97</v>
      </c>
      <c r="G306" s="1138" t="s">
        <v>97</v>
      </c>
      <c r="H306" s="1139" t="s">
        <v>97</v>
      </c>
      <c r="I306" s="1139" t="s">
        <v>97</v>
      </c>
      <c r="J306" s="1140" t="s">
        <v>97</v>
      </c>
    </row>
    <row r="307" spans="2:14" ht="16.350000000000001" customHeight="1" x14ac:dyDescent="0.15">
      <c r="B307" s="30" t="s">
        <v>3022</v>
      </c>
    </row>
    <row r="308" spans="2:14" ht="16.350000000000001" customHeight="1" x14ac:dyDescent="0.15">
      <c r="B308" s="30" t="s">
        <v>3023</v>
      </c>
      <c r="C308" s="1290"/>
      <c r="D308" s="743"/>
      <c r="E308" s="1290"/>
      <c r="F308" s="1290"/>
      <c r="G308" s="28"/>
      <c r="H308" s="32"/>
      <c r="I308" s="1290"/>
      <c r="J308" s="1290"/>
    </row>
    <row r="309" spans="2:14" ht="16.350000000000001" customHeight="1" x14ac:dyDescent="0.15">
      <c r="B309" s="30" t="s">
        <v>3024</v>
      </c>
      <c r="C309" s="1290"/>
      <c r="D309" s="743"/>
      <c r="E309" s="1290"/>
      <c r="F309" s="1290"/>
      <c r="G309" s="28"/>
      <c r="H309" s="32"/>
      <c r="I309" s="1290"/>
      <c r="J309" s="1290"/>
    </row>
    <row r="310" spans="2:14" ht="16.350000000000001" customHeight="1" x14ac:dyDescent="0.15">
      <c r="B310" s="30" t="s">
        <v>2445</v>
      </c>
      <c r="C310" s="1290"/>
      <c r="D310" s="743"/>
      <c r="E310" s="1290"/>
      <c r="F310" s="1290"/>
      <c r="G310" s="28"/>
      <c r="H310" s="32"/>
      <c r="I310" s="1290"/>
      <c r="J310" s="1290"/>
    </row>
    <row r="311" spans="2:14" ht="16.350000000000001" customHeight="1" x14ac:dyDescent="0.15">
      <c r="B311" s="30" t="s">
        <v>3025</v>
      </c>
      <c r="C311" s="1290"/>
      <c r="D311" s="743"/>
      <c r="E311" s="1290"/>
      <c r="F311" s="1290"/>
      <c r="G311" s="28"/>
      <c r="H311" s="32"/>
      <c r="I311" s="1290"/>
      <c r="J311" s="1290"/>
    </row>
    <row r="312" spans="2:14" s="1262" customFormat="1" ht="16.350000000000001" customHeight="1" x14ac:dyDescent="0.15">
      <c r="B312" s="30" t="s">
        <v>3026</v>
      </c>
      <c r="C312" s="1290"/>
      <c r="D312" s="743"/>
      <c r="E312" s="1290"/>
      <c r="F312" s="1290"/>
      <c r="G312" s="28"/>
      <c r="H312" s="32"/>
      <c r="I312" s="1290"/>
      <c r="J312" s="1290"/>
      <c r="K312" s="1141"/>
      <c r="L312" s="1103"/>
      <c r="M312" s="1103"/>
      <c r="N312" s="1103"/>
    </row>
    <row r="313" spans="2:14" s="1262" customFormat="1" ht="16.350000000000001" customHeight="1" x14ac:dyDescent="0.15">
      <c r="B313" s="30" t="s">
        <v>3027</v>
      </c>
      <c r="C313" s="1290"/>
      <c r="D313" s="743"/>
      <c r="E313" s="1290"/>
      <c r="F313" s="1290"/>
      <c r="G313" s="28"/>
      <c r="H313" s="32"/>
      <c r="I313" s="1290"/>
      <c r="J313" s="1290"/>
      <c r="K313" s="1141"/>
      <c r="L313" s="1103"/>
      <c r="M313" s="1103"/>
      <c r="N313" s="1103"/>
    </row>
    <row r="314" spans="2:14" s="1262" customFormat="1" ht="16.350000000000001" customHeight="1" x14ac:dyDescent="0.15">
      <c r="B314" s="30" t="s">
        <v>3028</v>
      </c>
      <c r="C314" s="1290"/>
      <c r="D314" s="743"/>
      <c r="E314" s="1290"/>
      <c r="F314" s="1290"/>
      <c r="G314" s="28"/>
      <c r="H314" s="32"/>
      <c r="I314" s="1290"/>
      <c r="J314" s="1290"/>
      <c r="K314" s="1141"/>
      <c r="L314" s="1103"/>
      <c r="M314" s="1103"/>
      <c r="N314" s="1103"/>
    </row>
    <row r="315" spans="2:14" ht="16.350000000000001" customHeight="1" x14ac:dyDescent="0.15">
      <c r="B315" s="30" t="s">
        <v>3029</v>
      </c>
      <c r="C315" s="1290"/>
      <c r="D315" s="743"/>
      <c r="E315" s="1290"/>
      <c r="F315" s="1290"/>
      <c r="G315" s="28"/>
      <c r="H315" s="32"/>
      <c r="I315" s="1290"/>
      <c r="J315" s="1290"/>
    </row>
    <row r="316" spans="2:14" ht="16.350000000000001" customHeight="1" x14ac:dyDescent="0.15">
      <c r="B316" s="30" t="s">
        <v>3030</v>
      </c>
      <c r="C316" s="1290"/>
      <c r="D316" s="743"/>
      <c r="E316" s="1290"/>
      <c r="F316" s="1290"/>
      <c r="G316" s="28"/>
      <c r="H316" s="32"/>
      <c r="I316" s="1290"/>
      <c r="J316" s="1290"/>
    </row>
    <row r="317" spans="2:14" ht="16.350000000000001" customHeight="1" x14ac:dyDescent="0.15">
      <c r="B317" s="30" t="s">
        <v>3031</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148" priority="1">
      <formula>MOD(ROW(),2)=0</formula>
    </cfRule>
  </conditionalFormatting>
  <conditionalFormatting sqref="H112:H115">
    <cfRule type="expression" dxfId="147"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3032</v>
      </c>
      <c r="E2" s="1360" t="s">
        <v>3033</v>
      </c>
      <c r="F2" s="1360" t="s">
        <v>3034</v>
      </c>
      <c r="G2" s="1550" t="s">
        <v>3035</v>
      </c>
      <c r="H2" s="1549" t="s">
        <v>3036</v>
      </c>
    </row>
    <row r="3" spans="1:35" s="420" customFormat="1" ht="16.149999999999999" customHeight="1" x14ac:dyDescent="0.15">
      <c r="A3" s="135"/>
      <c r="B3" s="874"/>
      <c r="C3" s="875"/>
      <c r="D3" s="879" t="s">
        <v>0</v>
      </c>
      <c r="E3" s="879" t="s">
        <v>0</v>
      </c>
      <c r="F3" s="879" t="s">
        <v>2879</v>
      </c>
      <c r="G3" s="879"/>
      <c r="H3" s="1149" t="s">
        <v>3037</v>
      </c>
    </row>
    <row r="4" spans="1:35" s="27" customFormat="1" ht="16.149999999999999" customHeight="1" x14ac:dyDescent="0.15">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3038</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16384.189999999999</v>
      </c>
      <c r="F6" s="377">
        <v>100</v>
      </c>
      <c r="G6" s="539">
        <v>2</v>
      </c>
      <c r="H6" s="466" t="s">
        <v>3038</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3038</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3039</v>
      </c>
      <c r="D27" s="445">
        <v>3820.09</v>
      </c>
      <c r="E27" s="445">
        <v>3820.09</v>
      </c>
      <c r="F27" s="368">
        <v>100</v>
      </c>
      <c r="G27" s="325">
        <v>1</v>
      </c>
      <c r="H27" s="464" t="s">
        <v>3038</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3038</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3038</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2888</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3040</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3041</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2550</v>
      </c>
      <c r="C56" s="1151" t="s">
        <v>2610</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47</v>
      </c>
      <c r="C60" s="1150" t="s">
        <v>3042</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thickBot="1" x14ac:dyDescent="0.2">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Top="1" x14ac:dyDescent="0.15">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72</v>
      </c>
      <c r="C84" s="1151" t="s">
        <v>2897</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73</v>
      </c>
      <c r="C85" s="1150" t="s">
        <v>2898</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75</v>
      </c>
      <c r="C86" s="1151" t="s">
        <v>2899</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76</v>
      </c>
      <c r="C87" s="1150" t="s">
        <v>2900</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77</v>
      </c>
      <c r="C88" s="1151" t="s">
        <v>2901</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78</v>
      </c>
      <c r="C89" s="1150" t="s">
        <v>2902</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79</v>
      </c>
      <c r="C90" s="1151" t="s">
        <v>2903</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80</v>
      </c>
      <c r="C91" s="1150" t="s">
        <v>2904</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82</v>
      </c>
      <c r="C92" s="1151" t="s">
        <v>2905</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83</v>
      </c>
      <c r="C93" s="1150" t="s">
        <v>2906</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84</v>
      </c>
      <c r="C94" s="1151" t="s">
        <v>2907</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85</v>
      </c>
      <c r="C95" s="1150" t="s">
        <v>2908</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86</v>
      </c>
      <c r="C96" s="1151" t="s">
        <v>2909</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87</v>
      </c>
      <c r="C97" s="1150" t="s">
        <v>2910</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2912</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2916</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2959</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2918</v>
      </c>
      <c r="C119" s="1548" t="s">
        <v>3043</v>
      </c>
      <c r="D119" s="486">
        <v>14619.46</v>
      </c>
      <c r="E119" s="486">
        <v>14619.46</v>
      </c>
      <c r="F119" s="769">
        <v>100</v>
      </c>
      <c r="G119" s="1157">
        <v>1</v>
      </c>
      <c r="H119" s="1547"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thickBot="1" x14ac:dyDescent="0.2">
      <c r="B120" s="1515" t="s">
        <v>2461</v>
      </c>
      <c r="C120" s="1158" t="s">
        <v>2460</v>
      </c>
      <c r="D120" s="1625">
        <v>1959.37</v>
      </c>
      <c r="E120" s="1625">
        <v>1959.37</v>
      </c>
      <c r="F120" s="1626">
        <v>100</v>
      </c>
      <c r="G120" s="1627">
        <v>13</v>
      </c>
      <c r="H120" s="1628">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thickTop="1" x14ac:dyDescent="0.15">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7" t="s">
        <v>1418</v>
      </c>
      <c r="C136" s="1548"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1941</v>
      </c>
      <c r="C137" s="1595" t="s">
        <v>3044</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2" t="s">
        <v>1944</v>
      </c>
      <c r="C138" s="1595" t="s">
        <v>3045</v>
      </c>
      <c r="D138" s="755">
        <v>23522.59</v>
      </c>
      <c r="E138" s="755">
        <v>11686.480000000001</v>
      </c>
      <c r="F138" s="382">
        <v>49.7</v>
      </c>
      <c r="G138" s="380">
        <v>1</v>
      </c>
      <c r="H138" s="1542"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thickBot="1" x14ac:dyDescent="0.2">
      <c r="B140" s="966" t="s">
        <v>2926</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thickTop="1" x14ac:dyDescent="0.15">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1949</v>
      </c>
      <c r="C257" s="1150" t="s">
        <v>3046</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1951</v>
      </c>
      <c r="C258" s="1150" t="s">
        <v>3047</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1953</v>
      </c>
      <c r="C259" s="1150" t="s">
        <v>3048</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1955</v>
      </c>
      <c r="C260" s="1150" t="s">
        <v>3049</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1957</v>
      </c>
      <c r="C261" s="1150" t="s">
        <v>3050</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2583</v>
      </c>
      <c r="C262" s="1150" t="s">
        <v>2638</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2585</v>
      </c>
      <c r="C263" s="1150" t="s">
        <v>2639</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2586</v>
      </c>
      <c r="C264" s="1150" t="s">
        <v>2640</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thickBot="1" x14ac:dyDescent="0.2">
      <c r="B294" s="979" t="s">
        <v>2936</v>
      </c>
      <c r="C294" s="1158" t="s">
        <v>2937</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thickTop="1" x14ac:dyDescent="0.15">
      <c r="B295" s="1541" t="s">
        <v>1981</v>
      </c>
      <c r="C295" s="1540" t="s">
        <v>3051</v>
      </c>
      <c r="D295" s="1539">
        <v>4425.3599999999997</v>
      </c>
      <c r="E295" s="1538">
        <v>4425.3599999999997</v>
      </c>
      <c r="F295" s="1537">
        <v>100</v>
      </c>
      <c r="G295" s="1536">
        <v>2</v>
      </c>
      <c r="H295" s="1536"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thickBot="1" x14ac:dyDescent="0.2">
      <c r="B296" s="1464" t="s">
        <v>2449</v>
      </c>
      <c r="C296" s="1535"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thickTop="1" x14ac:dyDescent="0.15">
      <c r="B297" s="980" t="s">
        <v>2944</v>
      </c>
      <c r="C297" s="1534" t="s">
        <v>817</v>
      </c>
      <c r="D297" s="1533">
        <v>14431.35</v>
      </c>
      <c r="E297" s="1532">
        <v>14431.35</v>
      </c>
      <c r="F297" s="1531">
        <v>100</v>
      </c>
      <c r="G297" s="1530">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529"/>
      <c r="C299" s="1528" t="s">
        <v>3052</v>
      </c>
      <c r="D299" s="1527">
        <v>1975544.1085861998</v>
      </c>
      <c r="E299" s="1527">
        <v>1951125.9785862002</v>
      </c>
      <c r="F299" s="1169">
        <v>98.763979508537801</v>
      </c>
      <c r="G299" s="1526">
        <v>1373</v>
      </c>
      <c r="H299" s="1525">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427"/>
      <c r="C300" s="1172" t="s">
        <v>3053</v>
      </c>
      <c r="D300" s="1524">
        <v>491331.40999999992</v>
      </c>
      <c r="E300" s="1524">
        <v>490294.12</v>
      </c>
      <c r="F300" s="1523">
        <v>99.788881805867064</v>
      </c>
      <c r="G300" s="1522">
        <v>898</v>
      </c>
      <c r="H300" s="1521"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15">
      <c r="B301" s="1173"/>
      <c r="C301" s="1174" t="s">
        <v>3054</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B302" s="1177"/>
      <c r="C302" s="1178" t="s">
        <v>3055</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181"/>
      <c r="C303" s="1182" t="s">
        <v>3056</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1296"/>
      <c r="C304" s="1296" t="s">
        <v>3057</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86"/>
      <c r="C305" s="1186" t="s">
        <v>3058</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149999999999999" customHeight="1" x14ac:dyDescent="0.25">
      <c r="B306" s="704" t="s">
        <v>3059</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4:H297">
    <cfRule type="expression" dxfId="146" priority="1">
      <formula>MOD(ROW(),2)=0</formula>
    </cfRule>
    <cfRule type="expression" priority="2">
      <formula>MOD(ROW(),2)=0</formula>
    </cfRule>
    <cfRule type="expression" dxfId="145" priority="3">
      <formula>MOD(ROW(),2)=0</formula>
    </cfRule>
  </conditionalFormatting>
  <conditionalFormatting sqref="H57:H62">
    <cfRule type="expression" dxfId="144"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A37"/>
  <sheetViews>
    <sheetView tabSelected="1" zoomScaleNormal="100" workbookViewId="0"/>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6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M50"/>
  <sheetViews>
    <sheetView showGridLines="0" zoomScaleNormal="100" workbookViewId="0">
      <pane ySplit="4" topLeftCell="A11"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3" width="17.5" style="5" customWidth="1"/>
    <col min="14" max="16384" width="9" style="5"/>
  </cols>
  <sheetData>
    <row r="1" spans="1:13" ht="16.899999999999999" customHeight="1" x14ac:dyDescent="0.15">
      <c r="A1" s="1"/>
      <c r="B1" s="1"/>
      <c r="C1" s="1"/>
      <c r="D1" s="1"/>
      <c r="E1" s="1"/>
      <c r="F1" s="1"/>
    </row>
    <row r="2" spans="1:13" s="6" customFormat="1" ht="18.600000000000001" customHeight="1" x14ac:dyDescent="0.15">
      <c r="A2" s="135"/>
      <c r="B2" s="1643"/>
      <c r="C2" s="1644"/>
      <c r="D2" s="854" t="s">
        <v>696</v>
      </c>
      <c r="E2" s="854" t="s">
        <v>711</v>
      </c>
      <c r="F2" s="854" t="s">
        <v>1390</v>
      </c>
      <c r="G2" s="855" t="s">
        <v>1617</v>
      </c>
      <c r="H2" s="855" t="s">
        <v>1620</v>
      </c>
      <c r="I2" s="855" t="s">
        <v>1858</v>
      </c>
      <c r="J2" s="855" t="s">
        <v>2097</v>
      </c>
      <c r="K2" s="855" t="s">
        <v>2311</v>
      </c>
      <c r="L2" s="855" t="s">
        <v>2793</v>
      </c>
      <c r="M2" s="855" t="s">
        <v>2858</v>
      </c>
    </row>
    <row r="3" spans="1:13" s="198" customFormat="1" ht="18.600000000000001" customHeight="1" x14ac:dyDescent="0.15">
      <c r="A3" s="135"/>
      <c r="B3" s="1645"/>
      <c r="C3" s="1646"/>
      <c r="D3" s="856" t="s">
        <v>697</v>
      </c>
      <c r="E3" s="856" t="s">
        <v>712</v>
      </c>
      <c r="F3" s="856" t="s">
        <v>1391</v>
      </c>
      <c r="G3" s="856" t="s">
        <v>1618</v>
      </c>
      <c r="H3" s="856" t="s">
        <v>1621</v>
      </c>
      <c r="I3" s="856" t="s">
        <v>1856</v>
      </c>
      <c r="J3" s="856" t="s">
        <v>2098</v>
      </c>
      <c r="K3" s="856" t="s">
        <v>2312</v>
      </c>
      <c r="L3" s="856" t="s">
        <v>2794</v>
      </c>
      <c r="M3" s="856" t="s">
        <v>2859</v>
      </c>
    </row>
    <row r="4" spans="1:13" s="198" customFormat="1" ht="18.600000000000001" customHeight="1" x14ac:dyDescent="0.15">
      <c r="A4" s="135"/>
      <c r="B4" s="1647"/>
      <c r="C4" s="1648"/>
      <c r="D4" s="857" t="s">
        <v>698</v>
      </c>
      <c r="E4" s="857" t="s">
        <v>713</v>
      </c>
      <c r="F4" s="857" t="s">
        <v>1392</v>
      </c>
      <c r="G4" s="858" t="s">
        <v>1619</v>
      </c>
      <c r="H4" s="858" t="s">
        <v>1622</v>
      </c>
      <c r="I4" s="858" t="s">
        <v>1857</v>
      </c>
      <c r="J4" s="858" t="s">
        <v>2099</v>
      </c>
      <c r="K4" s="858" t="s">
        <v>2313</v>
      </c>
      <c r="L4" s="858" t="s">
        <v>2795</v>
      </c>
      <c r="M4" s="858" t="s">
        <v>2860</v>
      </c>
    </row>
    <row r="5" spans="1:13" ht="18.600000000000001" customHeight="1" x14ac:dyDescent="0.15">
      <c r="A5" s="246"/>
      <c r="B5" s="300" t="s">
        <v>2046</v>
      </c>
      <c r="C5" s="303" t="s">
        <v>2092</v>
      </c>
      <c r="D5" s="245">
        <v>152</v>
      </c>
      <c r="E5" s="245">
        <v>184</v>
      </c>
      <c r="F5" s="245">
        <v>181</v>
      </c>
      <c r="G5" s="853">
        <v>184</v>
      </c>
      <c r="H5" s="853">
        <v>181</v>
      </c>
      <c r="I5" s="853">
        <v>184</v>
      </c>
      <c r="J5" s="853">
        <v>181</v>
      </c>
      <c r="K5" s="853">
        <v>184</v>
      </c>
      <c r="L5" s="853">
        <v>182</v>
      </c>
      <c r="M5" s="853">
        <v>184</v>
      </c>
    </row>
    <row r="6" spans="1:13" ht="18.600000000000001" customHeight="1" x14ac:dyDescent="0.15">
      <c r="A6" s="246"/>
      <c r="B6" s="301" t="s">
        <v>2047</v>
      </c>
      <c r="C6" s="304" t="s">
        <v>2048</v>
      </c>
      <c r="D6" s="242">
        <v>24313</v>
      </c>
      <c r="E6" s="242">
        <v>30976</v>
      </c>
      <c r="F6" s="242">
        <v>34714</v>
      </c>
      <c r="G6" s="242">
        <v>38139</v>
      </c>
      <c r="H6" s="242">
        <v>34218</v>
      </c>
      <c r="I6" s="242">
        <v>34731</v>
      </c>
      <c r="J6" s="242">
        <v>35428</v>
      </c>
      <c r="K6" s="242">
        <v>36617</v>
      </c>
      <c r="L6" s="242">
        <v>36927</v>
      </c>
      <c r="M6" s="242">
        <v>37577</v>
      </c>
    </row>
    <row r="7" spans="1:13" ht="18.600000000000001" customHeight="1" x14ac:dyDescent="0.15">
      <c r="A7" s="246"/>
      <c r="B7" s="302" t="s">
        <v>2309</v>
      </c>
      <c r="C7" s="305" t="s">
        <v>2048</v>
      </c>
      <c r="D7" s="243" t="s">
        <v>97</v>
      </c>
      <c r="E7" s="243">
        <v>1442</v>
      </c>
      <c r="F7" s="243" t="s">
        <v>97</v>
      </c>
      <c r="G7" s="243">
        <v>3107</v>
      </c>
      <c r="H7" s="243">
        <v>587</v>
      </c>
      <c r="I7" s="243" t="s">
        <v>97</v>
      </c>
      <c r="J7" s="243">
        <v>685</v>
      </c>
      <c r="K7" s="243">
        <v>6</v>
      </c>
      <c r="L7" s="243" t="s">
        <v>97</v>
      </c>
      <c r="M7" s="243" t="s">
        <v>97</v>
      </c>
    </row>
    <row r="8" spans="1:13" ht="18.600000000000001" customHeight="1" x14ac:dyDescent="0.15">
      <c r="A8" s="246"/>
      <c r="B8" s="301" t="s">
        <v>2049</v>
      </c>
      <c r="C8" s="304" t="s">
        <v>2048</v>
      </c>
      <c r="D8" s="242">
        <v>16237</v>
      </c>
      <c r="E8" s="242">
        <v>20248</v>
      </c>
      <c r="F8" s="242">
        <v>23680</v>
      </c>
      <c r="G8" s="242">
        <v>23931</v>
      </c>
      <c r="H8" s="242">
        <v>23583</v>
      </c>
      <c r="I8" s="242">
        <v>24475</v>
      </c>
      <c r="J8" s="242">
        <v>24677</v>
      </c>
      <c r="K8" s="242">
        <v>25859</v>
      </c>
      <c r="L8" s="242">
        <v>26357</v>
      </c>
      <c r="M8" s="242">
        <v>27268</v>
      </c>
    </row>
    <row r="9" spans="1:13" ht="18.600000000000001" customHeight="1" x14ac:dyDescent="0.15">
      <c r="A9" s="246"/>
      <c r="B9" s="302" t="s">
        <v>666</v>
      </c>
      <c r="C9" s="305" t="s">
        <v>2048</v>
      </c>
      <c r="D9" s="243">
        <v>3471</v>
      </c>
      <c r="E9" s="243">
        <v>4205</v>
      </c>
      <c r="F9" s="243">
        <v>4757</v>
      </c>
      <c r="G9" s="243">
        <v>4862</v>
      </c>
      <c r="H9" s="243">
        <v>4737</v>
      </c>
      <c r="I9" s="243">
        <v>4901</v>
      </c>
      <c r="J9" s="243">
        <v>4911</v>
      </c>
      <c r="K9" s="243">
        <v>5135</v>
      </c>
      <c r="L9" s="243">
        <v>5151</v>
      </c>
      <c r="M9" s="243">
        <v>5369</v>
      </c>
    </row>
    <row r="10" spans="1:13"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c r="M10" s="247">
        <v>5.2</v>
      </c>
    </row>
    <row r="11" spans="1:13"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c r="M11" s="248">
        <v>4.2</v>
      </c>
    </row>
    <row r="12" spans="1:13"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c r="M12" s="247">
        <v>4.8478879320350341</v>
      </c>
    </row>
    <row r="13" spans="1:13" x14ac:dyDescent="0.15">
      <c r="A13" s="246"/>
      <c r="B13" s="302" t="s">
        <v>2054</v>
      </c>
      <c r="C13" s="305" t="s">
        <v>2048</v>
      </c>
      <c r="D13" s="1324">
        <v>6483</v>
      </c>
      <c r="E13" s="1324">
        <v>11682</v>
      </c>
      <c r="F13" s="1324">
        <v>11244</v>
      </c>
      <c r="G13" s="1324">
        <v>15735</v>
      </c>
      <c r="H13" s="1324">
        <v>13212</v>
      </c>
      <c r="I13" s="1324">
        <v>13285</v>
      </c>
      <c r="J13" s="1324">
        <v>14056</v>
      </c>
      <c r="K13" s="1324">
        <v>14265</v>
      </c>
      <c r="L13" s="1324">
        <v>14673</v>
      </c>
      <c r="M13" s="1324">
        <v>15212</v>
      </c>
    </row>
    <row r="14" spans="1:13" x14ac:dyDescent="0.15">
      <c r="A14" s="246"/>
      <c r="B14" s="301" t="s">
        <v>2055</v>
      </c>
      <c r="C14" s="304" t="s">
        <v>2048</v>
      </c>
      <c r="D14" s="242">
        <v>4048</v>
      </c>
      <c r="E14" s="242">
        <v>9355</v>
      </c>
      <c r="F14" s="242">
        <v>8670</v>
      </c>
      <c r="G14" s="242">
        <v>13190</v>
      </c>
      <c r="H14" s="242">
        <v>10714</v>
      </c>
      <c r="I14" s="242">
        <v>10709</v>
      </c>
      <c r="J14" s="242">
        <v>11560</v>
      </c>
      <c r="K14" s="242">
        <v>11690</v>
      </c>
      <c r="L14" s="242">
        <v>12188</v>
      </c>
      <c r="M14" s="242">
        <v>12799</v>
      </c>
    </row>
    <row r="15" spans="1:13" x14ac:dyDescent="0.15">
      <c r="A15" s="246"/>
      <c r="B15" s="302" t="s">
        <v>2056</v>
      </c>
      <c r="C15" s="305" t="s">
        <v>2048</v>
      </c>
      <c r="D15" s="243">
        <v>8259</v>
      </c>
      <c r="E15" s="243">
        <v>11300</v>
      </c>
      <c r="F15" s="243">
        <v>12666</v>
      </c>
      <c r="G15" s="243">
        <v>12704</v>
      </c>
      <c r="H15" s="243">
        <v>12745</v>
      </c>
      <c r="I15" s="243">
        <v>13328</v>
      </c>
      <c r="J15" s="243">
        <v>13518</v>
      </c>
      <c r="K15" s="243">
        <v>14592</v>
      </c>
      <c r="L15" s="243">
        <v>15461</v>
      </c>
      <c r="M15" s="243">
        <v>15640</v>
      </c>
    </row>
    <row r="16" spans="1:13" x14ac:dyDescent="0.15">
      <c r="A16" s="246"/>
      <c r="B16" s="301" t="s">
        <v>2057</v>
      </c>
      <c r="C16" s="304" t="s">
        <v>2051</v>
      </c>
      <c r="D16" s="247">
        <v>29.1</v>
      </c>
      <c r="E16" s="247">
        <v>98.3</v>
      </c>
      <c r="F16" s="247">
        <v>100</v>
      </c>
      <c r="G16" s="247">
        <v>96.3</v>
      </c>
      <c r="H16" s="247">
        <v>102.4</v>
      </c>
      <c r="I16" s="247">
        <v>99.9</v>
      </c>
      <c r="J16" s="247">
        <v>98</v>
      </c>
      <c r="K16" s="247">
        <v>100</v>
      </c>
      <c r="L16" s="247">
        <v>100</v>
      </c>
      <c r="M16" s="247">
        <v>99.9</v>
      </c>
    </row>
    <row r="17" spans="1:13" x14ac:dyDescent="0.15">
      <c r="A17" s="246"/>
      <c r="B17" s="302" t="s">
        <v>2058</v>
      </c>
      <c r="C17" s="305" t="s">
        <v>2059</v>
      </c>
      <c r="D17" s="243">
        <v>2219</v>
      </c>
      <c r="E17" s="243">
        <v>3036</v>
      </c>
      <c r="F17" s="243">
        <v>3028</v>
      </c>
      <c r="G17" s="243">
        <v>3037</v>
      </c>
      <c r="H17" s="243">
        <v>3047</v>
      </c>
      <c r="I17" s="243">
        <v>3084</v>
      </c>
      <c r="J17" s="243">
        <v>3128</v>
      </c>
      <c r="K17" s="243">
        <v>3209</v>
      </c>
      <c r="L17" s="243">
        <v>3279</v>
      </c>
      <c r="M17" s="243">
        <v>3317</v>
      </c>
    </row>
    <row r="18" spans="1:13" x14ac:dyDescent="0.15">
      <c r="A18" s="246"/>
      <c r="B18" s="301" t="s">
        <v>2060</v>
      </c>
      <c r="C18" s="304" t="s">
        <v>2059</v>
      </c>
      <c r="D18" s="242">
        <v>317</v>
      </c>
      <c r="E18" s="242">
        <v>2473</v>
      </c>
      <c r="F18" s="242">
        <v>2073</v>
      </c>
      <c r="G18" s="242">
        <v>3037</v>
      </c>
      <c r="H18" s="242">
        <v>2624</v>
      </c>
      <c r="I18" s="242">
        <v>2478</v>
      </c>
      <c r="J18" s="242">
        <v>2623</v>
      </c>
      <c r="K18" s="242">
        <v>2571</v>
      </c>
      <c r="L18" s="242">
        <v>2585</v>
      </c>
      <c r="M18" s="242">
        <v>2714</v>
      </c>
    </row>
    <row r="19" spans="1:13" x14ac:dyDescent="0.15">
      <c r="A19" s="246"/>
      <c r="B19" s="302" t="s">
        <v>2061</v>
      </c>
      <c r="C19" s="305" t="s">
        <v>2059</v>
      </c>
      <c r="D19" s="243">
        <v>1649</v>
      </c>
      <c r="E19" s="243" t="s">
        <v>97</v>
      </c>
      <c r="F19" s="243">
        <v>646</v>
      </c>
      <c r="G19" s="243" t="s">
        <v>97</v>
      </c>
      <c r="H19" s="243">
        <v>284</v>
      </c>
      <c r="I19" s="243">
        <v>306</v>
      </c>
      <c r="J19" s="243">
        <v>361</v>
      </c>
      <c r="K19" s="243">
        <v>342</v>
      </c>
      <c r="L19" s="243">
        <v>368</v>
      </c>
      <c r="M19" s="243">
        <v>377</v>
      </c>
    </row>
    <row r="20" spans="1:13" x14ac:dyDescent="0.15">
      <c r="A20" s="246"/>
      <c r="B20" s="301" t="s">
        <v>2062</v>
      </c>
      <c r="C20" s="304" t="s">
        <v>2059</v>
      </c>
      <c r="D20" s="242">
        <v>253</v>
      </c>
      <c r="E20" s="242">
        <v>563</v>
      </c>
      <c r="F20" s="242">
        <v>309</v>
      </c>
      <c r="G20" s="242" t="s">
        <v>97</v>
      </c>
      <c r="H20" s="242">
        <v>139</v>
      </c>
      <c r="I20" s="242">
        <v>300</v>
      </c>
      <c r="J20" s="242">
        <v>144</v>
      </c>
      <c r="K20" s="242">
        <v>296</v>
      </c>
      <c r="L20" s="242">
        <v>326</v>
      </c>
      <c r="M20" s="242">
        <v>226</v>
      </c>
    </row>
    <row r="21" spans="1:13" x14ac:dyDescent="0.15">
      <c r="A21" s="246"/>
      <c r="B21" s="302" t="s">
        <v>2063</v>
      </c>
      <c r="C21" s="305" t="s">
        <v>2048</v>
      </c>
      <c r="D21" s="1436">
        <v>11812</v>
      </c>
      <c r="E21" s="1436">
        <v>14772</v>
      </c>
      <c r="F21" s="1436">
        <v>17696</v>
      </c>
      <c r="G21" s="243">
        <v>17568</v>
      </c>
      <c r="H21" s="243">
        <v>17489</v>
      </c>
      <c r="I21" s="243">
        <v>18282</v>
      </c>
      <c r="J21" s="243">
        <v>18392</v>
      </c>
      <c r="K21" s="243">
        <v>19447</v>
      </c>
      <c r="L21" s="243">
        <v>19953</v>
      </c>
      <c r="M21" s="243">
        <v>20798</v>
      </c>
    </row>
    <row r="22" spans="1:13" x14ac:dyDescent="0.15">
      <c r="A22" s="246"/>
      <c r="B22" s="301" t="s">
        <v>2064</v>
      </c>
      <c r="C22" s="304" t="s">
        <v>2059</v>
      </c>
      <c r="D22" s="242">
        <v>3173</v>
      </c>
      <c r="E22" s="242">
        <v>3968</v>
      </c>
      <c r="F22" s="242">
        <v>4230</v>
      </c>
      <c r="G22" s="242">
        <v>4199</v>
      </c>
      <c r="H22" s="242">
        <v>4181</v>
      </c>
      <c r="I22" s="242">
        <v>4230</v>
      </c>
      <c r="J22" s="242">
        <v>4255</v>
      </c>
      <c r="K22" s="242">
        <v>4276</v>
      </c>
      <c r="L22" s="242">
        <v>4231</v>
      </c>
      <c r="M22" s="242">
        <v>4410</v>
      </c>
    </row>
    <row r="23" spans="1:13" x14ac:dyDescent="0.15">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c r="M23" s="248">
        <v>75.199380619736587</v>
      </c>
    </row>
    <row r="24" spans="1:13" x14ac:dyDescent="0.15">
      <c r="A24" s="246"/>
      <c r="B24" s="301" t="s">
        <v>2066</v>
      </c>
      <c r="C24" s="304" t="s">
        <v>2048</v>
      </c>
      <c r="D24" s="242">
        <v>2335</v>
      </c>
      <c r="E24" s="242">
        <v>3212</v>
      </c>
      <c r="F24" s="242">
        <v>3679</v>
      </c>
      <c r="G24" s="1325">
        <v>2521</v>
      </c>
      <c r="H24" s="1325">
        <v>1999</v>
      </c>
      <c r="I24" s="1325">
        <v>3255</v>
      </c>
      <c r="J24" s="1325">
        <v>2358</v>
      </c>
      <c r="K24" s="1325">
        <v>2535</v>
      </c>
      <c r="L24" s="1325">
        <v>2781</v>
      </c>
      <c r="M24" s="1325">
        <v>3261</v>
      </c>
    </row>
    <row r="25" spans="1:13" x14ac:dyDescent="0.15">
      <c r="A25" s="246"/>
      <c r="B25" s="302" t="s">
        <v>2067</v>
      </c>
      <c r="C25" s="305" t="s">
        <v>2048</v>
      </c>
      <c r="D25" s="1436">
        <v>9477</v>
      </c>
      <c r="E25" s="1436">
        <v>11559</v>
      </c>
      <c r="F25" s="1436">
        <v>14016</v>
      </c>
      <c r="G25" s="1324">
        <v>15047</v>
      </c>
      <c r="H25" s="1324">
        <v>15490</v>
      </c>
      <c r="I25" s="1324">
        <v>15027</v>
      </c>
      <c r="J25" s="1324">
        <v>16034</v>
      </c>
      <c r="K25" s="1324">
        <v>16912</v>
      </c>
      <c r="L25" s="1324">
        <v>17171</v>
      </c>
      <c r="M25" s="1324">
        <v>17536</v>
      </c>
    </row>
    <row r="26" spans="1:13" x14ac:dyDescent="0.15">
      <c r="A26" s="246"/>
      <c r="B26" s="301" t="s">
        <v>2068</v>
      </c>
      <c r="C26" s="304" t="s">
        <v>2059</v>
      </c>
      <c r="D26" s="242">
        <v>2546</v>
      </c>
      <c r="E26" s="242">
        <v>3105</v>
      </c>
      <c r="F26" s="242">
        <v>3350</v>
      </c>
      <c r="G26" s="1325">
        <v>3597</v>
      </c>
      <c r="H26" s="1325">
        <v>3703</v>
      </c>
      <c r="I26" s="1325">
        <v>3477</v>
      </c>
      <c r="J26" s="1325">
        <v>3710</v>
      </c>
      <c r="K26" s="1325">
        <v>3719</v>
      </c>
      <c r="L26" s="1325">
        <v>3641</v>
      </c>
      <c r="M26" s="1325">
        <v>3719</v>
      </c>
    </row>
    <row r="27" spans="1:13" x14ac:dyDescent="0.15">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c r="M27" s="248">
        <v>89.186710585330246</v>
      </c>
    </row>
    <row r="28" spans="1:13" x14ac:dyDescent="0.15">
      <c r="A28" s="246"/>
      <c r="B28" s="301" t="s">
        <v>2096</v>
      </c>
      <c r="C28" s="304" t="s">
        <v>2048</v>
      </c>
      <c r="D28" s="242">
        <v>13518</v>
      </c>
      <c r="E28" s="242">
        <v>17885</v>
      </c>
      <c r="F28" s="242">
        <v>19864</v>
      </c>
      <c r="G28" s="1325">
        <v>22834</v>
      </c>
      <c r="H28" s="1325">
        <v>20138</v>
      </c>
      <c r="I28" s="1325">
        <v>20375</v>
      </c>
      <c r="J28" s="1325">
        <v>21111</v>
      </c>
      <c r="K28" s="1325">
        <v>21549</v>
      </c>
      <c r="L28" s="1325">
        <v>21979</v>
      </c>
      <c r="M28" s="1325">
        <v>22773</v>
      </c>
    </row>
    <row r="29" spans="1:13" x14ac:dyDescent="0.15">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c r="M29" s="1324">
        <v>1197766</v>
      </c>
    </row>
    <row r="30" spans="1:13" s="1191" customFormat="1" x14ac:dyDescent="0.15">
      <c r="A30" s="1193"/>
      <c r="B30" s="301" t="s">
        <v>2071</v>
      </c>
      <c r="C30" s="304" t="s">
        <v>2048</v>
      </c>
      <c r="D30" s="1325">
        <v>403164</v>
      </c>
      <c r="E30" s="1325">
        <v>409771</v>
      </c>
      <c r="F30" s="1325">
        <v>498784</v>
      </c>
      <c r="G30" s="1325">
        <v>488741</v>
      </c>
      <c r="H30" s="1325">
        <v>486198</v>
      </c>
      <c r="I30" s="1325">
        <v>497155</v>
      </c>
      <c r="J30" s="1325">
        <v>497112</v>
      </c>
      <c r="K30" s="1325">
        <v>510770</v>
      </c>
      <c r="L30" s="1325">
        <v>510727</v>
      </c>
      <c r="M30" s="1325">
        <v>517884</v>
      </c>
    </row>
    <row r="31" spans="1:13" s="1191" customFormat="1" x14ac:dyDescent="0.15">
      <c r="A31" s="1193"/>
      <c r="B31" s="302" t="s">
        <v>2072</v>
      </c>
      <c r="C31" s="305" t="s">
        <v>2048</v>
      </c>
      <c r="D31" s="1324">
        <v>477601</v>
      </c>
      <c r="E31" s="1324">
        <v>479311</v>
      </c>
      <c r="F31" s="1324">
        <v>556104</v>
      </c>
      <c r="G31" s="1324">
        <v>556649</v>
      </c>
      <c r="H31" s="1324">
        <v>555090</v>
      </c>
      <c r="I31" s="1324">
        <v>571836</v>
      </c>
      <c r="J31" s="1324">
        <v>569843</v>
      </c>
      <c r="K31" s="1324">
        <v>600910</v>
      </c>
      <c r="L31" s="1324">
        <v>627868</v>
      </c>
      <c r="M31" s="1324">
        <v>625505</v>
      </c>
    </row>
    <row r="32" spans="1:13" s="1191" customFormat="1" x14ac:dyDescent="0.15">
      <c r="A32" s="1193"/>
      <c r="B32" s="301" t="s">
        <v>2073</v>
      </c>
      <c r="C32" s="304" t="s">
        <v>2051</v>
      </c>
      <c r="D32" s="247">
        <v>43.4</v>
      </c>
      <c r="E32" s="247">
        <v>43.8</v>
      </c>
      <c r="F32" s="247">
        <v>45.1</v>
      </c>
      <c r="G32" s="247">
        <v>44.6</v>
      </c>
      <c r="H32" s="247">
        <v>44.6</v>
      </c>
      <c r="I32" s="247">
        <v>44.4</v>
      </c>
      <c r="J32" s="247">
        <v>44.5</v>
      </c>
      <c r="K32" s="247">
        <v>43.9</v>
      </c>
      <c r="L32" s="247">
        <v>42.8</v>
      </c>
      <c r="M32" s="247">
        <v>43.2</v>
      </c>
    </row>
    <row r="33" spans="1:13" s="1191" customFormat="1" x14ac:dyDescent="0.15">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c r="M33" s="1324">
        <v>4715200</v>
      </c>
    </row>
    <row r="34" spans="1:13" s="1191" customFormat="1" x14ac:dyDescent="0.15">
      <c r="A34" s="1193"/>
      <c r="B34" s="301" t="s">
        <v>2076</v>
      </c>
      <c r="C34" s="304" t="s">
        <v>2059</v>
      </c>
      <c r="D34" s="1325">
        <v>126099</v>
      </c>
      <c r="E34" s="1325">
        <v>125741</v>
      </c>
      <c r="F34" s="1325">
        <v>129911</v>
      </c>
      <c r="G34" s="1325">
        <v>130032</v>
      </c>
      <c r="H34" s="1325">
        <v>129650</v>
      </c>
      <c r="I34" s="1325">
        <v>129230</v>
      </c>
      <c r="J34" s="1325">
        <v>128725</v>
      </c>
      <c r="K34" s="1325">
        <v>128937</v>
      </c>
      <c r="L34" s="1325">
        <v>129879</v>
      </c>
      <c r="M34" s="1325">
        <v>129340</v>
      </c>
    </row>
    <row r="35" spans="1:13" s="1191" customFormat="1" x14ac:dyDescent="0.15">
      <c r="A35" s="1193"/>
      <c r="B35" s="302" t="s">
        <v>2077</v>
      </c>
      <c r="C35" s="305" t="s">
        <v>2059</v>
      </c>
      <c r="D35" s="1324">
        <v>136514</v>
      </c>
      <c r="E35" s="1324">
        <v>139790</v>
      </c>
      <c r="F35" s="1324">
        <v>145600</v>
      </c>
      <c r="G35" s="1324">
        <v>148912</v>
      </c>
      <c r="H35" s="1324">
        <v>150308</v>
      </c>
      <c r="I35" s="1324">
        <v>150918</v>
      </c>
      <c r="J35" s="1438">
        <v>153512</v>
      </c>
      <c r="K35" s="1438">
        <v>156215</v>
      </c>
      <c r="L35" s="1438">
        <v>159827</v>
      </c>
      <c r="M35" s="1438">
        <v>161096</v>
      </c>
    </row>
    <row r="36" spans="1:13" s="1191" customFormat="1" x14ac:dyDescent="0.15">
      <c r="A36" s="1193"/>
      <c r="B36" s="301" t="s">
        <v>2078</v>
      </c>
      <c r="C36" s="304" t="s">
        <v>2051</v>
      </c>
      <c r="D36" s="247">
        <v>1</v>
      </c>
      <c r="E36" s="247">
        <v>2</v>
      </c>
      <c r="F36" s="247">
        <v>1.7</v>
      </c>
      <c r="G36" s="247">
        <v>2.4</v>
      </c>
      <c r="H36" s="247">
        <v>2</v>
      </c>
      <c r="I36" s="247">
        <v>1.9</v>
      </c>
      <c r="J36" s="247">
        <v>2.1</v>
      </c>
      <c r="K36" s="247">
        <v>2</v>
      </c>
      <c r="L36" s="247">
        <v>2.1</v>
      </c>
      <c r="M36" s="247">
        <v>2.1</v>
      </c>
    </row>
    <row r="37" spans="1:13" s="1191" customFormat="1" ht="16.5" thickBot="1" x14ac:dyDescent="0.2">
      <c r="A37" s="1193"/>
      <c r="B37" s="1326" t="s">
        <v>2093</v>
      </c>
      <c r="C37" s="1328" t="s">
        <v>2094</v>
      </c>
      <c r="D37" s="1327">
        <v>2</v>
      </c>
      <c r="E37" s="1327">
        <v>3.9</v>
      </c>
      <c r="F37" s="1327">
        <v>3.4</v>
      </c>
      <c r="G37" s="1327">
        <v>4.7</v>
      </c>
      <c r="H37" s="1327">
        <v>3.9</v>
      </c>
      <c r="I37" s="1327">
        <v>3.8</v>
      </c>
      <c r="J37" s="1327">
        <v>4.0999999999999996</v>
      </c>
      <c r="K37" s="1327">
        <v>4</v>
      </c>
      <c r="L37" s="1327">
        <v>4</v>
      </c>
      <c r="M37" s="1327">
        <v>4.0999999999999996</v>
      </c>
    </row>
    <row r="38" spans="1:13" ht="16.5" thickTop="1" x14ac:dyDescent="0.15">
      <c r="A38" s="246"/>
      <c r="B38" s="301" t="s">
        <v>2079</v>
      </c>
      <c r="C38" s="304" t="s">
        <v>2080</v>
      </c>
      <c r="D38" s="1325">
        <v>261</v>
      </c>
      <c r="E38" s="1325">
        <v>252</v>
      </c>
      <c r="F38" s="1325">
        <v>272</v>
      </c>
      <c r="G38" s="1325">
        <v>268</v>
      </c>
      <c r="H38" s="1325">
        <v>271</v>
      </c>
      <c r="I38" s="1325">
        <v>281</v>
      </c>
      <c r="J38" s="1325">
        <v>278</v>
      </c>
      <c r="K38" s="1325">
        <v>289</v>
      </c>
      <c r="L38" s="1325">
        <v>294</v>
      </c>
      <c r="M38" s="1325">
        <v>298</v>
      </c>
    </row>
    <row r="39" spans="1:13" x14ac:dyDescent="0.15">
      <c r="A39" s="246"/>
      <c r="B39" s="302" t="s">
        <v>2081</v>
      </c>
      <c r="C39" s="305" t="s">
        <v>2048</v>
      </c>
      <c r="D39" s="1324">
        <v>792658</v>
      </c>
      <c r="E39" s="1324">
        <v>784607</v>
      </c>
      <c r="F39" s="1324">
        <v>932896</v>
      </c>
      <c r="G39" s="1324">
        <v>927318</v>
      </c>
      <c r="H39" s="1324">
        <v>922568</v>
      </c>
      <c r="I39" s="1324">
        <v>955984</v>
      </c>
      <c r="J39" s="1324">
        <v>960345</v>
      </c>
      <c r="K39" s="1324">
        <v>1011279</v>
      </c>
      <c r="L39" s="1324">
        <v>1031039</v>
      </c>
      <c r="M39" s="1324">
        <v>1051686</v>
      </c>
    </row>
    <row r="40" spans="1:13" x14ac:dyDescent="0.15">
      <c r="A40" s="246"/>
      <c r="B40" s="301" t="s">
        <v>2082</v>
      </c>
      <c r="C40" s="304" t="s">
        <v>2048</v>
      </c>
      <c r="D40" s="1325">
        <v>790306</v>
      </c>
      <c r="E40" s="1325">
        <v>782457</v>
      </c>
      <c r="F40" s="1325">
        <v>928836</v>
      </c>
      <c r="G40" s="1325">
        <v>923155</v>
      </c>
      <c r="H40" s="1325">
        <v>914834</v>
      </c>
      <c r="I40" s="1325">
        <v>947449</v>
      </c>
      <c r="J40" s="1325">
        <v>949867</v>
      </c>
      <c r="K40" s="1325">
        <v>999049</v>
      </c>
      <c r="L40" s="1325">
        <v>1017019</v>
      </c>
      <c r="M40" s="1325">
        <v>1035946</v>
      </c>
    </row>
    <row r="41" spans="1:13" x14ac:dyDescent="0.15">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c r="M41" s="1324">
        <v>1185682</v>
      </c>
    </row>
    <row r="42" spans="1:13" x14ac:dyDescent="0.15">
      <c r="A42" s="246"/>
      <c r="B42" s="301" t="s">
        <v>2084</v>
      </c>
      <c r="C42" s="304" t="s">
        <v>2048</v>
      </c>
      <c r="D42" s="1325">
        <v>38765</v>
      </c>
      <c r="E42" s="1325">
        <v>52291</v>
      </c>
      <c r="F42" s="1325">
        <v>65626</v>
      </c>
      <c r="G42" s="1325">
        <v>78974</v>
      </c>
      <c r="H42" s="1325">
        <v>86415</v>
      </c>
      <c r="I42" s="1325">
        <v>93733</v>
      </c>
      <c r="J42" s="1325">
        <v>107126</v>
      </c>
      <c r="K42" s="1325">
        <v>124039</v>
      </c>
      <c r="L42" s="1325">
        <v>141212</v>
      </c>
      <c r="M42" s="1325">
        <v>149735</v>
      </c>
    </row>
    <row r="43" spans="1:13" x14ac:dyDescent="0.15">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c r="M43" s="1323">
        <v>2042127.14</v>
      </c>
    </row>
    <row r="44" spans="1:13" x14ac:dyDescent="0.15">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c r="M44" s="249">
        <v>493556.99</v>
      </c>
    </row>
    <row r="45" spans="1:13" x14ac:dyDescent="0.15">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c r="M45" s="1323">
        <v>371076.37</v>
      </c>
    </row>
    <row r="46" spans="1:13"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c r="M46" s="249">
        <v>837558.29</v>
      </c>
    </row>
    <row r="47" spans="1:13" x14ac:dyDescent="0.15">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c r="M47" s="1323">
        <v>317727.92</v>
      </c>
    </row>
    <row r="48" spans="1:13"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c r="M48" s="249">
        <v>7776.22</v>
      </c>
    </row>
    <row r="49" spans="1:13" x14ac:dyDescent="0.15">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c r="M49" s="1323">
        <v>14431.35</v>
      </c>
    </row>
    <row r="50" spans="1:13"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N466"/>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1" width="27.375" style="8" customWidth="1"/>
    <col min="12" max="12" width="27.375" style="9" customWidth="1"/>
    <col min="13" max="13" width="13.375" style="9" customWidth="1"/>
    <col min="14" max="16384" width="9" style="5"/>
  </cols>
  <sheetData>
    <row r="1" spans="1:13" x14ac:dyDescent="0.15">
      <c r="A1" s="1"/>
      <c r="B1" s="1"/>
      <c r="C1" s="1"/>
      <c r="D1" s="1"/>
      <c r="E1" s="1"/>
      <c r="F1" s="1"/>
      <c r="G1" s="2"/>
      <c r="H1" s="3"/>
      <c r="I1" s="3"/>
      <c r="J1" s="3"/>
      <c r="K1" s="3"/>
      <c r="L1" s="4"/>
      <c r="M1" s="4"/>
    </row>
    <row r="2" spans="1:13" x14ac:dyDescent="0.15">
      <c r="A2" s="1"/>
      <c r="B2" s="238" t="s">
        <v>533</v>
      </c>
      <c r="C2" s="1649" t="s">
        <v>1826</v>
      </c>
      <c r="D2" s="1650"/>
      <c r="E2" s="212" t="s">
        <v>701</v>
      </c>
      <c r="F2" s="1"/>
      <c r="G2" s="2"/>
      <c r="H2" s="3"/>
      <c r="I2" s="3"/>
      <c r="J2" s="3"/>
      <c r="K2" s="3"/>
      <c r="L2" s="4"/>
      <c r="M2" s="4"/>
    </row>
    <row r="3" spans="1:13" s="192" customFormat="1" x14ac:dyDescent="0.15">
      <c r="A3" s="1"/>
      <c r="B3" s="239"/>
      <c r="C3" s="414" t="str">
        <f>VLOOKUP(C2,B55:C352,2,FALSE)</f>
        <v>Of-T-001</v>
      </c>
      <c r="D3" s="414"/>
      <c r="E3" s="1"/>
      <c r="F3" s="1"/>
      <c r="G3" s="2"/>
      <c r="H3" s="3"/>
      <c r="I3" s="3"/>
      <c r="J3" s="3"/>
      <c r="K3" s="3"/>
      <c r="L3" s="4"/>
      <c r="M3" s="4"/>
    </row>
    <row r="4" spans="1:13" x14ac:dyDescent="0.15">
      <c r="A4" s="1"/>
      <c r="B4" s="135" t="s">
        <v>641</v>
      </c>
      <c r="C4" s="1195"/>
      <c r="D4" s="1195"/>
      <c r="E4" s="1"/>
      <c r="F4" s="1"/>
      <c r="G4" s="2"/>
      <c r="H4" s="3"/>
      <c r="I4" s="3"/>
      <c r="J4" s="3"/>
      <c r="K4" s="3"/>
      <c r="L4" s="4"/>
      <c r="M4" s="4"/>
    </row>
    <row r="5" spans="1:13" x14ac:dyDescent="0.15">
      <c r="A5" s="1"/>
      <c r="B5" s="292" t="s">
        <v>642</v>
      </c>
      <c r="C5" s="1653" t="str">
        <f>VLOOKUP($C$3,'3_All Propertoes（#10）'!$B$4:$P$304,3,FALSE)</f>
        <v>Shinjuku Ward, Tokyo</v>
      </c>
      <c r="D5" s="1654"/>
      <c r="E5" s="1"/>
      <c r="F5" s="1"/>
      <c r="G5" s="2"/>
      <c r="I5" s="3"/>
      <c r="J5" s="3"/>
      <c r="K5" s="3"/>
      <c r="L5" s="4"/>
      <c r="M5" s="4"/>
    </row>
    <row r="6" spans="1:13" ht="31.15" customHeight="1" x14ac:dyDescent="0.15">
      <c r="A6" s="1"/>
      <c r="B6" s="292" t="s">
        <v>643</v>
      </c>
      <c r="C6" s="1655" t="str">
        <f>VLOOKUP($C$3,'3_All Propertoes（#10）'!$B$4:$P$304,4,FALSE)</f>
        <v>Nomura Real Estate Development Co., Ltd.</v>
      </c>
      <c r="D6" s="1656"/>
      <c r="E6" s="1552"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2" t="s">
        <v>644</v>
      </c>
      <c r="C7" s="1657">
        <f>VLOOKUP($C$3,'3_All Propertoes（#10）'!$B$4:$P$304,5,FALSE)</f>
        <v>43900</v>
      </c>
      <c r="D7" s="1658"/>
      <c r="E7" s="1"/>
      <c r="F7" s="1"/>
      <c r="G7" s="2"/>
      <c r="H7" s="3"/>
      <c r="I7" s="3"/>
      <c r="J7" s="3"/>
      <c r="K7" s="3"/>
      <c r="L7" s="4"/>
      <c r="M7" s="4"/>
    </row>
    <row r="8" spans="1:13" s="250" customFormat="1" x14ac:dyDescent="0.15">
      <c r="A8" s="1"/>
      <c r="B8" s="292" t="s">
        <v>645</v>
      </c>
      <c r="C8" s="1657">
        <f>VLOOKUP($C$3,'3_All Propertoes（#10）'!$B$4:$P$304,6,FALSE)</f>
        <v>43900</v>
      </c>
      <c r="D8" s="1658"/>
      <c r="E8" s="1"/>
      <c r="F8" s="1"/>
      <c r="G8" s="2"/>
      <c r="H8" s="3"/>
      <c r="I8" s="3"/>
      <c r="J8" s="3"/>
      <c r="K8" s="3"/>
      <c r="L8" s="4"/>
      <c r="M8" s="4"/>
    </row>
    <row r="9" spans="1:13" x14ac:dyDescent="0.15">
      <c r="A9" s="1"/>
      <c r="B9" s="292" t="s">
        <v>646</v>
      </c>
      <c r="C9" s="1657" t="str">
        <f>VLOOKUP($C$3,'3_All Propertoes（#10）'!$B$4:$P$304,7,FALSE)</f>
        <v>-</v>
      </c>
      <c r="D9" s="1658"/>
      <c r="E9" s="1"/>
      <c r="F9" s="1"/>
      <c r="G9" s="2"/>
      <c r="H9" s="3"/>
      <c r="I9" s="3"/>
      <c r="J9" s="3"/>
      <c r="K9" s="3"/>
      <c r="L9" s="4"/>
      <c r="M9" s="4"/>
    </row>
    <row r="10" spans="1:13" x14ac:dyDescent="0.15">
      <c r="A10" s="1"/>
      <c r="B10" s="292" t="s">
        <v>647</v>
      </c>
      <c r="C10" s="1659">
        <f>VLOOKUP($C$3,'3_All Propertoes（#10）'!$B$4:$P$304,8,FALSE)</f>
        <v>9298.2099999999991</v>
      </c>
      <c r="D10" s="1660"/>
      <c r="E10" s="1"/>
      <c r="F10" s="1"/>
      <c r="G10" s="2"/>
      <c r="H10" s="3"/>
      <c r="I10" s="3"/>
      <c r="J10" s="3"/>
      <c r="K10" s="3"/>
      <c r="L10" s="4"/>
      <c r="M10" s="4"/>
    </row>
    <row r="11" spans="1:13" s="250" customFormat="1" x14ac:dyDescent="0.15">
      <c r="A11" s="1"/>
      <c r="B11" s="292" t="s">
        <v>648</v>
      </c>
      <c r="C11" s="1659">
        <f>VLOOKUP($C$3,'3_All Propertoes（#10）'!$B$4:$P$304,9,FALSE)</f>
        <v>117258.88</v>
      </c>
      <c r="D11" s="1660"/>
      <c r="E11" s="1"/>
      <c r="F11" s="1"/>
      <c r="G11" s="2"/>
      <c r="H11" s="3"/>
      <c r="I11" s="3"/>
      <c r="J11" s="3"/>
      <c r="K11" s="3"/>
      <c r="L11" s="4"/>
      <c r="M11" s="4"/>
    </row>
    <row r="12" spans="1:13" ht="15" customHeight="1" x14ac:dyDescent="0.15">
      <c r="A12" s="1"/>
      <c r="B12" s="292" t="s">
        <v>649</v>
      </c>
      <c r="C12" s="1651">
        <f>VLOOKUP($C$3,'3_All Propertoes（#10）'!$B$4:$P$304,10,FALSE)</f>
        <v>28641</v>
      </c>
      <c r="D12" s="1652"/>
      <c r="E12" s="1"/>
      <c r="F12" s="1"/>
      <c r="G12" s="2"/>
      <c r="H12" s="3"/>
      <c r="I12" s="3"/>
      <c r="J12" s="3"/>
      <c r="K12" s="3"/>
      <c r="L12" s="4"/>
      <c r="M12" s="4"/>
    </row>
    <row r="13" spans="1:13" x14ac:dyDescent="0.15">
      <c r="A13" s="1"/>
      <c r="B13" s="292" t="s">
        <v>650</v>
      </c>
      <c r="C13" s="1651">
        <f>VLOOKUP($C$3,'3_All Propertoes（#10）'!$B$4:$P$304,11,FALSE)</f>
        <v>37963</v>
      </c>
      <c r="D13" s="1652"/>
      <c r="E13" s="1"/>
      <c r="F13" s="1"/>
      <c r="G13" s="2"/>
      <c r="H13" s="3"/>
      <c r="I13" s="3"/>
      <c r="J13" s="3"/>
      <c r="K13" s="3"/>
      <c r="L13" s="4"/>
      <c r="M13" s="4"/>
    </row>
    <row r="14" spans="1:13" x14ac:dyDescent="0.15">
      <c r="A14" s="1"/>
      <c r="B14" s="292" t="s">
        <v>651</v>
      </c>
      <c r="C14" s="1651" t="str">
        <f>VLOOKUP($C$3,'3_All Propertoes（#10）'!$B$4:$P$304,12,FALSE)</f>
        <v>-</v>
      </c>
      <c r="D14" s="1652"/>
      <c r="E14" s="1"/>
      <c r="F14" s="1"/>
      <c r="G14" s="2"/>
      <c r="H14" s="3"/>
      <c r="I14" s="3"/>
      <c r="J14" s="3"/>
      <c r="K14" s="3"/>
      <c r="L14" s="4"/>
      <c r="M14" s="4"/>
    </row>
    <row r="15" spans="1:13" s="250" customFormat="1" x14ac:dyDescent="0.15">
      <c r="A15" s="1"/>
      <c r="B15" s="1"/>
      <c r="C15" s="1"/>
      <c r="D15" s="1"/>
      <c r="E15" s="1"/>
      <c r="F15" s="1"/>
      <c r="G15" s="2"/>
      <c r="H15" s="3"/>
      <c r="I15" s="3"/>
      <c r="J15" s="3"/>
      <c r="K15" s="3"/>
      <c r="L15" s="4"/>
      <c r="M15" s="4"/>
    </row>
    <row r="16" spans="1:13" x14ac:dyDescent="0.15">
      <c r="A16" s="1"/>
      <c r="B16" s="135" t="s">
        <v>652</v>
      </c>
      <c r="C16" s="240"/>
      <c r="D16" s="1"/>
      <c r="E16" s="1"/>
      <c r="F16" s="1"/>
      <c r="G16" s="240"/>
      <c r="H16" s="240"/>
      <c r="I16" s="240"/>
      <c r="J16" s="240"/>
      <c r="K16" s="240"/>
      <c r="L16" s="240" t="s">
        <v>653</v>
      </c>
      <c r="M16" s="4"/>
    </row>
    <row r="17" spans="1:14"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3" t="s">
        <v>2796</v>
      </c>
      <c r="L17" s="193" t="s">
        <v>2858</v>
      </c>
      <c r="M17" s="195"/>
      <c r="N17" s="194"/>
    </row>
    <row r="18" spans="1:14"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(#9）'!$K$3:$KV$24,3,FALSE),"-")</f>
        <v>182</v>
      </c>
      <c r="L18" s="204">
        <f>IFERROR(HLOOKUP($C$3,'4_Statements of Income (#10）'!$K$3:$KV$24,3,FALSE),"-")</f>
        <v>184</v>
      </c>
      <c r="M18" s="197"/>
      <c r="N18" s="194"/>
    </row>
    <row r="19" spans="1:14"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(#9）'!$K$3:$KV$24,4,FALSE),"-")</f>
        <v>1602</v>
      </c>
      <c r="L19" s="203">
        <f>IFERROR(HLOOKUP($C$3,'4_Statements of Income (#10）'!$K$3:$KV$24,4,FALSE),"-")</f>
        <v>1613</v>
      </c>
      <c r="M19" s="197"/>
      <c r="N19" s="194"/>
    </row>
    <row r="20" spans="1:14"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(#9）'!$K$3:$KV$24,5,FALSE),"-")</f>
        <v>246</v>
      </c>
      <c r="L20" s="232">
        <f>IFERROR(HLOOKUP($C$3,'4_Statements of Income (#10）'!$K$3:$KV$24,5,FALSE),"-")</f>
        <v>128</v>
      </c>
      <c r="M20" s="197"/>
      <c r="N20" s="194"/>
    </row>
    <row r="21" spans="1:14"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(#9）'!$K$3:$KV$24,6,FALSE),"-")="（Note1）","（Note）",IF(IFERROR(HLOOKUP('2_Individual Property'!$C$3,'4_Statements of Income (#9）'!$K$3:$KV$24,6,FALSE),"-")="（Note2）","（Note）",IFERROR(HLOOKUP('2_Individual Property'!$C$3,'4_Statements of Income (#9）'!$K$3:$KV$24,6,FALSE),"-")))</f>
        <v>1848</v>
      </c>
      <c r="L21" s="234">
        <f>IF(IFERROR(HLOOKUP('2_Individual Property'!$C$3,'4_Statements of Income (#10）'!$K$3:$KV$24,6,FALSE),"-")="（Note1）","（Note）",IF(IFERROR(HLOOKUP('2_Individual Property'!$C$3,'4_Statements of Income (#10）'!$K$3:$KV$24,6,FALSE),"-")="（Note2）","（Note）",IFERROR(HLOOKUP('2_Individual Property'!$C$3,'4_Statements of Income (#10）'!$K$3:$KV$24,6,FALSE),"-")))</f>
        <v>1742</v>
      </c>
      <c r="M21" s="197"/>
      <c r="N21" s="194"/>
    </row>
    <row r="22" spans="1:14"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(#9）'!$K$3:$KV$24,7,FALSE),"-")</f>
        <v>219</v>
      </c>
      <c r="L22" s="206">
        <f>IFERROR(HLOOKUP($C$3,'4_Statements of Income (#10）'!$K$3:$KV$24,7,FALSE),"-")</f>
        <v>208</v>
      </c>
      <c r="M22" s="197"/>
      <c r="N22" s="194"/>
    </row>
    <row r="23" spans="1:14"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(#9）'!$K$3:$KV$24,8,FALSE),"-")</f>
        <v>62</v>
      </c>
      <c r="L23" s="207">
        <f>IFERROR(HLOOKUP($C$3,'4_Statements of Income (#10）'!$K$3:$KV$24,8,FALSE),"-")</f>
        <v>45</v>
      </c>
      <c r="M23" s="197"/>
      <c r="N23" s="194"/>
    </row>
    <row r="24" spans="1:14"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(#9）'!$K$3:$KV$24,9,FALSE),"-")</f>
        <v>205</v>
      </c>
      <c r="L24" s="205">
        <f>IFERROR(HLOOKUP($C$3,'4_Statements of Income (#10）'!$K$3:$KV$24,9,FALSE),"-")</f>
        <v>204</v>
      </c>
      <c r="M24" s="197"/>
      <c r="N24" s="194"/>
    </row>
    <row r="25" spans="1:14"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(#9）'!$K$3:$KV$24,10,FALSE),"-")</f>
        <v>162</v>
      </c>
      <c r="L25" s="207">
        <f>IFERROR(HLOOKUP($C$3,'4_Statements of Income (#10）'!$K$3:$KV$24,10,FALSE),"-")</f>
        <v>151</v>
      </c>
      <c r="M25" s="197"/>
      <c r="N25" s="194"/>
    </row>
    <row r="26" spans="1:14"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(#9）'!$K$3:$KV$24,11,FALSE),"-")</f>
        <v>1</v>
      </c>
      <c r="L26" s="205">
        <f>IFERROR(HLOOKUP($C$3,'4_Statements of Income (#10）'!$K$3:$KV$24,11,FALSE),"-")</f>
        <v>1</v>
      </c>
      <c r="M26" s="197"/>
      <c r="N26" s="194"/>
    </row>
    <row r="27" spans="1:14"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(#9）'!$K$3:$KV$24,12,FALSE),"-")</f>
        <v>257</v>
      </c>
      <c r="L27" s="207">
        <f>IFERROR(HLOOKUP($C$3,'4_Statements of Income (#10）'!$K$3:$KV$24,12,FALSE),"-")</f>
        <v>93</v>
      </c>
      <c r="M27" s="197"/>
      <c r="N27" s="194"/>
    </row>
    <row r="28" spans="1:14"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(#9）'!$K$3:$KV$24,13,FALSE),"-")</f>
        <v>-</v>
      </c>
      <c r="L28" s="205" t="str">
        <f>IFERROR(HLOOKUP($C$3,'4_Statements of Income (#10）'!$K$3:$KV$24,13,FALSE),"-")</f>
        <v>-</v>
      </c>
      <c r="M28" s="197"/>
      <c r="N28" s="194"/>
    </row>
    <row r="29" spans="1:14"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(#9）'!$K$3:$KV$24,14,FALSE),"-")</f>
        <v>43</v>
      </c>
      <c r="L29" s="236">
        <f>IFERROR(HLOOKUP($C$3,'4_Statements of Income (#10）'!$K$3:$KV$24,14,FALSE),"-")</f>
        <v>37</v>
      </c>
      <c r="M29" s="197"/>
      <c r="N29" s="194"/>
    </row>
    <row r="30" spans="1:14"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(#9）'!$K$3:$KV$24,15,FALSE),"-")</f>
        <v>952</v>
      </c>
      <c r="L30" s="237">
        <f>IFERROR(HLOOKUP($C$3,'4_Statements of Income (#10）'!$K$3:$KV$24,15,FALSE),"-")</f>
        <v>742</v>
      </c>
      <c r="M30" s="197"/>
      <c r="N30" s="194"/>
    </row>
    <row r="31" spans="1:14"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(#9）'!$K$3:$KV$24,16,FALSE),"-")</f>
        <v>896</v>
      </c>
      <c r="L31" s="203">
        <f>IFERROR(HLOOKUP($C$3,'4_Statements of Income (#10）'!$K$3:$KV$24,16,FALSE),"-")</f>
        <v>999</v>
      </c>
      <c r="M31" s="197"/>
      <c r="N31" s="194"/>
    </row>
    <row r="32" spans="1:14"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(#9）'!$K$3:$KV$24,17,FALSE),"-")</f>
        <v>190</v>
      </c>
      <c r="L32" s="205">
        <f>IFERROR(HLOOKUP($C$3,'4_Statements of Income (#10）'!$K$3:$KV$24,17,FALSE),"-")</f>
        <v>198</v>
      </c>
      <c r="M32" s="197"/>
      <c r="N32" s="194"/>
    </row>
    <row r="33" spans="1:14"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(#9）'!$K$3:$KV$24,18,FALSE),"-")</f>
        <v>706</v>
      </c>
      <c r="L33" s="207">
        <f>IFERROR(HLOOKUP($C$3,'4_Statements of Income (#10）'!$K$3:$KV$24,18,FALSE),"-")</f>
        <v>801</v>
      </c>
      <c r="M33" s="197"/>
      <c r="N33" s="194"/>
    </row>
    <row r="34" spans="1:14" s="6" customFormat="1" ht="16.149999999999999" customHeight="1" x14ac:dyDescent="0.15">
      <c r="A34" s="135"/>
      <c r="B34" s="1551"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149999999999999" customHeight="1" x14ac:dyDescent="0.15">
      <c r="A35" s="135"/>
      <c r="B35" s="186"/>
      <c r="C35" s="186"/>
      <c r="D35" s="189"/>
      <c r="E35" s="186"/>
      <c r="F35" s="186"/>
      <c r="G35" s="186"/>
      <c r="H35" s="196"/>
      <c r="I35" s="196"/>
      <c r="J35" s="196"/>
      <c r="K35" s="196"/>
      <c r="L35" s="197"/>
      <c r="M35" s="197"/>
      <c r="N35" s="194"/>
    </row>
    <row r="36" spans="1:14" s="6" customFormat="1" ht="16.149999999999999" customHeight="1" x14ac:dyDescent="0.15">
      <c r="A36" s="135"/>
      <c r="B36" s="241" t="s">
        <v>668</v>
      </c>
      <c r="C36" s="201"/>
      <c r="D36" s="189"/>
      <c r="E36" s="186"/>
      <c r="F36" s="186"/>
      <c r="G36" s="186"/>
      <c r="H36" s="196"/>
      <c r="I36" s="196"/>
      <c r="J36" s="196"/>
      <c r="K36" s="196"/>
      <c r="L36" s="197"/>
      <c r="M36" s="197"/>
      <c r="N36" s="194"/>
    </row>
    <row r="37" spans="1:14"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3" t="s">
        <v>2796</v>
      </c>
      <c r="L37" s="193" t="s">
        <v>2858</v>
      </c>
      <c r="M37" s="197"/>
      <c r="N37" s="194"/>
    </row>
    <row r="38" spans="1:14"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(#9)'!$B$5:$J$305,3,FALSE),"-")</f>
        <v>49800</v>
      </c>
      <c r="L38" s="204">
        <f>IFERROR(VLOOKUP($C$3,'5_Overview of Appraisal (#10)'!$B$5:$J$305,3,FALSE),"-")</f>
        <v>49200</v>
      </c>
      <c r="M38" s="197"/>
      <c r="N38" s="194"/>
    </row>
    <row r="39" spans="1:14"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(#9)'!$B$5:$J$305,4,FALSE),"-")</f>
        <v>50800</v>
      </c>
      <c r="L39" s="203">
        <f>IFERROR(VLOOKUP($C$3,'5_Overview of Appraisal (#10)'!$B$5:$J$305,4,FALSE),"-")</f>
        <v>49800</v>
      </c>
      <c r="M39" s="197"/>
      <c r="N39" s="194"/>
    </row>
    <row r="40" spans="1:14"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(#9)'!$B$5:$J$305,5,FALSE),"-")</f>
        <v>3.5999999999999996</v>
      </c>
      <c r="L40" s="209">
        <f>IFERROR(VLOOKUP($C$3,'5_Overview of Appraisal (#10)'!$B$5:$J$305,5,FALSE),"-")</f>
        <v>3.5999999999999996</v>
      </c>
      <c r="M40" s="197"/>
      <c r="N40" s="194"/>
    </row>
    <row r="41" spans="1:14"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(#9)'!$B$5:$J$305,6,FALSE),"-")</f>
        <v>49300</v>
      </c>
      <c r="L41" s="208">
        <f>IFERROR(VLOOKUP($C$3,'5_Overview of Appraisal (#10)'!$B$5:$J$305,6,FALSE),"-")</f>
        <v>48900</v>
      </c>
      <c r="M41" s="197"/>
      <c r="N41" s="194"/>
    </row>
    <row r="42" spans="1:14"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(#9)'!$B$5:$J$305,7,FALSE),"-")</f>
        <v>3.8</v>
      </c>
      <c r="L42" s="210">
        <f>IFERROR(VLOOKUP($C$3,'5_Overview of Appraisal (#10)'!$B$5:$J$305,7,FALSE),"-")</f>
        <v>3.8</v>
      </c>
      <c r="M42" s="197"/>
      <c r="N42" s="194"/>
    </row>
    <row r="43" spans="1:14"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(#9)'!$B$5:$J$305,8,FALSE),"-")</f>
        <v>3.8</v>
      </c>
      <c r="L43" s="211">
        <f>IFERROR(VLOOKUP($C$3,'5_Overview of Appraisal (#10)'!$B$5:$J$305,8,FALSE),"-")</f>
        <v>3.8</v>
      </c>
      <c r="M43" s="197"/>
      <c r="N43" s="194"/>
    </row>
    <row r="44" spans="1:14"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(#9)'!$B$5:$J$305,9,FALSE),"-")</f>
        <v>The Tanizawa Sogo Appraisal Co., Ltd.</v>
      </c>
      <c r="L44" s="231" t="str">
        <f>IFERROR(VLOOKUP($C$3,'5_Overview of Appraisal (#10)'!$B$5:$J$305,9,FALSE),"-")</f>
        <v>The Tanizawa Sogo Appraisal Co., Ltd.</v>
      </c>
      <c r="M44" s="197"/>
      <c r="N44" s="194"/>
    </row>
    <row r="45" spans="1:14"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(#9）'!$K$3:$KV$24,21,FALSE),"-")</f>
        <v>46474</v>
      </c>
      <c r="L45" s="203">
        <f>IFERROR(HLOOKUP($C$3,'4_Statements of Income (#10）'!$K$3:$KV$24,21,FALSE),"-")</f>
        <v>46444</v>
      </c>
      <c r="M45" s="197"/>
      <c r="N45" s="194"/>
    </row>
    <row r="46" spans="1:14" s="250" customFormat="1" x14ac:dyDescent="0.15">
      <c r="A46" s="222"/>
      <c r="B46" s="223"/>
      <c r="C46" s="223"/>
      <c r="D46" s="223"/>
      <c r="E46" s="223"/>
      <c r="F46" s="223"/>
      <c r="G46" s="223"/>
      <c r="H46" s="223"/>
      <c r="I46" s="223"/>
      <c r="J46" s="223"/>
      <c r="K46" s="223"/>
      <c r="L46" s="258"/>
      <c r="M46" s="258"/>
    </row>
    <row r="47" spans="1:14" s="192" customFormat="1" x14ac:dyDescent="0.15">
      <c r="A47" s="222"/>
      <c r="B47" s="241" t="s">
        <v>682</v>
      </c>
      <c r="C47" s="201"/>
      <c r="D47" s="223"/>
      <c r="E47" s="223"/>
      <c r="F47" s="223"/>
      <c r="G47" s="223"/>
      <c r="H47" s="223"/>
      <c r="I47" s="223"/>
      <c r="J47" s="223"/>
      <c r="K47" s="223"/>
      <c r="L47" s="225"/>
      <c r="M47" s="225"/>
    </row>
    <row r="48" spans="1:14" s="192" customFormat="1" x14ac:dyDescent="0.15">
      <c r="A48" s="222"/>
      <c r="B48" s="37"/>
      <c r="C48" s="193" t="s">
        <v>683</v>
      </c>
      <c r="D48" s="193" t="s">
        <v>716</v>
      </c>
      <c r="E48" s="193" t="s">
        <v>1389</v>
      </c>
      <c r="F48" s="193" t="s">
        <v>1616</v>
      </c>
      <c r="G48" s="193" t="s">
        <v>1623</v>
      </c>
      <c r="H48" s="193" t="s">
        <v>1860</v>
      </c>
      <c r="I48" s="193" t="s">
        <v>2118</v>
      </c>
      <c r="J48" s="193" t="s">
        <v>2315</v>
      </c>
      <c r="K48" s="193" t="s">
        <v>2796</v>
      </c>
      <c r="L48" s="193" t="s">
        <v>2858</v>
      </c>
      <c r="M48" s="225"/>
    </row>
    <row r="49" spans="1:13"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(#9)'!$B$4:$H$301,3,FALSE),"-")</f>
        <v>31139.8</v>
      </c>
      <c r="L49" s="228">
        <f>IFERROR(VLOOKUP($C$3,'6_Leasing Status (#10)'!$B$4:$H$301,3,FALSE),"-")</f>
        <v>31139.8</v>
      </c>
      <c r="M49" s="225"/>
    </row>
    <row r="50" spans="1:13"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(#9)'!$B$4:$H$301,4,FALSE),"-")</f>
        <v>30559.18</v>
      </c>
      <c r="L50" s="229">
        <f>IFERROR(VLOOKUP($C$3,'6_Leasing Status (#10)'!$B$4:$H$301,4,FALSE),"-")</f>
        <v>30429.11</v>
      </c>
      <c r="M50" s="225"/>
    </row>
    <row r="51" spans="1:13"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(#9)'!$B$4:$H$301,5,FALSE),"-")</f>
        <v>98.135440818502374</v>
      </c>
      <c r="L51" s="227">
        <f>IFERROR(VLOOKUP($C$3,'6_Leasing Status (#10)'!$B$4:$H$301,5,FALSE),"-")</f>
        <v>97.717743851919408</v>
      </c>
      <c r="M51" s="225"/>
    </row>
    <row r="52" spans="1:13"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(#9)'!$B$4:$H$301,6,FALSE),"-")</f>
        <v>96</v>
      </c>
      <c r="L52" s="207">
        <f>IFERROR(VLOOKUP($C$3,'6_Leasing Status (#10)'!$B$4:$H$301,6,FALSE),"-")</f>
        <v>94</v>
      </c>
      <c r="M52" s="225"/>
    </row>
    <row r="53" spans="1:13"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(#9)'!$B$4:$H$301,7,FALSE),"-")</f>
        <v>2731</v>
      </c>
      <c r="L53" s="1194">
        <f>IFERROR(VLOOKUP($C$3,'6_Leasing Status (#10)'!$B$4:$H$301,7,FALSE),"-")</f>
        <v>2731</v>
      </c>
      <c r="M53" s="225"/>
    </row>
    <row r="54" spans="1:13" s="192" customFormat="1" x14ac:dyDescent="0.15">
      <c r="A54" s="187"/>
      <c r="B54" s="1621" t="str">
        <f>IF(COUNTIF(C53:J53,"（Note）")&gt;0,"（Note）Not disclosed, because consent has not been obtained from the tenant.","")</f>
        <v/>
      </c>
      <c r="C54" s="1"/>
      <c r="D54" s="1"/>
      <c r="E54" s="188"/>
      <c r="G54" s="224"/>
      <c r="H54" s="213"/>
      <c r="I54" s="213"/>
      <c r="J54" s="213"/>
      <c r="K54" s="213"/>
      <c r="L54" s="225"/>
      <c r="M54" s="225"/>
    </row>
    <row r="55" spans="1:13" s="1440" customFormat="1" x14ac:dyDescent="0.15">
      <c r="A55" s="1553"/>
      <c r="B55" s="1554" t="str">
        <f>+'3_All Propertoes（#10）'!B4&amp;'3_All Propertoes（#10）'!C4</f>
        <v>Of-T-001Shinjuku Nomura Building</v>
      </c>
      <c r="C55" s="1554" t="str">
        <f>+'3_All Propertoes（#10）'!B4</f>
        <v>Of-T-001</v>
      </c>
      <c r="D55" s="1555"/>
      <c r="E55" s="1556"/>
      <c r="G55" s="1557"/>
      <c r="H55" s="1558"/>
      <c r="I55" s="1558"/>
      <c r="J55" s="1558"/>
      <c r="K55" s="1558"/>
      <c r="L55" s="1559"/>
      <c r="M55" s="1559"/>
    </row>
    <row r="56" spans="1:13" s="1439" customFormat="1" x14ac:dyDescent="0.15">
      <c r="A56" s="1553"/>
      <c r="B56" s="1554" t="str">
        <f>+'3_All Propertoes（#10）'!B5&amp;'3_All Propertoes（#10）'!C5</f>
        <v xml:space="preserve">Of-T-002NRE Tennozu Building </v>
      </c>
      <c r="C56" s="1554" t="str">
        <f>+'3_All Propertoes（#10）'!B5</f>
        <v>Of-T-002</v>
      </c>
      <c r="D56" s="1555"/>
      <c r="E56" s="1556"/>
      <c r="G56" s="1560"/>
      <c r="H56" s="1561"/>
      <c r="I56" s="1561"/>
      <c r="J56" s="1561"/>
      <c r="K56" s="1561"/>
      <c r="L56" s="1562"/>
      <c r="M56" s="1562"/>
    </row>
    <row r="57" spans="1:13" s="1439" customFormat="1" x14ac:dyDescent="0.15">
      <c r="A57" s="1553"/>
      <c r="B57" s="1554" t="str">
        <f>+'3_All Propertoes（#10）'!B6&amp;'3_All Propertoes（#10）'!C6</f>
        <v>Of-T-003Kojimachi Millennium Garden</v>
      </c>
      <c r="C57" s="1554" t="str">
        <f>+'3_All Propertoes（#10）'!B6</f>
        <v>Of-T-003</v>
      </c>
      <c r="D57" s="1555"/>
      <c r="E57" s="1556"/>
      <c r="G57" s="1560"/>
      <c r="H57" s="1561"/>
      <c r="I57" s="1561"/>
      <c r="J57" s="1561"/>
      <c r="K57" s="1561"/>
      <c r="L57" s="1562"/>
      <c r="M57" s="1562"/>
    </row>
    <row r="58" spans="1:13" s="1439" customFormat="1" x14ac:dyDescent="0.15">
      <c r="A58" s="1553"/>
      <c r="B58" s="1554" t="str">
        <f>+'3_All Propertoes（#10）'!B7&amp;'3_All Propertoes（#10）'!C7</f>
        <v>Of-T-006NMF Shinjuku Minamiguchi Building</v>
      </c>
      <c r="C58" s="1554" t="str">
        <f>+'3_All Propertoes（#10）'!B7</f>
        <v>Of-T-006</v>
      </c>
      <c r="D58" s="1555"/>
      <c r="E58" s="1556"/>
      <c r="G58" s="1560"/>
      <c r="H58" s="1561"/>
      <c r="I58" s="1561"/>
      <c r="J58" s="1561"/>
      <c r="K58" s="1561"/>
      <c r="L58" s="1562"/>
      <c r="M58" s="1562"/>
    </row>
    <row r="59" spans="1:13" s="1439" customFormat="1" x14ac:dyDescent="0.15">
      <c r="A59" s="1553"/>
      <c r="B59" s="1554" t="str">
        <f>+'3_All Propertoes（#10）'!B8&amp;'3_All Propertoes（#10）'!C8</f>
        <v xml:space="preserve">Of-T-007NMF Shibuya Koen-dori Building </v>
      </c>
      <c r="C59" s="1554" t="str">
        <f>+'3_All Propertoes（#10）'!B8</f>
        <v>Of-T-007</v>
      </c>
      <c r="D59" s="1555"/>
      <c r="E59" s="1556"/>
      <c r="G59" s="1560"/>
      <c r="H59" s="1561"/>
      <c r="I59" s="1561"/>
      <c r="J59" s="1561"/>
      <c r="K59" s="1561"/>
      <c r="L59" s="1562"/>
      <c r="M59" s="1562"/>
    </row>
    <row r="60" spans="1:13" s="1439" customFormat="1" x14ac:dyDescent="0.15">
      <c r="A60" s="1553"/>
      <c r="B60" s="1554" t="str">
        <f>+'3_All Propertoes（#10）'!B9&amp;'3_All Propertoes（#10）'!C9</f>
        <v xml:space="preserve">Of-T-008Secom Medical Building </v>
      </c>
      <c r="C60" s="1554" t="str">
        <f>+'3_All Propertoes（#10）'!B9</f>
        <v>Of-T-008</v>
      </c>
      <c r="D60" s="1555"/>
      <c r="E60" s="1556"/>
      <c r="G60" s="1560"/>
      <c r="H60" s="1561"/>
      <c r="I60" s="1561"/>
      <c r="J60" s="1561"/>
      <c r="K60" s="1561"/>
      <c r="L60" s="1562"/>
      <c r="M60" s="1562"/>
    </row>
    <row r="61" spans="1:13" s="1439" customFormat="1" x14ac:dyDescent="0.15">
      <c r="A61" s="1553"/>
      <c r="B61" s="1554" t="str">
        <f>+'3_All Propertoes（#10）'!B10&amp;'3_All Propertoes（#10）'!C10</f>
        <v xml:space="preserve">Of-T-009NMF Shiba Building </v>
      </c>
      <c r="C61" s="1554" t="str">
        <f>+'3_All Propertoes（#10）'!B10</f>
        <v>Of-T-009</v>
      </c>
      <c r="D61" s="1555"/>
      <c r="E61" s="1556"/>
      <c r="G61" s="1560"/>
      <c r="H61" s="1561"/>
      <c r="I61" s="1561"/>
      <c r="J61" s="1561"/>
      <c r="K61" s="1561"/>
      <c r="L61" s="1562"/>
      <c r="M61" s="1562"/>
    </row>
    <row r="62" spans="1:13" s="1439" customFormat="1" x14ac:dyDescent="0.15">
      <c r="A62" s="1553"/>
      <c r="B62" s="1554" t="str">
        <f>+'3_All Propertoes（#10）'!B11&amp;'3_All Propertoes（#10）'!C11</f>
        <v xml:space="preserve">Of-T-010Nishi-Shinjuku Showa Building </v>
      </c>
      <c r="C62" s="1554" t="str">
        <f>+'3_All Propertoes（#10）'!B11</f>
        <v>Of-T-010</v>
      </c>
      <c r="D62" s="1555"/>
      <c r="E62" s="1556"/>
      <c r="G62" s="1560"/>
      <c r="H62" s="1561"/>
      <c r="I62" s="1561"/>
      <c r="J62" s="1561"/>
      <c r="K62" s="1561"/>
      <c r="L62" s="1562"/>
      <c r="M62" s="1562"/>
    </row>
    <row r="63" spans="1:13" s="1439" customFormat="1" x14ac:dyDescent="0.15">
      <c r="A63" s="1553"/>
      <c r="B63" s="1554" t="str">
        <f>+'3_All Propertoes（#10）'!B12&amp;'3_All Propertoes（#10）'!C12</f>
        <v>Of-T-011NRE Shibuya Dogenzaka Building</v>
      </c>
      <c r="C63" s="1554" t="str">
        <f>+'3_All Propertoes（#10）'!B12</f>
        <v>Of-T-011</v>
      </c>
      <c r="D63" s="1555"/>
      <c r="E63" s="1556"/>
      <c r="G63" s="1560"/>
      <c r="H63" s="1561"/>
      <c r="I63" s="1561"/>
      <c r="J63" s="1561"/>
      <c r="K63" s="1561"/>
      <c r="L63" s="1562"/>
      <c r="M63" s="1562"/>
    </row>
    <row r="64" spans="1:13" s="1439" customFormat="1" x14ac:dyDescent="0.15">
      <c r="A64" s="1553"/>
      <c r="B64" s="1554" t="str">
        <f>+'3_All Propertoes（#10）'!B13&amp;'3_All Propertoes（#10）'!C13</f>
        <v>Of-T-013Iwamoto-cho Toyo Building</v>
      </c>
      <c r="C64" s="1554" t="str">
        <f>+'3_All Propertoes（#10）'!B13</f>
        <v>Of-T-013</v>
      </c>
      <c r="D64" s="1555"/>
      <c r="E64" s="1556"/>
      <c r="G64" s="1560"/>
      <c r="H64" s="1561"/>
      <c r="I64" s="1561"/>
      <c r="J64" s="1561"/>
      <c r="K64" s="1561"/>
      <c r="L64" s="1562"/>
      <c r="M64" s="1562"/>
    </row>
    <row r="65" spans="1:13" s="1439" customFormat="1" x14ac:dyDescent="0.15">
      <c r="A65" s="1553"/>
      <c r="B65" s="1554" t="str">
        <f>+'3_All Propertoes（#10）'!B14&amp;'3_All Propertoes（#10）'!C14</f>
        <v>Of-T-015NMF Surugadai Building</v>
      </c>
      <c r="C65" s="1554" t="str">
        <f>+'3_All Propertoes（#10）'!B14</f>
        <v>Of-T-015</v>
      </c>
      <c r="D65" s="1555"/>
      <c r="E65" s="1556"/>
      <c r="G65" s="1560"/>
      <c r="H65" s="1561"/>
      <c r="I65" s="1561"/>
      <c r="J65" s="1561"/>
      <c r="K65" s="1561"/>
      <c r="L65" s="1562"/>
      <c r="M65" s="1562"/>
    </row>
    <row r="66" spans="1:13" s="1439" customFormat="1" x14ac:dyDescent="0.15">
      <c r="A66" s="1553"/>
      <c r="B66" s="1554" t="str">
        <f>+'3_All Propertoes（#10）'!B15&amp;'3_All Propertoes（#10）'!C15</f>
        <v>Of-T-016PMO Nihonbashi Honcho</v>
      </c>
      <c r="C66" s="1554" t="str">
        <f>+'3_All Propertoes（#10）'!B15</f>
        <v>Of-T-016</v>
      </c>
      <c r="D66" s="1555"/>
      <c r="E66" s="1556"/>
      <c r="G66" s="1560"/>
      <c r="H66" s="1561"/>
      <c r="I66" s="1561"/>
      <c r="J66" s="1561"/>
      <c r="K66" s="1561"/>
      <c r="L66" s="1562"/>
      <c r="M66" s="1562"/>
    </row>
    <row r="67" spans="1:13" s="1439" customFormat="1" x14ac:dyDescent="0.15">
      <c r="A67" s="1553"/>
      <c r="B67" s="1554" t="str">
        <f>+'3_All Propertoes（#10）'!B16&amp;'3_All Propertoes（#10）'!C16</f>
        <v>Of-T-017PMO Nihonbashi Kayabacho</v>
      </c>
      <c r="C67" s="1554" t="str">
        <f>+'3_All Propertoes（#10）'!B16</f>
        <v>Of-T-017</v>
      </c>
      <c r="D67" s="1555"/>
      <c r="E67" s="1556"/>
      <c r="G67" s="1560"/>
      <c r="H67" s="1561"/>
      <c r="I67" s="1561"/>
      <c r="J67" s="1561"/>
      <c r="K67" s="1561"/>
      <c r="L67" s="1562"/>
      <c r="M67" s="1562"/>
    </row>
    <row r="68" spans="1:13" s="1439" customFormat="1" x14ac:dyDescent="0.15">
      <c r="A68" s="1553"/>
      <c r="B68" s="1554" t="str">
        <f>+'3_All Propertoes（#10）'!B17&amp;'3_All Propertoes（#10）'!C17</f>
        <v>Of-T-018NMF Gotanda Ekimae Building</v>
      </c>
      <c r="C68" s="1554" t="str">
        <f>+'3_All Propertoes（#10）'!B17</f>
        <v>Of-T-018</v>
      </c>
      <c r="D68" s="1555"/>
      <c r="E68" s="1556"/>
      <c r="G68" s="1560"/>
      <c r="H68" s="1561"/>
      <c r="I68" s="1561"/>
      <c r="J68" s="1561"/>
      <c r="K68" s="1561"/>
      <c r="L68" s="1562"/>
      <c r="M68" s="1562"/>
    </row>
    <row r="69" spans="1:13" s="1439" customFormat="1" x14ac:dyDescent="0.15">
      <c r="A69" s="1553"/>
      <c r="B69" s="1554" t="str">
        <f>+'3_All Propertoes（#10）'!B18&amp;'3_All Propertoes（#10）'!C18</f>
        <v>Of-T-019NRE Higashi-nihonbashi Building</v>
      </c>
      <c r="C69" s="1554" t="str">
        <f>+'3_All Propertoes（#10）'!B18</f>
        <v>Of-T-019</v>
      </c>
      <c r="D69" s="1555"/>
      <c r="E69" s="1556"/>
      <c r="G69" s="1560"/>
      <c r="H69" s="1561"/>
      <c r="I69" s="1561"/>
      <c r="J69" s="1561"/>
      <c r="K69" s="1561"/>
      <c r="L69" s="1562"/>
      <c r="M69" s="1562"/>
    </row>
    <row r="70" spans="1:13" s="1439" customFormat="1" x14ac:dyDescent="0.15">
      <c r="A70" s="1553"/>
      <c r="B70" s="1554" t="str">
        <f>+'3_All Propertoes（#10）'!B19&amp;'3_All Propertoes（#10）'!C19</f>
        <v>Of-T-020PMO Akihabara</v>
      </c>
      <c r="C70" s="1554" t="str">
        <f>+'3_All Propertoes（#10）'!B19</f>
        <v>Of-T-020</v>
      </c>
      <c r="D70" s="1555"/>
      <c r="E70" s="1556"/>
      <c r="G70" s="1560"/>
      <c r="H70" s="1561"/>
      <c r="I70" s="1561"/>
      <c r="J70" s="1561"/>
      <c r="K70" s="1561"/>
      <c r="L70" s="1562"/>
      <c r="M70" s="1562"/>
    </row>
    <row r="71" spans="1:13" s="1439" customFormat="1" x14ac:dyDescent="0.15">
      <c r="A71" s="1553"/>
      <c r="B71" s="1554" t="str">
        <f>+'3_All Propertoes（#10）'!B20&amp;'3_All Propertoes（#10）'!C20</f>
        <v>Of-T-021Hatchobori NF Building</v>
      </c>
      <c r="C71" s="1554" t="str">
        <f>+'3_All Propertoes（#10）'!B20</f>
        <v>Of-T-021</v>
      </c>
      <c r="D71" s="1555"/>
      <c r="E71" s="1556"/>
      <c r="G71" s="1560"/>
      <c r="H71" s="1561"/>
      <c r="I71" s="1561"/>
      <c r="J71" s="1561"/>
      <c r="K71" s="1561"/>
      <c r="L71" s="1562"/>
      <c r="M71" s="1562"/>
    </row>
    <row r="72" spans="1:13" s="1439" customFormat="1" x14ac:dyDescent="0.15">
      <c r="A72" s="1553"/>
      <c r="B72" s="1554" t="str">
        <f>+'3_All Propertoes（#10）'!B21&amp;'3_All Propertoes（#10）'!C21</f>
        <v xml:space="preserve">Of-T-022NMF Kanda Iwamoto-cho Building  </v>
      </c>
      <c r="C72" s="1554" t="str">
        <f>+'3_All Propertoes（#10）'!B21</f>
        <v>Of-T-022</v>
      </c>
      <c r="D72" s="1555"/>
      <c r="E72" s="1556"/>
      <c r="G72" s="1560"/>
      <c r="H72" s="1561"/>
      <c r="I72" s="1561"/>
      <c r="J72" s="1561"/>
      <c r="K72" s="1561"/>
      <c r="L72" s="1562"/>
      <c r="M72" s="1562"/>
    </row>
    <row r="73" spans="1:13" s="1439" customFormat="1" x14ac:dyDescent="0.15">
      <c r="A73" s="1553"/>
      <c r="B73" s="1554" t="str">
        <f>+'3_All Propertoes（#10）'!B22&amp;'3_All Propertoes（#10）'!C22</f>
        <v>Of-T-023NMF Takanawa Building</v>
      </c>
      <c r="C73" s="1554" t="str">
        <f>+'3_All Propertoes（#10）'!B22</f>
        <v>Of-T-023</v>
      </c>
      <c r="D73" s="1555"/>
      <c r="E73" s="1556"/>
      <c r="G73" s="1560"/>
      <c r="H73" s="1561"/>
      <c r="I73" s="1561"/>
      <c r="J73" s="1561"/>
      <c r="K73" s="1561"/>
      <c r="L73" s="1562"/>
      <c r="M73" s="1562"/>
    </row>
    <row r="74" spans="1:13" s="1439" customFormat="1" x14ac:dyDescent="0.15">
      <c r="A74" s="1553"/>
      <c r="B74" s="1554" t="str">
        <f>+'3_All Propertoes（#10）'!B23&amp;'3_All Propertoes（#10）'!C23</f>
        <v>Of-T-024PMO Hatchobori</v>
      </c>
      <c r="C74" s="1554" t="str">
        <f>+'3_All Propertoes（#10）'!B23</f>
        <v>Of-T-024</v>
      </c>
      <c r="D74" s="1555"/>
      <c r="E74" s="1556"/>
      <c r="G74" s="1560"/>
      <c r="H74" s="1561"/>
      <c r="I74" s="1561"/>
      <c r="J74" s="1561"/>
      <c r="K74" s="1561"/>
      <c r="L74" s="1562"/>
      <c r="M74" s="1562"/>
    </row>
    <row r="75" spans="1:13" s="1439" customFormat="1" x14ac:dyDescent="0.15">
      <c r="A75" s="1553"/>
      <c r="B75" s="1554" t="str">
        <f>+'3_All Propertoes（#10）'!B24&amp;'3_All Propertoes（#10）'!C24</f>
        <v>Of-T-026PMO Nihonbashi Odenmacho</v>
      </c>
      <c r="C75" s="1554" t="str">
        <f>+'3_All Propertoes（#10）'!B24</f>
        <v>Of-T-026</v>
      </c>
      <c r="D75" s="1555"/>
      <c r="E75" s="1556"/>
      <c r="G75" s="1560"/>
      <c r="H75" s="1561"/>
      <c r="I75" s="1561"/>
      <c r="J75" s="1561"/>
      <c r="K75" s="1561"/>
      <c r="L75" s="1562"/>
      <c r="M75" s="1562"/>
    </row>
    <row r="76" spans="1:13" s="1439" customFormat="1" x14ac:dyDescent="0.15">
      <c r="A76" s="1553"/>
      <c r="B76" s="1554" t="str">
        <f>+'3_All Propertoes（#10）'!B25&amp;'3_All Propertoes（#10）'!C25</f>
        <v>Of-T-028PMO Higashi-nihonbashi</v>
      </c>
      <c r="C76" s="1554" t="str">
        <f>+'3_All Propertoes（#10）'!B25</f>
        <v>Of-T-028</v>
      </c>
      <c r="D76" s="1555"/>
      <c r="E76" s="1556"/>
      <c r="G76" s="1560"/>
      <c r="H76" s="1561"/>
      <c r="I76" s="1561"/>
      <c r="J76" s="1561"/>
      <c r="K76" s="1561"/>
      <c r="L76" s="1562"/>
      <c r="M76" s="1562"/>
    </row>
    <row r="77" spans="1:13" s="1439" customFormat="1" x14ac:dyDescent="0.15">
      <c r="A77" s="1553"/>
      <c r="B77" s="1554" t="str">
        <f>+'3_All Propertoes（#10）'!B26&amp;'3_All Propertoes（#10）'!C26</f>
        <v>Of-T-029NRE Ueno Building</v>
      </c>
      <c r="C77" s="1554" t="str">
        <f>+'3_All Propertoes（#10）'!B26</f>
        <v>Of-T-029</v>
      </c>
      <c r="D77" s="1555"/>
      <c r="E77" s="1556"/>
      <c r="G77" s="1560"/>
      <c r="H77" s="1561"/>
      <c r="I77" s="1561"/>
      <c r="J77" s="1561"/>
      <c r="K77" s="1561"/>
      <c r="L77" s="1562"/>
      <c r="M77" s="1562"/>
    </row>
    <row r="78" spans="1:13" s="1439" customFormat="1" x14ac:dyDescent="0.15">
      <c r="A78" s="1553"/>
      <c r="B78" s="1554" t="str">
        <f>+'3_All Propertoes（#10）'!B27&amp;'3_All Propertoes（#10）'!C27</f>
        <v>Of-T-031NF Hongo Building.</v>
      </c>
      <c r="C78" s="1554" t="str">
        <f>+'3_All Propertoes（#10）'!B27</f>
        <v>Of-T-031</v>
      </c>
      <c r="D78" s="1555"/>
      <c r="E78" s="1556"/>
      <c r="G78" s="1560"/>
      <c r="H78" s="1561"/>
      <c r="I78" s="1561"/>
      <c r="J78" s="1561"/>
      <c r="K78" s="1561"/>
      <c r="L78" s="1562"/>
      <c r="M78" s="1562"/>
    </row>
    <row r="79" spans="1:13" s="1439" customFormat="1" x14ac:dyDescent="0.15">
      <c r="A79" s="1553"/>
      <c r="B79" s="1554" t="str">
        <f>+'3_All Propertoes（#10）'!B28&amp;'3_All Propertoes（#10）'!C28</f>
        <v xml:space="preserve">Of-T-034Crystal Park Building </v>
      </c>
      <c r="C79" s="1554" t="str">
        <f>+'3_All Propertoes（#10）'!B28</f>
        <v>Of-T-034</v>
      </c>
      <c r="D79" s="1555"/>
      <c r="E79" s="1556"/>
      <c r="G79" s="1560"/>
      <c r="H79" s="1561"/>
      <c r="I79" s="1561"/>
      <c r="J79" s="1561"/>
      <c r="K79" s="1561"/>
      <c r="L79" s="1562"/>
      <c r="M79" s="1562"/>
    </row>
    <row r="80" spans="1:13" s="1439" customFormat="1" x14ac:dyDescent="0.15">
      <c r="A80" s="1553"/>
      <c r="B80" s="1554" t="str">
        <f>+'3_All Propertoes（#10）'!B29&amp;'3_All Propertoes（#10）'!C29</f>
        <v>Of-T-035NMF Kichijoji Honcho Building</v>
      </c>
      <c r="C80" s="1554" t="str">
        <f>+'3_All Propertoes（#10）'!B29</f>
        <v>Of-T-035</v>
      </c>
      <c r="D80" s="1555"/>
      <c r="E80" s="1556"/>
      <c r="G80" s="1560"/>
      <c r="H80" s="1561"/>
      <c r="I80" s="1561"/>
      <c r="J80" s="1561"/>
      <c r="K80" s="1561"/>
      <c r="L80" s="1562"/>
      <c r="M80" s="1562"/>
    </row>
    <row r="81" spans="1:13" s="1439" customFormat="1" x14ac:dyDescent="0.15">
      <c r="A81" s="1553"/>
      <c r="B81" s="1554" t="str">
        <f>+'3_All Propertoes（#10）'!B30&amp;'3_All Propertoes（#10）'!C30</f>
        <v xml:space="preserve">Of-T-036Faret Tachikawa Center Square </v>
      </c>
      <c r="C81" s="1554" t="str">
        <f>+'3_All Propertoes（#10）'!B30</f>
        <v>Of-T-036</v>
      </c>
      <c r="D81" s="1555"/>
      <c r="E81" s="1556"/>
      <c r="G81" s="1560"/>
      <c r="H81" s="1561"/>
      <c r="I81" s="1561"/>
      <c r="J81" s="1561"/>
      <c r="K81" s="1561"/>
      <c r="L81" s="1562"/>
      <c r="M81" s="1562"/>
    </row>
    <row r="82" spans="1:13" s="1439" customFormat="1" x14ac:dyDescent="0.15">
      <c r="A82" s="1553"/>
      <c r="B82" s="1554" t="str">
        <f>+'3_All Propertoes（#10）'!B31&amp;'3_All Propertoes（#10）'!C31</f>
        <v>Of-T-037NMF Kawasaki Higashiguchi Building</v>
      </c>
      <c r="C82" s="1554" t="str">
        <f>+'3_All Propertoes（#10）'!B31</f>
        <v>Of-T-037</v>
      </c>
      <c r="D82" s="1555"/>
      <c r="E82" s="1556"/>
      <c r="G82" s="1560"/>
      <c r="H82" s="1561"/>
      <c r="I82" s="1561"/>
      <c r="J82" s="1561"/>
      <c r="K82" s="1561"/>
      <c r="L82" s="1562"/>
      <c r="M82" s="1562"/>
    </row>
    <row r="83" spans="1:13" s="1439" customFormat="1" x14ac:dyDescent="0.15">
      <c r="A83" s="1553"/>
      <c r="B83" s="1554" t="str">
        <f>+'3_All Propertoes（#10）'!B32&amp;'3_All Propertoes（#10）'!C32</f>
        <v xml:space="preserve">Of-T-038NMF Yokohama Nishiguchi Building </v>
      </c>
      <c r="C83" s="1554" t="str">
        <f>+'3_All Propertoes（#10）'!B32</f>
        <v>Of-T-038</v>
      </c>
      <c r="D83" s="1555"/>
      <c r="E83" s="1556"/>
      <c r="G83" s="1560"/>
      <c r="H83" s="1561"/>
      <c r="I83" s="1561"/>
      <c r="J83" s="1561"/>
      <c r="K83" s="1561"/>
      <c r="L83" s="1562"/>
      <c r="M83" s="1562"/>
    </row>
    <row r="84" spans="1:13" s="1439" customFormat="1" x14ac:dyDescent="0.15">
      <c r="A84" s="1553"/>
      <c r="B84" s="1554" t="str">
        <f>+'3_All Propertoes（#10）'!B33&amp;'3_All Propertoes（#10）'!C33</f>
        <v>Of-T-039NMF Shin-Yokohama Building</v>
      </c>
      <c r="C84" s="1554" t="str">
        <f>+'3_All Propertoes（#10）'!B33</f>
        <v>Of-T-039</v>
      </c>
      <c r="D84" s="1555"/>
      <c r="E84" s="1556"/>
      <c r="G84" s="1560"/>
      <c r="H84" s="1561"/>
      <c r="I84" s="1561"/>
      <c r="J84" s="1561"/>
      <c r="K84" s="1561"/>
      <c r="L84" s="1562"/>
      <c r="M84" s="1562"/>
    </row>
    <row r="85" spans="1:13" s="1439" customFormat="1" x14ac:dyDescent="0.15">
      <c r="A85" s="1553"/>
      <c r="B85" s="1554" t="str">
        <f>+'3_All Propertoes（#10）'!B34&amp;'3_All Propertoes（#10）'!C34</f>
        <v>Of-T-041PMO Tamachi</v>
      </c>
      <c r="C85" s="1554" t="str">
        <f>+'3_All Propertoes（#10）'!B34</f>
        <v>Of-T-041</v>
      </c>
      <c r="D85" s="1555"/>
      <c r="E85" s="1556"/>
      <c r="G85" s="1560"/>
      <c r="H85" s="1561"/>
      <c r="I85" s="1561"/>
      <c r="J85" s="1561"/>
      <c r="K85" s="1561"/>
      <c r="L85" s="1562"/>
      <c r="M85" s="1562"/>
    </row>
    <row r="86" spans="1:13" s="1439" customFormat="1" x14ac:dyDescent="0.15">
      <c r="A86" s="1553"/>
      <c r="B86" s="1554" t="str">
        <f>+'3_All Propertoes（#10）'!B35&amp;'3_All Propertoes（#10）'!C35</f>
        <v>Of-T-042PMO Ginza Hatchome</v>
      </c>
      <c r="C86" s="1554" t="str">
        <f>+'3_All Propertoes（#10）'!B35</f>
        <v>Of-T-042</v>
      </c>
      <c r="D86" s="1555"/>
      <c r="E86" s="1556"/>
      <c r="G86" s="1560"/>
      <c r="H86" s="1561"/>
      <c r="I86" s="1561"/>
      <c r="J86" s="1561"/>
      <c r="K86" s="1561"/>
      <c r="L86" s="1562"/>
      <c r="M86" s="1562"/>
    </row>
    <row r="87" spans="1:13" s="1439" customFormat="1" x14ac:dyDescent="0.15">
      <c r="A87" s="1553"/>
      <c r="B87" s="1554" t="str">
        <f>+'3_All Propertoes（#10）'!B36&amp;'3_All Propertoes（#10）'!C36</f>
        <v>Of-T-043PMO Shibakoen</v>
      </c>
      <c r="C87" s="1554" t="str">
        <f>+'3_All Propertoes（#10）'!B36</f>
        <v>Of-T-043</v>
      </c>
      <c r="D87" s="1555"/>
      <c r="E87" s="1556"/>
      <c r="G87" s="1560"/>
      <c r="H87" s="1561"/>
      <c r="I87" s="1561"/>
      <c r="J87" s="1561"/>
      <c r="K87" s="1561"/>
      <c r="L87" s="1562"/>
      <c r="M87" s="1562"/>
    </row>
    <row r="88" spans="1:13" s="1439" customFormat="1" x14ac:dyDescent="0.15">
      <c r="A88" s="1553"/>
      <c r="B88" s="1554" t="str">
        <f>+'3_All Propertoes（#10）'!B37&amp;'3_All Propertoes（#10）'!C37</f>
        <v>Of-T-044NEC Head Office Building</v>
      </c>
      <c r="C88" s="1554" t="str">
        <f>+'3_All Propertoes（#10）'!B37</f>
        <v>Of-T-044</v>
      </c>
      <c r="D88" s="1555"/>
      <c r="E88" s="1556"/>
      <c r="G88" s="1560"/>
      <c r="H88" s="1561"/>
      <c r="I88" s="1561"/>
      <c r="J88" s="1561"/>
      <c r="K88" s="1561"/>
      <c r="L88" s="1562"/>
      <c r="M88" s="1562"/>
    </row>
    <row r="89" spans="1:13" s="1439" customFormat="1" x14ac:dyDescent="0.15">
      <c r="A89" s="1553"/>
      <c r="B89" s="1554" t="str">
        <f>+'3_All Propertoes（#10）'!B38&amp;'3_All Propertoes（#10）'!C38</f>
        <v>Of-T-045Harumi Island Triton Square Office Tower Y</v>
      </c>
      <c r="C89" s="1554" t="str">
        <f>+'3_All Propertoes（#10）'!B38</f>
        <v>Of-T-045</v>
      </c>
      <c r="D89" s="1555"/>
      <c r="E89" s="1556"/>
      <c r="G89" s="1560"/>
      <c r="H89" s="1561"/>
      <c r="I89" s="1561"/>
      <c r="J89" s="1561"/>
      <c r="K89" s="1561"/>
      <c r="L89" s="1562"/>
      <c r="M89" s="1562"/>
    </row>
    <row r="90" spans="1:13" s="1439" customFormat="1" x14ac:dyDescent="0.15">
      <c r="A90" s="1553"/>
      <c r="B90" s="1554" t="str">
        <f>+'3_All Propertoes（#10）'!B39&amp;'3_All Propertoes（#10）'!C39</f>
        <v>Of-T-046NMF Aoyama 1-chome Building</v>
      </c>
      <c r="C90" s="1554" t="str">
        <f>+'3_All Propertoes（#10）'!B39</f>
        <v>Of-T-046</v>
      </c>
      <c r="D90" s="1555"/>
      <c r="E90" s="1556"/>
      <c r="G90" s="1560"/>
      <c r="H90" s="1561"/>
      <c r="I90" s="1561"/>
      <c r="J90" s="1561"/>
      <c r="K90" s="1561"/>
      <c r="L90" s="1562"/>
      <c r="M90" s="1562"/>
    </row>
    <row r="91" spans="1:13" s="1439" customFormat="1" x14ac:dyDescent="0.15">
      <c r="A91" s="1553"/>
      <c r="B91" s="1554" t="str">
        <f>+'3_All Propertoes（#10）'!B40&amp;'3_All Propertoes（#10）'!C40</f>
        <v>Of-T-047NMF Takebashi Building</v>
      </c>
      <c r="C91" s="1554" t="str">
        <f>+'3_All Propertoes（#10）'!B40</f>
        <v>Of-T-047</v>
      </c>
      <c r="D91" s="1555"/>
      <c r="E91" s="1556"/>
      <c r="G91" s="1560"/>
      <c r="H91" s="1561"/>
      <c r="I91" s="1561"/>
      <c r="J91" s="1561"/>
      <c r="K91" s="1561"/>
      <c r="L91" s="1562"/>
      <c r="M91" s="1562"/>
    </row>
    <row r="92" spans="1:13" s="1439" customFormat="1" x14ac:dyDescent="0.15">
      <c r="A92" s="1553"/>
      <c r="B92" s="1554" t="str">
        <f>+'3_All Propertoes（#10）'!B41&amp;'3_All Propertoes（#10）'!C41</f>
        <v>Of-T-048Harumi Island Triton Square Office Tower Z</v>
      </c>
      <c r="C92" s="1554" t="str">
        <f>+'3_All Propertoes（#10）'!B41</f>
        <v>Of-T-048</v>
      </c>
      <c r="D92" s="1555"/>
      <c r="E92" s="1556"/>
      <c r="G92" s="1560"/>
      <c r="H92" s="1561"/>
      <c r="I92" s="1561"/>
      <c r="J92" s="1561"/>
      <c r="K92" s="1561"/>
      <c r="L92" s="1562"/>
      <c r="M92" s="1562"/>
    </row>
    <row r="93" spans="1:13" s="1439" customFormat="1" x14ac:dyDescent="0.15">
      <c r="A93" s="1553"/>
      <c r="B93" s="1554" t="str">
        <f>+'3_All Propertoes（#10）'!B42&amp;'3_All Propertoes（#10）'!C42</f>
        <v>Of-T-049NMF Kayabacho Building</v>
      </c>
      <c r="C93" s="1554" t="str">
        <f>+'3_All Propertoes（#10）'!B42</f>
        <v>Of-T-049</v>
      </c>
      <c r="D93" s="1555"/>
      <c r="E93" s="1556"/>
      <c r="G93" s="1560"/>
      <c r="H93" s="1561"/>
      <c r="I93" s="1561"/>
      <c r="J93" s="1561"/>
      <c r="K93" s="1561"/>
      <c r="L93" s="1562"/>
      <c r="M93" s="1562"/>
    </row>
    <row r="94" spans="1:13" s="1439" customFormat="1" x14ac:dyDescent="0.15">
      <c r="A94" s="1553"/>
      <c r="B94" s="1554" t="str">
        <f>+'3_All Propertoes（#10）'!B43&amp;'3_All Propertoes（#10）'!C43</f>
        <v>Of-T-050NMF Shinjuku EAST Building</v>
      </c>
      <c r="C94" s="1554" t="str">
        <f>+'3_All Propertoes（#10）'!B43</f>
        <v>Of-T-050</v>
      </c>
      <c r="D94" s="1555"/>
      <c r="E94" s="1556"/>
      <c r="G94" s="1560"/>
      <c r="H94" s="1561"/>
      <c r="I94" s="1561"/>
      <c r="J94" s="1561"/>
      <c r="K94" s="1561"/>
      <c r="L94" s="1562"/>
      <c r="M94" s="1562"/>
    </row>
    <row r="95" spans="1:13" s="1439" customFormat="1" x14ac:dyDescent="0.15">
      <c r="A95" s="1553"/>
      <c r="B95" s="1554" t="str">
        <f>+'3_All Propertoes（#10）'!B44&amp;'3_All Propertoes（#10）'!C44</f>
        <v>Of-T-051NMF Shiba-Koen Building</v>
      </c>
      <c r="C95" s="1554" t="str">
        <f>+'3_All Propertoes（#10）'!B44</f>
        <v>Of-T-051</v>
      </c>
      <c r="D95" s="1555"/>
      <c r="E95" s="1556"/>
      <c r="G95" s="1560"/>
      <c r="H95" s="1561"/>
      <c r="I95" s="1561"/>
      <c r="J95" s="1561"/>
      <c r="K95" s="1561"/>
      <c r="L95" s="1562"/>
      <c r="M95" s="1562"/>
    </row>
    <row r="96" spans="1:13" s="1439" customFormat="1" x14ac:dyDescent="0.15">
      <c r="A96" s="1553"/>
      <c r="B96" s="1554" t="str">
        <f>+'3_All Propertoes（#10）'!B45&amp;'3_All Propertoes（#10）'!C45</f>
        <v>Of-T-052NMF Ginza 4-chome Building</v>
      </c>
      <c r="C96" s="1554" t="str">
        <f>+'3_All Propertoes（#10）'!B45</f>
        <v>Of-T-052</v>
      </c>
      <c r="D96" s="1555"/>
      <c r="E96" s="1556"/>
      <c r="G96" s="1560"/>
      <c r="H96" s="1561"/>
      <c r="I96" s="1561"/>
      <c r="J96" s="1561"/>
      <c r="K96" s="1561"/>
      <c r="L96" s="1562"/>
      <c r="M96" s="1562"/>
    </row>
    <row r="97" spans="1:13" s="1439" customFormat="1" x14ac:dyDescent="0.15">
      <c r="A97" s="1553"/>
      <c r="B97" s="1554" t="str">
        <f>+'3_All Propertoes（#10）'!B46&amp;'3_All Propertoes（#10）'!C46</f>
        <v>Of-T-053Faret East Building</v>
      </c>
      <c r="C97" s="1554" t="str">
        <f>+'3_All Propertoes（#10）'!B46</f>
        <v>Of-T-053</v>
      </c>
      <c r="D97" s="1555"/>
      <c r="E97" s="1556"/>
      <c r="G97" s="1560"/>
      <c r="H97" s="1561"/>
      <c r="I97" s="1561"/>
      <c r="J97" s="1561"/>
      <c r="K97" s="1561"/>
      <c r="L97" s="1562"/>
      <c r="M97" s="1562"/>
    </row>
    <row r="98" spans="1:13" s="1565" customFormat="1" x14ac:dyDescent="0.15">
      <c r="A98" s="1563"/>
      <c r="B98" s="1554" t="str">
        <f>+'3_All Propertoes（#10）'!B47&amp;'3_All Propertoes（#10）'!C47</f>
        <v>Of-T-054PMO Shinnihonbashi</v>
      </c>
      <c r="C98" s="1554" t="str">
        <f>+'3_All Propertoes（#10）'!B47</f>
        <v>Of-T-054</v>
      </c>
      <c r="D98" s="1555"/>
      <c r="E98" s="1564"/>
      <c r="G98" s="1566"/>
      <c r="H98" s="1567"/>
      <c r="I98" s="1567"/>
      <c r="J98" s="1567"/>
      <c r="K98" s="1567"/>
      <c r="L98" s="1568"/>
      <c r="M98" s="1568"/>
    </row>
    <row r="99" spans="1:13" s="1565" customFormat="1" x14ac:dyDescent="0.15">
      <c r="A99" s="1563"/>
      <c r="B99" s="1554" t="str">
        <f>+'3_All Propertoes（#10）'!B48&amp;'3_All Propertoes（#10）'!C48</f>
        <v>Of-T-055PMO Hirakawacho</v>
      </c>
      <c r="C99" s="1554" t="str">
        <f>+'3_All Propertoes（#10）'!B48</f>
        <v>Of-T-055</v>
      </c>
      <c r="D99" s="1555"/>
      <c r="E99" s="1564"/>
      <c r="G99" s="1566"/>
      <c r="H99" s="1567"/>
      <c r="I99" s="1567"/>
      <c r="J99" s="1567"/>
      <c r="K99" s="1567"/>
      <c r="L99" s="1568"/>
      <c r="M99" s="1568"/>
    </row>
    <row r="100" spans="1:13" s="1565" customFormat="1" x14ac:dyDescent="0.15">
      <c r="A100" s="1563"/>
      <c r="B100" s="1554" t="str">
        <f>+'3_All Propertoes（#10）'!B49&amp;'3_All Propertoes（#10）'!C49</f>
        <v>Of-T-056PMO Nihonbashi Mitsukoshi-mae</v>
      </c>
      <c r="C100" s="1554" t="str">
        <f>+'3_All Propertoes（#10）'!B49</f>
        <v>Of-T-056</v>
      </c>
      <c r="D100" s="1555"/>
      <c r="E100" s="1564"/>
      <c r="G100" s="1566"/>
      <c r="H100" s="1567"/>
      <c r="I100" s="1567"/>
      <c r="J100" s="1567"/>
      <c r="K100" s="1567"/>
      <c r="L100" s="1568"/>
      <c r="M100" s="1568"/>
    </row>
    <row r="101" spans="1:13" s="1439" customFormat="1" x14ac:dyDescent="0.15">
      <c r="A101" s="1553"/>
      <c r="B101" s="1554" t="str">
        <f>+'3_All Propertoes（#10）'!B50&amp;'3_All Propertoes（#10）'!C50</f>
        <v>Of-T-057PMO Shibadaimon</v>
      </c>
      <c r="C101" s="1554" t="str">
        <f>+'3_All Propertoes（#10）'!B50</f>
        <v>Of-T-057</v>
      </c>
      <c r="D101" s="1555"/>
      <c r="E101" s="1556"/>
      <c r="G101" s="1560"/>
      <c r="H101" s="1561"/>
      <c r="I101" s="1561"/>
      <c r="J101" s="1561"/>
      <c r="K101" s="1561"/>
      <c r="L101" s="1562"/>
      <c r="M101" s="1562"/>
    </row>
    <row r="102" spans="1:13" s="1439" customFormat="1" x14ac:dyDescent="0.15">
      <c r="A102" s="1553"/>
      <c r="B102" s="1554" t="str">
        <f>+'3_All Propertoes（#10）'!B51&amp;'3_All Propertoes（#10）'!C51</f>
        <v>Of-T-058PMO Tamachi Higashi (Note3)</v>
      </c>
      <c r="C102" s="1554" t="str">
        <f>+'3_All Propertoes（#10）'!B51</f>
        <v>Of-T-058</v>
      </c>
      <c r="D102" s="1555"/>
      <c r="E102" s="1556"/>
      <c r="G102" s="1560"/>
      <c r="H102" s="1561"/>
      <c r="I102" s="1561"/>
      <c r="J102" s="1561"/>
      <c r="K102" s="1561"/>
      <c r="L102" s="1562"/>
      <c r="M102" s="1562"/>
    </row>
    <row r="103" spans="1:13" s="1439" customFormat="1" x14ac:dyDescent="0.15">
      <c r="A103" s="1553"/>
      <c r="B103" s="1554" t="str">
        <f>+'3_All Propertoes（#10）'!B52&amp;'3_All Propertoes（#10）'!C52</f>
        <v>Of-T-059PMO Hatchobori Shinkawa</v>
      </c>
      <c r="C103" s="1554" t="str">
        <f>+'3_All Propertoes（#10）'!B52</f>
        <v>Of-T-059</v>
      </c>
      <c r="D103" s="1555"/>
      <c r="E103" s="1556"/>
      <c r="G103" s="1560"/>
      <c r="H103" s="1561"/>
      <c r="I103" s="1561"/>
      <c r="J103" s="1561"/>
      <c r="K103" s="1561"/>
      <c r="L103" s="1562"/>
      <c r="M103" s="1562"/>
    </row>
    <row r="104" spans="1:13" s="1439" customFormat="1" x14ac:dyDescent="0.15">
      <c r="A104" s="1553"/>
      <c r="B104" s="1554" t="str">
        <f>+'3_All Propertoes（#10）'!B53&amp;'3_All Propertoes（#10）'!C53</f>
        <v>Of-T-060PMO Kyobashi Higashi (Note3)</v>
      </c>
      <c r="C104" s="1554" t="str">
        <f>+'3_All Propertoes（#10）'!B53</f>
        <v>Of-T-060</v>
      </c>
      <c r="D104" s="1555"/>
      <c r="E104" s="1556"/>
      <c r="G104" s="1560"/>
      <c r="H104" s="1561"/>
      <c r="I104" s="1561"/>
      <c r="J104" s="1561"/>
      <c r="K104" s="1561"/>
      <c r="L104" s="1562"/>
      <c r="M104" s="1562"/>
    </row>
    <row r="105" spans="1:13" s="1439" customFormat="1" x14ac:dyDescent="0.15">
      <c r="A105" s="1553"/>
      <c r="B105" s="1554" t="str">
        <f>+'3_All Propertoes（#10）'!B54&amp;'3_All Propertoes（#10）'!C54</f>
        <v>Of-T-061PMO Ochanomizu</v>
      </c>
      <c r="C105" s="1554" t="str">
        <f>+'3_All Propertoes（#10）'!B54</f>
        <v>Of-T-061</v>
      </c>
      <c r="D105" s="1555"/>
      <c r="E105" s="1556"/>
      <c r="G105" s="1560"/>
      <c r="H105" s="1561"/>
      <c r="I105" s="1561"/>
      <c r="J105" s="1561"/>
      <c r="K105" s="1561"/>
      <c r="L105" s="1562"/>
      <c r="M105" s="1562"/>
    </row>
    <row r="106" spans="1:13" s="1439" customFormat="1" x14ac:dyDescent="0.15">
      <c r="A106" s="1553"/>
      <c r="B106" s="1554" t="str">
        <f>+'3_All Propertoes（#10）'!B55&amp;'3_All Propertoes（#10）'!C55</f>
        <v xml:space="preserve">Of-T-062PMO Akihabara Kita </v>
      </c>
      <c r="C106" s="1554" t="str">
        <f>+'3_All Propertoes（#10）'!B55</f>
        <v>Of-T-062</v>
      </c>
      <c r="D106" s="1555"/>
      <c r="E106" s="1556"/>
      <c r="G106" s="1560"/>
      <c r="H106" s="1561"/>
      <c r="I106" s="1561"/>
      <c r="J106" s="1561"/>
      <c r="K106" s="1561"/>
      <c r="L106" s="1562"/>
      <c r="M106" s="1562"/>
    </row>
    <row r="107" spans="1:13" s="1439" customFormat="1" x14ac:dyDescent="0.15">
      <c r="A107" s="1553"/>
      <c r="B107" s="1554" t="str">
        <f>+'3_All Propertoes（#10）'!B56&amp;'3_All Propertoes（#10）'!C56</f>
        <v>Of-T-063PMO Higashi-Shinbashi</v>
      </c>
      <c r="C107" s="1554" t="str">
        <f>+'3_All Propertoes（#10）'!B56</f>
        <v>Of-T-063</v>
      </c>
      <c r="D107" s="1555"/>
      <c r="E107" s="1556"/>
      <c r="G107" s="1560"/>
      <c r="H107" s="1561"/>
      <c r="I107" s="1561"/>
      <c r="J107" s="1561"/>
      <c r="K107" s="1561"/>
      <c r="L107" s="1562"/>
      <c r="M107" s="1562"/>
    </row>
    <row r="108" spans="1:13" s="1585" customFormat="1" x14ac:dyDescent="0.15">
      <c r="A108" s="1583"/>
      <c r="B108" s="1554" t="str">
        <f>+'3_All Propertoes（#10）'!B57&amp;'3_All Propertoes（#10）'!C57</f>
        <v>Of-T-064PMO Hamamatsucho</v>
      </c>
      <c r="C108" s="1554" t="str">
        <f>+'3_All Propertoes（#10）'!B57</f>
        <v>Of-T-064</v>
      </c>
      <c r="D108" s="1555"/>
      <c r="E108" s="1624"/>
      <c r="G108" s="1586"/>
      <c r="H108" s="1587"/>
      <c r="I108" s="1587"/>
      <c r="J108" s="1587"/>
      <c r="K108" s="1587"/>
      <c r="L108" s="1588"/>
      <c r="M108" s="1588"/>
    </row>
    <row r="109" spans="1:13" s="1439" customFormat="1" x14ac:dyDescent="0.15">
      <c r="A109" s="1553"/>
      <c r="B109" s="1554" t="str">
        <f>+'3_All Propertoes（#10）'!B58&amp;'3_All Propertoes（#10）'!C58</f>
        <v xml:space="preserve">Of-S-001Sapporo North Plaza </v>
      </c>
      <c r="C109" s="1554" t="str">
        <f>+'3_All Propertoes（#10）'!B58</f>
        <v>Of-S-001</v>
      </c>
      <c r="D109" s="1555"/>
      <c r="E109" s="1556"/>
      <c r="G109" s="1560"/>
      <c r="H109" s="1561"/>
      <c r="I109" s="1561"/>
      <c r="J109" s="1561"/>
      <c r="K109" s="1561"/>
      <c r="L109" s="1562"/>
      <c r="M109" s="1562"/>
    </row>
    <row r="110" spans="1:13" s="1439" customFormat="1" x14ac:dyDescent="0.15">
      <c r="A110" s="1553"/>
      <c r="B110" s="1554" t="str">
        <f>+'3_All Propertoes（#10）'!B59&amp;'3_All Propertoes（#10）'!C59</f>
        <v>Of-S-002NRE Sapporo Building</v>
      </c>
      <c r="C110" s="1554" t="str">
        <f>+'3_All Propertoes（#10）'!B59</f>
        <v>Of-S-002</v>
      </c>
      <c r="D110" s="1555"/>
      <c r="E110" s="1556"/>
      <c r="G110" s="1560"/>
      <c r="H110" s="1561"/>
      <c r="I110" s="1561"/>
      <c r="J110" s="1561"/>
      <c r="K110" s="1561"/>
      <c r="L110" s="1562"/>
      <c r="M110" s="1562"/>
    </row>
    <row r="111" spans="1:13" s="1439" customFormat="1" x14ac:dyDescent="0.15">
      <c r="A111" s="1553"/>
      <c r="B111" s="1554" t="str">
        <f>+'3_All Propertoes（#10）'!B60&amp;'3_All Propertoes（#10）'!C60</f>
        <v>Of-S-004NMF Sendai Aoba-dori Building</v>
      </c>
      <c r="C111" s="1554" t="str">
        <f>+'3_All Propertoes（#10）'!B60</f>
        <v>Of-S-004</v>
      </c>
      <c r="D111" s="1555"/>
      <c r="E111" s="1556"/>
      <c r="G111" s="1560"/>
      <c r="H111" s="1561"/>
      <c r="I111" s="1561"/>
      <c r="J111" s="1561"/>
      <c r="K111" s="1561"/>
      <c r="L111" s="1562"/>
      <c r="M111" s="1562"/>
    </row>
    <row r="112" spans="1:13" s="1439" customFormat="1" x14ac:dyDescent="0.15">
      <c r="A112" s="1553"/>
      <c r="B112" s="1554" t="str">
        <f>+'3_All Propertoes（#10）'!B61&amp;'3_All Propertoes（#10）'!C61</f>
        <v xml:space="preserve">Of-S-005NMF Utsunomiya Building </v>
      </c>
      <c r="C112" s="1554" t="str">
        <f>+'3_All Propertoes（#10）'!B61</f>
        <v>Of-S-005</v>
      </c>
      <c r="D112" s="1555"/>
      <c r="E112" s="1556"/>
      <c r="G112" s="1560"/>
      <c r="H112" s="1561"/>
      <c r="I112" s="1561"/>
      <c r="J112" s="1561"/>
      <c r="K112" s="1561"/>
      <c r="L112" s="1562"/>
      <c r="M112" s="1562"/>
    </row>
    <row r="113" spans="1:13" s="1439" customFormat="1" x14ac:dyDescent="0.15">
      <c r="A113" s="1553"/>
      <c r="B113" s="1554" t="str">
        <f>+'3_All Propertoes（#10）'!B62&amp;'3_All Propertoes（#10）'!C62</f>
        <v xml:space="preserve">Of-S-006NMF Nagoya Fushimi Building </v>
      </c>
      <c r="C113" s="1554" t="str">
        <f>+'3_All Propertoes（#10）'!B62</f>
        <v>Of-S-006</v>
      </c>
      <c r="D113" s="1555"/>
      <c r="E113" s="1556"/>
      <c r="G113" s="1560"/>
      <c r="H113" s="1561"/>
      <c r="I113" s="1561"/>
      <c r="J113" s="1561"/>
      <c r="K113" s="1561"/>
      <c r="L113" s="1562"/>
      <c r="M113" s="1562"/>
    </row>
    <row r="114" spans="1:13" s="1439" customFormat="1" x14ac:dyDescent="0.15">
      <c r="A114" s="1553"/>
      <c r="B114" s="1554" t="str">
        <f>+'3_All Propertoes（#10）'!B63&amp;'3_All Propertoes（#10）'!C63</f>
        <v xml:space="preserve">Of-S-007NMF Nagoya Yanagibashi Building </v>
      </c>
      <c r="C114" s="1554" t="str">
        <f>+'3_All Propertoes（#10）'!B63</f>
        <v>Of-S-007</v>
      </c>
      <c r="D114" s="1569"/>
      <c r="E114" s="1556"/>
      <c r="G114" s="1560"/>
      <c r="H114" s="1561"/>
      <c r="I114" s="1561"/>
      <c r="J114" s="1561"/>
      <c r="K114" s="1561"/>
      <c r="L114" s="1562"/>
      <c r="M114" s="1562"/>
    </row>
    <row r="115" spans="1:13" s="1439" customFormat="1" x14ac:dyDescent="0.15">
      <c r="A115" s="1553"/>
      <c r="B115" s="1554" t="str">
        <f>+'3_All Propertoes（#10）'!B64&amp;'3_All Propertoes（#10）'!C64</f>
        <v>Of-S-008Omron Kyoto Center Building</v>
      </c>
      <c r="C115" s="1554" t="str">
        <f>+'3_All Propertoes（#10）'!B64</f>
        <v>Of-S-008</v>
      </c>
      <c r="D115" s="1569"/>
      <c r="E115" s="1556"/>
      <c r="G115" s="1560"/>
      <c r="H115" s="1561"/>
      <c r="I115" s="1561"/>
      <c r="J115" s="1561"/>
      <c r="K115" s="1561"/>
      <c r="L115" s="1562"/>
      <c r="M115" s="1562"/>
    </row>
    <row r="116" spans="1:13" s="1439" customFormat="1" x14ac:dyDescent="0.15">
      <c r="A116" s="1553"/>
      <c r="B116" s="1554" t="str">
        <f>+'3_All Propertoes（#10）'!B65&amp;'3_All Propertoes（#10）'!C65</f>
        <v>Of-S-009SORA Shin-Osaka 21</v>
      </c>
      <c r="C116" s="1554" t="str">
        <f>+'3_All Propertoes（#10）'!B65</f>
        <v>Of-S-009</v>
      </c>
      <c r="D116" s="1569"/>
      <c r="E116" s="1556"/>
      <c r="G116" s="1560"/>
      <c r="H116" s="1561"/>
      <c r="I116" s="1561"/>
      <c r="J116" s="1561"/>
      <c r="K116" s="1561"/>
      <c r="L116" s="1562"/>
      <c r="M116" s="1562"/>
    </row>
    <row r="117" spans="1:13" s="1439" customFormat="1" x14ac:dyDescent="0.15">
      <c r="A117" s="1553"/>
      <c r="B117" s="1554" t="str">
        <f>+'3_All Propertoes（#10）'!B66&amp;'3_All Propertoes（#10）'!C66</f>
        <v xml:space="preserve">Of-S-010NRE Osaka Building </v>
      </c>
      <c r="C117" s="1554" t="str">
        <f>+'3_All Propertoes（#10）'!B66</f>
        <v>Of-S-010</v>
      </c>
      <c r="D117" s="1569"/>
      <c r="E117" s="1556"/>
      <c r="G117" s="1560"/>
      <c r="H117" s="1561"/>
      <c r="I117" s="1561"/>
      <c r="J117" s="1561"/>
      <c r="K117" s="1561"/>
      <c r="L117" s="1562"/>
      <c r="M117" s="1562"/>
    </row>
    <row r="118" spans="1:13" s="1439" customFormat="1" x14ac:dyDescent="0.15">
      <c r="A118" s="1553"/>
      <c r="B118" s="1554" t="str">
        <f>+'3_All Propertoes（#10）'!B67&amp;'3_All Propertoes（#10）'!C67</f>
        <v>Of-S-011NRE Nishi-Umeda Building</v>
      </c>
      <c r="C118" s="1554" t="str">
        <f>+'3_All Propertoes（#10）'!B67</f>
        <v>Of-S-011</v>
      </c>
      <c r="D118" s="1569"/>
      <c r="E118" s="1556"/>
      <c r="G118" s="1560"/>
      <c r="H118" s="1561"/>
      <c r="I118" s="1561"/>
      <c r="J118" s="1561"/>
      <c r="K118" s="1561"/>
      <c r="L118" s="1562"/>
      <c r="M118" s="1562"/>
    </row>
    <row r="119" spans="1:13" s="1439" customFormat="1" x14ac:dyDescent="0.15">
      <c r="A119" s="1553"/>
      <c r="B119" s="1554" t="str">
        <f>+'3_All Propertoes（#10）'!B68&amp;'3_All Propertoes（#10）'!C68</f>
        <v xml:space="preserve">Of-S-012NRE Yotsubashi Building </v>
      </c>
      <c r="C119" s="1554" t="str">
        <f>+'3_All Propertoes（#10）'!B68</f>
        <v>Of-S-012</v>
      </c>
      <c r="D119" s="1569"/>
      <c r="E119" s="1556"/>
      <c r="G119" s="1560"/>
      <c r="H119" s="1561"/>
      <c r="I119" s="1561"/>
      <c r="J119" s="1561"/>
      <c r="K119" s="1561"/>
      <c r="L119" s="1562"/>
      <c r="M119" s="1562"/>
    </row>
    <row r="120" spans="1:13" s="1439" customFormat="1" x14ac:dyDescent="0.15">
      <c r="A120" s="1553"/>
      <c r="B120" s="1554" t="str">
        <f>+'3_All Propertoes（#10）'!B69&amp;'3_All Propertoes（#10）'!C69</f>
        <v xml:space="preserve">Of-S-013NRE Hiroshima Building </v>
      </c>
      <c r="C120" s="1554" t="str">
        <f>+'3_All Propertoes（#10）'!B69</f>
        <v>Of-S-013</v>
      </c>
      <c r="D120" s="1569"/>
      <c r="E120" s="1556"/>
      <c r="G120" s="1560"/>
      <c r="H120" s="1561"/>
      <c r="I120" s="1561"/>
      <c r="J120" s="1561"/>
      <c r="K120" s="1561"/>
      <c r="L120" s="1562"/>
      <c r="M120" s="1562"/>
    </row>
    <row r="121" spans="1:13" s="1439" customFormat="1" x14ac:dyDescent="0.15">
      <c r="A121" s="1553"/>
      <c r="B121" s="1554" t="str">
        <f>+'3_All Propertoes（#10）'!B70&amp;'3_All Propertoes（#10）'!C70</f>
        <v>Of-S-014NMF Hakata Ekimae Building</v>
      </c>
      <c r="C121" s="1554" t="str">
        <f>+'3_All Propertoes（#10）'!B70</f>
        <v>Of-S-014</v>
      </c>
      <c r="D121" s="1569"/>
      <c r="E121" s="1556"/>
      <c r="G121" s="1560"/>
      <c r="H121" s="1561"/>
      <c r="I121" s="1561"/>
      <c r="J121" s="1561"/>
      <c r="K121" s="1561"/>
      <c r="L121" s="1562"/>
      <c r="M121" s="1562"/>
    </row>
    <row r="122" spans="1:13" s="1439" customFormat="1" x14ac:dyDescent="0.15">
      <c r="A122" s="1553"/>
      <c r="B122" s="1554" t="str">
        <f>+'3_All Propertoes（#10）'!B71&amp;'3_All Propertoes（#10）'!C71</f>
        <v>Of-S-015NMF Tenjin-Minami Building</v>
      </c>
      <c r="C122" s="1554" t="str">
        <f>+'3_All Propertoes（#10）'!B71</f>
        <v>Of-S-015</v>
      </c>
      <c r="D122" s="1569"/>
      <c r="E122" s="1556"/>
      <c r="G122" s="1560"/>
      <c r="H122" s="1561"/>
      <c r="I122" s="1561"/>
      <c r="J122" s="1561"/>
      <c r="K122" s="1561"/>
      <c r="L122" s="1562"/>
      <c r="M122" s="1562"/>
    </row>
    <row r="123" spans="1:13" s="1439" customFormat="1" x14ac:dyDescent="0.15">
      <c r="A123" s="1553"/>
      <c r="B123" s="1554" t="str">
        <f>+'3_All Propertoes（#10）'!B72&amp;'3_All Propertoes（#10）'!C72</f>
        <v>Rt-T-002Yokosuka More’s City</v>
      </c>
      <c r="C123" s="1554" t="str">
        <f>+'3_All Propertoes（#10）'!B72</f>
        <v>Rt-T-002</v>
      </c>
      <c r="D123" s="1569"/>
      <c r="E123" s="1556"/>
      <c r="G123" s="1560"/>
      <c r="H123" s="1561"/>
      <c r="I123" s="1561"/>
      <c r="J123" s="1561"/>
      <c r="K123" s="1561"/>
      <c r="L123" s="1562"/>
      <c r="M123" s="1562"/>
    </row>
    <row r="124" spans="1:13" s="1439" customFormat="1" x14ac:dyDescent="0.15">
      <c r="A124" s="1553"/>
      <c r="B124" s="1554" t="str">
        <f>+'3_All Propertoes（#10）'!B73&amp;'3_All Propertoes（#10）'!C73</f>
        <v>Rt-T-003Recipe SHIMOKITA</v>
      </c>
      <c r="C124" s="1554" t="str">
        <f>+'3_All Propertoes（#10）'!B73</f>
        <v>Rt-T-003</v>
      </c>
      <c r="D124" s="1569"/>
      <c r="E124" s="1556"/>
      <c r="G124" s="1560"/>
      <c r="H124" s="1561"/>
      <c r="I124" s="1561"/>
      <c r="J124" s="1561"/>
      <c r="K124" s="1561"/>
      <c r="L124" s="1562"/>
      <c r="M124" s="1562"/>
    </row>
    <row r="125" spans="1:13" s="1439" customFormat="1" x14ac:dyDescent="0.15">
      <c r="A125" s="1553"/>
      <c r="B125" s="1554" t="str">
        <f>+'3_All Propertoes（#10）'!B74&amp;'3_All Propertoes（#10）'!C74</f>
        <v xml:space="preserve">Rt-T-004Kawasaki More’s </v>
      </c>
      <c r="C125" s="1554" t="str">
        <f>+'3_All Propertoes（#10）'!B74</f>
        <v>Rt-T-004</v>
      </c>
      <c r="D125" s="1569"/>
      <c r="E125" s="1556"/>
      <c r="G125" s="1560"/>
      <c r="H125" s="1561"/>
      <c r="I125" s="1561"/>
      <c r="J125" s="1561"/>
      <c r="K125" s="1561"/>
      <c r="L125" s="1562"/>
      <c r="M125" s="1562"/>
    </row>
    <row r="126" spans="1:13" s="1439" customFormat="1" x14ac:dyDescent="0.15">
      <c r="A126" s="1553"/>
      <c r="B126" s="1554" t="str">
        <f>+'3_All Propertoes（#10）'!B75&amp;'3_All Propertoes（#10）'!C75</f>
        <v>Rt-T-005EQUINIA Shinjuku</v>
      </c>
      <c r="C126" s="1554" t="str">
        <f>+'3_All Propertoes（#10）'!B75</f>
        <v>Rt-T-005</v>
      </c>
      <c r="D126" s="1569"/>
      <c r="E126" s="1556"/>
      <c r="G126" s="1560"/>
      <c r="H126" s="1561"/>
      <c r="I126" s="1561"/>
      <c r="J126" s="1561"/>
      <c r="K126" s="1561"/>
      <c r="L126" s="1562"/>
      <c r="M126" s="1562"/>
    </row>
    <row r="127" spans="1:13" s="1439" customFormat="1" x14ac:dyDescent="0.15">
      <c r="A127" s="1553"/>
      <c r="B127" s="1554" t="str">
        <f>+'3_All Propertoes（#10）'!B76&amp;'3_All Propertoes（#10）'!C76</f>
        <v>Rt-T-006EQUINA Ikebukuro</v>
      </c>
      <c r="C127" s="1554" t="str">
        <f>+'3_All Propertoes（#10）'!B76</f>
        <v>Rt-T-006</v>
      </c>
      <c r="D127" s="1569"/>
      <c r="E127" s="1556"/>
      <c r="G127" s="1560"/>
      <c r="H127" s="1561"/>
      <c r="I127" s="1561"/>
      <c r="J127" s="1561"/>
      <c r="K127" s="1561"/>
      <c r="L127" s="1562"/>
      <c r="M127" s="1562"/>
    </row>
    <row r="128" spans="1:13" s="1439" customFormat="1" x14ac:dyDescent="0.15">
      <c r="A128" s="1553"/>
      <c r="B128" s="1554" t="str">
        <f>+'3_All Propertoes（#10）'!B77&amp;'3_All Propertoes（#10）'!C77</f>
        <v>Rt-T-007covirna machida</v>
      </c>
      <c r="C128" s="1554" t="str">
        <f>+'3_All Propertoes（#10）'!B77</f>
        <v>Rt-T-007</v>
      </c>
      <c r="D128" s="1569"/>
      <c r="E128" s="1556"/>
      <c r="G128" s="1560"/>
      <c r="H128" s="1561"/>
      <c r="I128" s="1561"/>
      <c r="J128" s="1561"/>
      <c r="K128" s="1561"/>
      <c r="L128" s="1562"/>
      <c r="M128" s="1562"/>
    </row>
    <row r="129" spans="1:13" s="1439" customFormat="1" x14ac:dyDescent="0.15">
      <c r="A129" s="1553"/>
      <c r="B129" s="1554" t="str">
        <f>+'3_All Propertoes（#10）'!B78&amp;'3_All Propertoes（#10）'!C78</f>
        <v>Rt-T-008Nitori Makuhari</v>
      </c>
      <c r="C129" s="1554" t="str">
        <f>+'3_All Propertoes（#10）'!B78</f>
        <v>Rt-T-008</v>
      </c>
      <c r="D129" s="1569"/>
      <c r="E129" s="1556"/>
      <c r="G129" s="1560"/>
      <c r="H129" s="1561"/>
      <c r="I129" s="1561"/>
      <c r="J129" s="1561"/>
      <c r="K129" s="1561"/>
      <c r="L129" s="1562"/>
      <c r="M129" s="1562"/>
    </row>
    <row r="130" spans="1:13" s="1439" customFormat="1" x14ac:dyDescent="0.15">
      <c r="A130" s="1553"/>
      <c r="B130" s="1554" t="str">
        <f>+'3_All Propertoes（#10）'!B79&amp;'3_All Propertoes（#10）'!C79</f>
        <v>Rt-T-009Konami Sports Club Fuchu</v>
      </c>
      <c r="C130" s="1554" t="str">
        <f>+'3_All Propertoes（#10）'!B79</f>
        <v>Rt-T-009</v>
      </c>
      <c r="D130" s="1569"/>
      <c r="E130" s="1556"/>
      <c r="G130" s="1560"/>
      <c r="H130" s="1561"/>
      <c r="I130" s="1561"/>
      <c r="J130" s="1561"/>
      <c r="K130" s="1561"/>
      <c r="L130" s="1562"/>
      <c r="M130" s="1562"/>
    </row>
    <row r="131" spans="1:13" s="1439" customFormat="1" x14ac:dyDescent="0.15">
      <c r="A131" s="1553"/>
      <c r="B131" s="1554" t="str">
        <f>+'3_All Propertoes（#10）'!B80&amp;'3_All Propertoes（#10）'!C80</f>
        <v>Rt-T-010FESTA SQUARE</v>
      </c>
      <c r="C131" s="1554" t="str">
        <f>+'3_All Propertoes（#10）'!B80</f>
        <v>Rt-T-010</v>
      </c>
      <c r="D131" s="1569"/>
      <c r="E131" s="1556"/>
      <c r="G131" s="1560"/>
      <c r="H131" s="1561"/>
      <c r="I131" s="1561"/>
      <c r="J131" s="1561"/>
      <c r="K131" s="1561"/>
      <c r="L131" s="1562"/>
      <c r="M131" s="1562"/>
    </row>
    <row r="132" spans="1:13" s="1439" customFormat="1" x14ac:dyDescent="0.15">
      <c r="A132" s="1553"/>
      <c r="B132" s="1554" t="str">
        <f>+'3_All Propertoes（#10）'!B81&amp;'3_All Propertoes（#10）'!C81</f>
        <v>Rt-T-011GEMS Shibuya</v>
      </c>
      <c r="C132" s="1554" t="str">
        <f>+'3_All Propertoes（#10）'!B81</f>
        <v>Rt-T-011</v>
      </c>
      <c r="D132" s="1569"/>
      <c r="E132" s="1556"/>
      <c r="G132" s="1560"/>
      <c r="H132" s="1561"/>
      <c r="I132" s="1561"/>
      <c r="J132" s="1561"/>
      <c r="K132" s="1561"/>
      <c r="L132" s="1562"/>
      <c r="M132" s="1562"/>
    </row>
    <row r="133" spans="1:13" s="1439" customFormat="1" x14ac:dyDescent="0.15">
      <c r="A133" s="1553"/>
      <c r="B133" s="1554" t="str">
        <f>+'3_All Propertoes（#10）'!B82&amp;'3_All Propertoes（#10）'!C82</f>
        <v>Rt-T-012Sundai Azamino</v>
      </c>
      <c r="C133" s="1554" t="str">
        <f>+'3_All Propertoes（#10）'!B82</f>
        <v>Rt-T-012</v>
      </c>
      <c r="D133" s="1569"/>
      <c r="E133" s="1556"/>
      <c r="G133" s="1560"/>
      <c r="H133" s="1561"/>
      <c r="I133" s="1561"/>
      <c r="J133" s="1561"/>
      <c r="K133" s="1561"/>
      <c r="L133" s="1562"/>
      <c r="M133" s="1562"/>
    </row>
    <row r="134" spans="1:13" s="1439" customFormat="1" x14ac:dyDescent="0.15">
      <c r="A134" s="1553"/>
      <c r="B134" s="1554" t="str">
        <f>+'3_All Propertoes（#10）'!B83&amp;'3_All Propertoes（#10）'!C83</f>
        <v>Rt-T-013EQUINIA Aobadai</v>
      </c>
      <c r="C134" s="1554" t="str">
        <f>+'3_All Propertoes（#10）'!B83</f>
        <v>Rt-T-013</v>
      </c>
      <c r="D134" s="1569"/>
      <c r="E134" s="1556"/>
      <c r="G134" s="1560"/>
      <c r="H134" s="1561"/>
      <c r="I134" s="1561"/>
      <c r="J134" s="1561"/>
      <c r="K134" s="1561"/>
      <c r="L134" s="1562"/>
      <c r="M134" s="1562"/>
    </row>
    <row r="135" spans="1:13" s="1439" customFormat="1" x14ac:dyDescent="0.15">
      <c r="A135" s="1553"/>
      <c r="B135" s="1554" t="str">
        <f>+'3_All Propertoes（#10）'!B84&amp;'3_All Propertoes（#10）'!C84</f>
        <v>Rt-T-014Megalos Kanagawa</v>
      </c>
      <c r="C135" s="1554" t="str">
        <f>+'3_All Propertoes（#10）'!B84</f>
        <v>Rt-T-014</v>
      </c>
      <c r="D135" s="1569"/>
      <c r="E135" s="1556"/>
      <c r="G135" s="1560"/>
      <c r="H135" s="1561"/>
      <c r="I135" s="1561"/>
      <c r="J135" s="1561"/>
      <c r="K135" s="1561"/>
      <c r="L135" s="1562"/>
      <c r="M135" s="1562"/>
    </row>
    <row r="136" spans="1:13" s="1439" customFormat="1" x14ac:dyDescent="0.15">
      <c r="A136" s="1553"/>
      <c r="B136" s="1554" t="str">
        <f>+'3_All Propertoes（#10）'!B85&amp;'3_All Propertoes（#10）'!C85</f>
        <v>Rt-T-015Mitsubishi Motors Meguro(Land)</v>
      </c>
      <c r="C136" s="1554" t="str">
        <f>+'3_All Propertoes（#10）'!B85</f>
        <v>Rt-T-015</v>
      </c>
      <c r="D136" s="1569"/>
      <c r="E136" s="1556"/>
      <c r="G136" s="1560"/>
      <c r="H136" s="1561"/>
      <c r="I136" s="1561"/>
      <c r="J136" s="1561"/>
      <c r="K136" s="1561"/>
      <c r="L136" s="1562"/>
      <c r="M136" s="1562"/>
    </row>
    <row r="137" spans="1:13" s="1439" customFormat="1" x14ac:dyDescent="0.15">
      <c r="A137" s="1553"/>
      <c r="B137" s="1554" t="str">
        <f>+'3_All Propertoes（#10）'!B86&amp;'3_All Propertoes（#10）'!C86</f>
        <v>Rt-T-016Mitsubishi Motors Chofu(Land)</v>
      </c>
      <c r="C137" s="1554" t="str">
        <f>+'3_All Propertoes（#10）'!B86</f>
        <v>Rt-T-016</v>
      </c>
      <c r="D137" s="1569"/>
      <c r="E137" s="1556"/>
      <c r="G137" s="1560"/>
      <c r="H137" s="1561"/>
      <c r="I137" s="1561"/>
      <c r="J137" s="1561"/>
      <c r="K137" s="1561"/>
      <c r="L137" s="1562"/>
      <c r="M137" s="1562"/>
    </row>
    <row r="138" spans="1:13" s="1439" customFormat="1" x14ac:dyDescent="0.15">
      <c r="A138" s="1553"/>
      <c r="B138" s="1554" t="str">
        <f>+'3_All Propertoes（#10）'!B87&amp;'3_All Propertoes（#10）'!C87</f>
        <v>Rt-T-018Mitsubishi Motors Nerima(Land)</v>
      </c>
      <c r="C138" s="1554" t="str">
        <f>+'3_All Propertoes（#10）'!B87</f>
        <v>Rt-T-018</v>
      </c>
      <c r="D138" s="1569"/>
      <c r="E138" s="1556"/>
      <c r="G138" s="1560"/>
      <c r="H138" s="1561"/>
      <c r="I138" s="1561"/>
      <c r="J138" s="1561"/>
      <c r="K138" s="1561"/>
      <c r="L138" s="1562"/>
      <c r="M138" s="1562"/>
    </row>
    <row r="139" spans="1:13" s="1439" customFormat="1" x14ac:dyDescent="0.15">
      <c r="A139" s="1553"/>
      <c r="B139" s="1554" t="str">
        <f>+'3_All Propertoes（#10）'!B88&amp;'3_All Propertoes（#10）'!C88</f>
        <v>Rt-T-019Mitsubishi Motors Kawasaki(Land)</v>
      </c>
      <c r="C139" s="1554" t="str">
        <f>+'3_All Propertoes（#10）'!B88</f>
        <v>Rt-T-019</v>
      </c>
      <c r="D139" s="1569"/>
      <c r="E139" s="1556"/>
      <c r="G139" s="1560"/>
      <c r="H139" s="1561"/>
      <c r="I139" s="1561"/>
      <c r="J139" s="1561"/>
      <c r="K139" s="1561"/>
      <c r="L139" s="1562"/>
      <c r="M139" s="1562"/>
    </row>
    <row r="140" spans="1:13" s="1439" customFormat="1" x14ac:dyDescent="0.15">
      <c r="A140" s="1553"/>
      <c r="B140" s="1554" t="str">
        <f>+'3_All Propertoes（#10）'!B89&amp;'3_All Propertoes（#10）'!C89</f>
        <v>Rt-T-020Mitsubishi Motors Takaido(Land)</v>
      </c>
      <c r="C140" s="1554" t="str">
        <f>+'3_All Propertoes（#10）'!B89</f>
        <v>Rt-T-020</v>
      </c>
      <c r="D140" s="1569"/>
      <c r="E140" s="1556"/>
      <c r="G140" s="1560"/>
      <c r="H140" s="1561"/>
      <c r="I140" s="1561"/>
      <c r="J140" s="1561"/>
      <c r="K140" s="1561"/>
      <c r="L140" s="1562"/>
      <c r="M140" s="1562"/>
    </row>
    <row r="141" spans="1:13" s="1439" customFormat="1" x14ac:dyDescent="0.15">
      <c r="A141" s="1553"/>
      <c r="B141" s="1554" t="str">
        <f>+'3_All Propertoes（#10）'!B90&amp;'3_All Propertoes（#10）'!C90</f>
        <v>Rt-T-021Mitsubishi Motors Katsushika(Land)</v>
      </c>
      <c r="C141" s="1554" t="str">
        <f>+'3_All Propertoes（#10）'!B90</f>
        <v>Rt-T-021</v>
      </c>
      <c r="D141" s="1569"/>
      <c r="E141" s="1556"/>
      <c r="G141" s="1560"/>
      <c r="H141" s="1561"/>
      <c r="I141" s="1561"/>
      <c r="J141" s="1561"/>
      <c r="K141" s="1561"/>
      <c r="L141" s="1562"/>
      <c r="M141" s="1562"/>
    </row>
    <row r="142" spans="1:13" s="1439" customFormat="1" x14ac:dyDescent="0.15">
      <c r="A142" s="1553"/>
      <c r="B142" s="1554" t="str">
        <f>+'3_All Propertoes（#10）'!B91&amp;'3_All Propertoes（#10）'!C91</f>
        <v>Rt-T-022Mitsubishi Motors Higashikurume(Land)</v>
      </c>
      <c r="C142" s="1554" t="str">
        <f>+'3_All Propertoes（#10）'!B91</f>
        <v>Rt-T-022</v>
      </c>
      <c r="D142" s="1569"/>
      <c r="E142" s="1556"/>
      <c r="G142" s="1560"/>
      <c r="H142" s="1561"/>
      <c r="I142" s="1561"/>
      <c r="J142" s="1561"/>
      <c r="K142" s="1561"/>
      <c r="L142" s="1562"/>
      <c r="M142" s="1562"/>
    </row>
    <row r="143" spans="1:13" s="1439" customFormat="1" x14ac:dyDescent="0.15">
      <c r="A143" s="1553"/>
      <c r="B143" s="1554" t="str">
        <f>+'3_All Propertoes（#10）'!B92&amp;'3_All Propertoes（#10）'!C92</f>
        <v>Rt-T-023Mitsubishi Motors Setagaya(Land)</v>
      </c>
      <c r="C143" s="1554" t="str">
        <f>+'3_All Propertoes（#10）'!B92</f>
        <v>Rt-T-023</v>
      </c>
      <c r="D143" s="1569"/>
      <c r="E143" s="1556"/>
      <c r="G143" s="1560"/>
      <c r="H143" s="1561"/>
      <c r="I143" s="1561"/>
      <c r="J143" s="1561"/>
      <c r="K143" s="1561"/>
      <c r="L143" s="1562"/>
      <c r="M143" s="1562"/>
    </row>
    <row r="144" spans="1:13" s="1439" customFormat="1" x14ac:dyDescent="0.15">
      <c r="A144" s="1553"/>
      <c r="B144" s="1554" t="str">
        <f>+'3_All Propertoes（#10）'!B93&amp;'3_All Propertoes（#10）'!C93</f>
        <v>Rt-T-025Mitsubishi Motors Sekimachi(Land)</v>
      </c>
      <c r="C144" s="1554" t="str">
        <f>+'3_All Propertoes（#10）'!B93</f>
        <v>Rt-T-025</v>
      </c>
      <c r="D144" s="1569"/>
      <c r="E144" s="1556"/>
      <c r="G144" s="1560"/>
      <c r="H144" s="1561"/>
      <c r="I144" s="1561"/>
      <c r="J144" s="1561"/>
      <c r="K144" s="1561"/>
      <c r="L144" s="1562"/>
      <c r="M144" s="1562"/>
    </row>
    <row r="145" spans="1:13" s="1439" customFormat="1" x14ac:dyDescent="0.15">
      <c r="A145" s="1553"/>
      <c r="B145" s="1554" t="str">
        <f>+'3_All Propertoes（#10）'!B94&amp;'3_All Propertoes（#10）'!C94</f>
        <v>Rt-T-026Mitsubishi Motors Higashiyamato(Land)</v>
      </c>
      <c r="C145" s="1554" t="str">
        <f>+'3_All Propertoes（#10）'!B94</f>
        <v>Rt-T-026</v>
      </c>
      <c r="D145" s="1569"/>
      <c r="E145" s="1556"/>
      <c r="G145" s="1560"/>
      <c r="H145" s="1561"/>
      <c r="I145" s="1561"/>
      <c r="J145" s="1561"/>
      <c r="K145" s="1561"/>
      <c r="L145" s="1562"/>
      <c r="M145" s="1562"/>
    </row>
    <row r="146" spans="1:13" s="1439" customFormat="1" x14ac:dyDescent="0.15">
      <c r="A146" s="1553"/>
      <c r="B146" s="1554" t="str">
        <f>+'3_All Propertoes（#10）'!B95&amp;'3_All Propertoes（#10）'!C95</f>
        <v>Rt-T-027Mitsubishi Motors Motosumiyoshi(Land)</v>
      </c>
      <c r="C146" s="1554" t="str">
        <f>+'3_All Propertoes（#10）'!B95</f>
        <v>Rt-T-027</v>
      </c>
      <c r="D146" s="1569"/>
      <c r="E146" s="1556"/>
      <c r="G146" s="1560"/>
      <c r="H146" s="1561"/>
      <c r="I146" s="1561"/>
      <c r="J146" s="1561"/>
      <c r="K146" s="1561"/>
      <c r="L146" s="1562"/>
      <c r="M146" s="1562"/>
    </row>
    <row r="147" spans="1:13" s="1439" customFormat="1" x14ac:dyDescent="0.15">
      <c r="A147" s="1553"/>
      <c r="B147" s="1554" t="str">
        <f>+'3_All Propertoes（#10）'!B96&amp;'3_All Propertoes（#10）'!C96</f>
        <v>Rt-T-028Mitsubishi Motors Kawagoe(Land) (Note3)</v>
      </c>
      <c r="C147" s="1554" t="str">
        <f>+'3_All Propertoes（#10）'!B96</f>
        <v>Rt-T-028</v>
      </c>
      <c r="D147" s="1569"/>
      <c r="E147" s="1556"/>
      <c r="G147" s="1560"/>
      <c r="H147" s="1561"/>
      <c r="I147" s="1561"/>
      <c r="J147" s="1561"/>
      <c r="K147" s="1561"/>
      <c r="L147" s="1562"/>
      <c r="M147" s="1562"/>
    </row>
    <row r="148" spans="1:13" s="1439" customFormat="1" x14ac:dyDescent="0.15">
      <c r="A148" s="1553"/>
      <c r="B148" s="1554" t="str">
        <f>+'3_All Propertoes（#10）'!B97&amp;'3_All Propertoes（#10）'!C97</f>
        <v>Rt-T-029Mitsubishi Motors Edogawa(Land)</v>
      </c>
      <c r="C148" s="1554" t="str">
        <f>+'3_All Propertoes（#10）'!B97</f>
        <v>Rt-T-029</v>
      </c>
      <c r="D148" s="1569"/>
      <c r="E148" s="1556"/>
      <c r="G148" s="1560"/>
      <c r="H148" s="1561"/>
      <c r="I148" s="1561"/>
      <c r="J148" s="1561"/>
      <c r="K148" s="1561"/>
      <c r="L148" s="1562"/>
      <c r="M148" s="1562"/>
    </row>
    <row r="149" spans="1:13" s="1439" customFormat="1" x14ac:dyDescent="0.15">
      <c r="A149" s="1553"/>
      <c r="B149" s="1554" t="str">
        <f>+'3_All Propertoes（#10）'!B98&amp;'3_All Propertoes（#10）'!C98</f>
        <v>Rt-T-030Mitsubishi Motors Sayama(Land)</v>
      </c>
      <c r="C149" s="1554" t="str">
        <f>+'3_All Propertoes（#10）'!B98</f>
        <v>Rt-T-030</v>
      </c>
      <c r="D149" s="1569"/>
      <c r="E149" s="1556"/>
      <c r="G149" s="1560"/>
      <c r="H149" s="1561"/>
      <c r="I149" s="1561"/>
      <c r="J149" s="1561"/>
      <c r="K149" s="1561"/>
      <c r="L149" s="1562"/>
      <c r="M149" s="1562"/>
    </row>
    <row r="150" spans="1:13" s="1439" customFormat="1" x14ac:dyDescent="0.15">
      <c r="A150" s="1553"/>
      <c r="B150" s="1554" t="str">
        <f>+'3_All Propertoes（#10）'!B99&amp;'3_All Propertoes（#10）'!C99</f>
        <v xml:space="preserve">Rt-T-031NRE Kichijoji Building </v>
      </c>
      <c r="C150" s="1554" t="str">
        <f>+'3_All Propertoes（#10）'!B99</f>
        <v>Rt-T-031</v>
      </c>
      <c r="D150" s="1569"/>
      <c r="E150" s="1556"/>
      <c r="G150" s="1560"/>
      <c r="H150" s="1561"/>
      <c r="I150" s="1561"/>
      <c r="J150" s="1561"/>
      <c r="K150" s="1561"/>
      <c r="L150" s="1562"/>
      <c r="M150" s="1562"/>
    </row>
    <row r="151" spans="1:13" s="1439" customFormat="1" x14ac:dyDescent="0.15">
      <c r="A151" s="1553"/>
      <c r="B151" s="1554" t="str">
        <f>+'3_All Propertoes（#10）'!B100&amp;'3_All Propertoes（#10）'!C100</f>
        <v>Rt-T-032GEMS Ichigaya</v>
      </c>
      <c r="C151" s="1554" t="str">
        <f>+'3_All Propertoes（#10）'!B100</f>
        <v>Rt-T-032</v>
      </c>
      <c r="D151" s="1569"/>
      <c r="E151" s="1556"/>
      <c r="G151" s="1560"/>
      <c r="H151" s="1561"/>
      <c r="I151" s="1561"/>
      <c r="J151" s="1561"/>
      <c r="K151" s="1561"/>
      <c r="L151" s="1562"/>
      <c r="M151" s="1562"/>
    </row>
    <row r="152" spans="1:13" s="1439" customFormat="1" x14ac:dyDescent="0.15">
      <c r="A152" s="1553"/>
      <c r="B152" s="1554" t="str">
        <f>+'3_All Propertoes（#10）'!B101&amp;'3_All Propertoes（#10）'!C101</f>
        <v>Rt-T-033Sagamihara Shopping Center</v>
      </c>
      <c r="C152" s="1554" t="str">
        <f>+'3_All Propertoes（#10）'!B101</f>
        <v>Rt-T-033</v>
      </c>
      <c r="D152" s="1569"/>
      <c r="E152" s="1556"/>
      <c r="G152" s="1560"/>
      <c r="H152" s="1561"/>
      <c r="I152" s="1561"/>
      <c r="J152" s="1561"/>
      <c r="K152" s="1561"/>
      <c r="L152" s="1562"/>
      <c r="M152" s="1562"/>
    </row>
    <row r="153" spans="1:13" s="1439" customFormat="1" x14ac:dyDescent="0.15">
      <c r="A153" s="1553"/>
      <c r="B153" s="1554" t="str">
        <f>+'3_All Propertoes（#10）'!B102&amp;'3_All Propertoes（#10）'!C102</f>
        <v>Rt-T-034Musashiurawa Shopping Square</v>
      </c>
      <c r="C153" s="1554" t="str">
        <f>+'3_All Propertoes（#10）'!B102</f>
        <v>Rt-T-034</v>
      </c>
      <c r="D153" s="1569"/>
      <c r="E153" s="1556"/>
      <c r="G153" s="1560"/>
      <c r="H153" s="1561"/>
      <c r="I153" s="1561"/>
      <c r="J153" s="1561"/>
      <c r="K153" s="1561"/>
      <c r="L153" s="1562"/>
      <c r="M153" s="1562"/>
    </row>
    <row r="154" spans="1:13" s="1572" customFormat="1" x14ac:dyDescent="0.15">
      <c r="A154" s="1570"/>
      <c r="B154" s="1554" t="str">
        <f>+'3_All Propertoes（#10）'!B103&amp;'3_All Propertoes（#10）'!C103</f>
        <v>Rt-T-036Summit Store Naritahigashi (Land)</v>
      </c>
      <c r="C154" s="1554" t="str">
        <f>+'3_All Propertoes（#10）'!B103</f>
        <v>Rt-T-036</v>
      </c>
      <c r="D154" s="1569"/>
      <c r="E154" s="1571"/>
      <c r="G154" s="1573"/>
      <c r="H154" s="1574"/>
      <c r="I154" s="1574"/>
      <c r="J154" s="1574"/>
      <c r="K154" s="1574"/>
      <c r="L154" s="1575"/>
      <c r="M154" s="1575"/>
    </row>
    <row r="155" spans="1:13" s="1572" customFormat="1" x14ac:dyDescent="0.15">
      <c r="A155" s="1570"/>
      <c r="B155" s="1554" t="str">
        <f>+'3_All Propertoes（#10）'!B104&amp;'3_All Propertoes（#10）'!C104</f>
        <v>Rt-T-037GEMS Daimon</v>
      </c>
      <c r="C155" s="1554" t="str">
        <f>+'3_All Propertoes（#10）'!B104</f>
        <v>Rt-T-037</v>
      </c>
      <c r="D155" s="1569"/>
      <c r="E155" s="1571"/>
      <c r="G155" s="1573"/>
      <c r="H155" s="1574"/>
      <c r="I155" s="1574"/>
      <c r="J155" s="1574"/>
      <c r="K155" s="1574"/>
      <c r="L155" s="1575"/>
      <c r="M155" s="1575"/>
    </row>
    <row r="156" spans="1:13" s="1572" customFormat="1" x14ac:dyDescent="0.15">
      <c r="A156" s="1570"/>
      <c r="B156" s="1554" t="str">
        <f>+'3_All Propertoes（#10）'!B105&amp;'3_All Propertoes（#10）'!C105</f>
        <v>Rt-T-038GEMS Kanda</v>
      </c>
      <c r="C156" s="1554" t="str">
        <f>+'3_All Propertoes（#10）'!B105</f>
        <v>Rt-T-038</v>
      </c>
      <c r="D156" s="1569"/>
      <c r="E156" s="1571"/>
      <c r="G156" s="1573"/>
      <c r="H156" s="1574"/>
      <c r="I156" s="1574"/>
      <c r="J156" s="1574"/>
      <c r="K156" s="1574"/>
      <c r="L156" s="1575"/>
      <c r="M156" s="1575"/>
    </row>
    <row r="157" spans="1:13" s="1572" customFormat="1" x14ac:dyDescent="0.15">
      <c r="A157" s="1563"/>
      <c r="B157" s="1554" t="str">
        <f>+'3_All Propertoes（#10）'!B106&amp;'3_All Propertoes（#10）'!C106</f>
        <v>Rt-T-039Summit Store Mukodaicho</v>
      </c>
      <c r="C157" s="1554" t="str">
        <f>+'3_All Propertoes（#10）'!B106</f>
        <v>Rt-T-039</v>
      </c>
      <c r="D157" s="1569"/>
      <c r="E157" s="1571"/>
      <c r="G157" s="1573"/>
      <c r="H157" s="1574"/>
      <c r="I157" s="1574"/>
      <c r="J157" s="1574"/>
      <c r="K157" s="1574"/>
      <c r="L157" s="1575"/>
      <c r="M157" s="1575"/>
    </row>
    <row r="158" spans="1:13" s="1439" customFormat="1" x14ac:dyDescent="0.15">
      <c r="A158" s="1553"/>
      <c r="B158" s="1554" t="str">
        <f>+'3_All Propertoes（#10）'!B107&amp;'3_All Propertoes（#10）'!C107</f>
        <v>Rt-T-040GEMS Shinbashi</v>
      </c>
      <c r="C158" s="1554" t="str">
        <f>+'3_All Propertoes（#10）'!B107</f>
        <v>Rt-T-040</v>
      </c>
      <c r="D158" s="1569"/>
      <c r="E158" s="1556"/>
      <c r="G158" s="1560"/>
      <c r="H158" s="1561"/>
      <c r="I158" s="1561"/>
      <c r="J158" s="1561"/>
      <c r="K158" s="1561"/>
      <c r="L158" s="1562"/>
      <c r="M158" s="1562"/>
    </row>
    <row r="159" spans="1:13" s="1439" customFormat="1" x14ac:dyDescent="0.15">
      <c r="A159" s="1553"/>
      <c r="B159" s="1554" t="str">
        <f>+'3_All Propertoes（#10）'!B108&amp;'3_All Propertoes（#10）'!C108</f>
        <v>Rt-T-041GEMS Kayabacho</v>
      </c>
      <c r="C159" s="1554" t="str">
        <f>+'3_All Propertoes（#10）'!B108</f>
        <v>Rt-T-041</v>
      </c>
      <c r="D159" s="1569"/>
      <c r="E159" s="1556"/>
      <c r="G159" s="1560"/>
      <c r="H159" s="1561"/>
      <c r="I159" s="1561"/>
      <c r="J159" s="1561"/>
      <c r="K159" s="1561"/>
      <c r="L159" s="1562"/>
      <c r="M159" s="1562"/>
    </row>
    <row r="160" spans="1:13" s="1439" customFormat="1" x14ac:dyDescent="0.15">
      <c r="A160" s="1553"/>
      <c r="B160" s="1554" t="str">
        <f>+'3_All Propertoes（#10）'!B109&amp;'3_All Propertoes（#10）'!C109</f>
        <v>Rt-T-042Summit Store Honamanuma</v>
      </c>
      <c r="C160" s="1554" t="str">
        <f>+'3_All Propertoes（#10）'!B109</f>
        <v>Rt-T-042</v>
      </c>
      <c r="D160" s="1569"/>
      <c r="E160" s="1556"/>
      <c r="G160" s="1560"/>
      <c r="H160" s="1561"/>
      <c r="I160" s="1561"/>
      <c r="J160" s="1561"/>
      <c r="K160" s="1561"/>
      <c r="L160" s="1562"/>
      <c r="M160" s="1562"/>
    </row>
    <row r="161" spans="1:13" s="1578" customFormat="1" x14ac:dyDescent="0.15">
      <c r="A161" s="1576"/>
      <c r="B161" s="1554" t="str">
        <f>+'3_All Propertoes（#10）'!B110&amp;'3_All Propertoes（#10）'!C110</f>
        <v>Rt-T-043GEMS Shin-Yokohama</v>
      </c>
      <c r="C161" s="1554" t="str">
        <f>+'3_All Propertoes（#10）'!B110</f>
        <v>Rt-T-043</v>
      </c>
      <c r="D161" s="1569"/>
      <c r="E161" s="1577"/>
      <c r="G161" s="1579"/>
      <c r="H161" s="1580"/>
      <c r="I161" s="1580"/>
      <c r="J161" s="1580"/>
      <c r="K161" s="1580"/>
      <c r="L161" s="1581"/>
      <c r="M161" s="1581"/>
    </row>
    <row r="162" spans="1:13" s="1585" customFormat="1" x14ac:dyDescent="0.15">
      <c r="A162" s="1583"/>
      <c r="B162" s="1554" t="str">
        <f>+'3_All Propertoes（#10）'!B111&amp;'3_All Propertoes（#10）'!C111</f>
        <v>Rt-T-044GEMS Sangenjaya</v>
      </c>
      <c r="C162" s="1554" t="str">
        <f>+'3_All Propertoes（#10）'!B111</f>
        <v>Rt-T-044</v>
      </c>
      <c r="D162" s="1569"/>
      <c r="E162" s="1624"/>
      <c r="G162" s="1586"/>
      <c r="H162" s="1587"/>
      <c r="I162" s="1587"/>
      <c r="J162" s="1587"/>
      <c r="K162" s="1587"/>
      <c r="L162" s="1588"/>
      <c r="M162" s="1588"/>
    </row>
    <row r="163" spans="1:13" s="1439" customFormat="1" x14ac:dyDescent="0.15">
      <c r="A163" s="1553"/>
      <c r="B163" s="1554" t="str">
        <f>+'3_All Propertoes（#10）'!B112&amp;'3_All Propertoes（#10）'!C112</f>
        <v>Rt-S-001Universal CityWalk Osaka</v>
      </c>
      <c r="C163" s="1554" t="str">
        <f>+'3_All Propertoes（#10）'!B112</f>
        <v>Rt-S-001</v>
      </c>
      <c r="D163" s="1569"/>
      <c r="E163" s="1556"/>
      <c r="G163" s="1560"/>
      <c r="H163" s="1561"/>
      <c r="I163" s="1561"/>
      <c r="J163" s="1561"/>
      <c r="K163" s="1561"/>
      <c r="L163" s="1562"/>
      <c r="M163" s="1562"/>
    </row>
    <row r="164" spans="1:13" s="1439" customFormat="1" x14ac:dyDescent="0.15">
      <c r="A164" s="1553"/>
      <c r="B164" s="1554" t="str">
        <f>+'3_All Propertoes（#10）'!B113&amp;'3_All Propertoes（#10）'!C113</f>
        <v>Rt-S-002Izumiya Senrioka</v>
      </c>
      <c r="C164" s="1554" t="str">
        <f>+'3_All Propertoes（#10）'!B113</f>
        <v>Rt-S-002</v>
      </c>
      <c r="D164" s="1569"/>
      <c r="E164" s="1556"/>
      <c r="G164" s="1560"/>
      <c r="H164" s="1561"/>
      <c r="I164" s="1561"/>
      <c r="J164" s="1561"/>
      <c r="K164" s="1561"/>
      <c r="L164" s="1562"/>
      <c r="M164" s="1562"/>
    </row>
    <row r="165" spans="1:13" s="1439" customFormat="1" x14ac:dyDescent="0.15">
      <c r="A165" s="1553"/>
      <c r="B165" s="1554" t="str">
        <f>+'3_All Propertoes（#10）'!B114&amp;'3_All Propertoes（#10）'!C114</f>
        <v>Rt-S-004Izumiya Yao</v>
      </c>
      <c r="C165" s="1554" t="str">
        <f>+'3_All Propertoes（#10）'!B114</f>
        <v>Rt-S-004</v>
      </c>
      <c r="D165" s="1569"/>
      <c r="E165" s="1556"/>
      <c r="G165" s="1560"/>
      <c r="H165" s="1561"/>
      <c r="I165" s="1561"/>
      <c r="J165" s="1561"/>
      <c r="K165" s="1561"/>
      <c r="L165" s="1562"/>
      <c r="M165" s="1562"/>
    </row>
    <row r="166" spans="1:13" s="1439" customFormat="1" x14ac:dyDescent="0.15">
      <c r="A166" s="1553"/>
      <c r="B166" s="1554" t="str">
        <f>+'3_All Propertoes（#10）'!B115&amp;'3_All Propertoes（#10）'!C115</f>
        <v>Rt-S-005Izumiya Obayashi</v>
      </c>
      <c r="C166" s="1554" t="str">
        <f>+'3_All Propertoes（#10）'!B115</f>
        <v>Rt-S-005</v>
      </c>
      <c r="D166" s="1569"/>
      <c r="E166" s="1556"/>
      <c r="G166" s="1560"/>
      <c r="H166" s="1561"/>
      <c r="I166" s="1561"/>
      <c r="J166" s="1561"/>
      <c r="K166" s="1561"/>
      <c r="L166" s="1562"/>
      <c r="M166" s="1562"/>
    </row>
    <row r="167" spans="1:13" s="1439" customFormat="1" x14ac:dyDescent="0.15">
      <c r="A167" s="1553"/>
      <c r="B167" s="1554" t="str">
        <f>+'3_All Propertoes（#10）'!B116&amp;'3_All Propertoes（#10）'!C116</f>
        <v>Rt-S-006Ichibancho stear</v>
      </c>
      <c r="C167" s="1554" t="str">
        <f>+'3_All Propertoes（#10）'!B116</f>
        <v>Rt-S-006</v>
      </c>
      <c r="D167" s="1569"/>
      <c r="E167" s="1556"/>
      <c r="G167" s="1560"/>
      <c r="H167" s="1561"/>
      <c r="I167" s="1561"/>
      <c r="J167" s="1561"/>
      <c r="K167" s="1561"/>
      <c r="L167" s="1562"/>
      <c r="M167" s="1562"/>
    </row>
    <row r="168" spans="1:13" s="1439" customFormat="1" x14ac:dyDescent="0.15">
      <c r="A168" s="1553"/>
      <c r="B168" s="1554" t="str">
        <f>+'3_All Propertoes（#10）'!B117&amp;'3_All Propertoes（#10）'!C117</f>
        <v>Rt-S-007EQUINIA Aobadori</v>
      </c>
      <c r="C168" s="1554" t="str">
        <f>+'3_All Propertoes（#10）'!B117</f>
        <v>Rt-S-007</v>
      </c>
      <c r="D168" s="1569"/>
      <c r="E168" s="1556"/>
      <c r="G168" s="1560"/>
      <c r="H168" s="1561"/>
      <c r="I168" s="1561"/>
      <c r="J168" s="1561"/>
      <c r="K168" s="1561"/>
      <c r="L168" s="1562"/>
      <c r="M168" s="1562"/>
    </row>
    <row r="169" spans="1:13" s="1565" customFormat="1" x14ac:dyDescent="0.15">
      <c r="A169" s="1582"/>
      <c r="B169" s="1554" t="str">
        <f>+'3_All Propertoes（#10）'!B118&amp;'3_All Propertoes（#10）'!C118</f>
        <v>Rt-S-008MEL Building</v>
      </c>
      <c r="C169" s="1554" t="str">
        <f>+'3_All Propertoes（#10）'!B118</f>
        <v>Rt-S-008</v>
      </c>
      <c r="D169" s="1569"/>
      <c r="E169" s="1571"/>
      <c r="G169" s="1566"/>
      <c r="H169" s="1567"/>
      <c r="I169" s="1567"/>
      <c r="J169" s="1567"/>
      <c r="K169" s="1567"/>
      <c r="L169" s="1568"/>
      <c r="M169" s="1568"/>
    </row>
    <row r="170" spans="1:13" s="1565" customFormat="1" x14ac:dyDescent="0.15">
      <c r="A170" s="1582"/>
      <c r="B170" s="1554" t="str">
        <f>+'3_All Propertoes（#10）'!B119&amp;'3_All Propertoes（#10）'!C119</f>
        <v>Rt-S-009nORBESA</v>
      </c>
      <c r="C170" s="1554" t="str">
        <f>+'3_All Propertoes（#10）'!B119</f>
        <v>Rt-S-009</v>
      </c>
      <c r="D170" s="1569"/>
      <c r="E170" s="1571"/>
      <c r="G170" s="1566"/>
      <c r="H170" s="1567"/>
      <c r="I170" s="1567"/>
      <c r="J170" s="1567"/>
      <c r="K170" s="1567"/>
      <c r="L170" s="1568"/>
      <c r="M170" s="1568"/>
    </row>
    <row r="171" spans="1:13" s="1565" customFormat="1" x14ac:dyDescent="0.15">
      <c r="A171" s="1582"/>
      <c r="B171" s="1554" t="str">
        <f>+'3_All Propertoes（#10）'!B120&amp;'3_All Propertoes（#10）'!C120</f>
        <v>Rt-S-010Nakaza Cui-daore Building</v>
      </c>
      <c r="C171" s="1554" t="str">
        <f>+'3_All Propertoes（#10）'!B120</f>
        <v>Rt-S-010</v>
      </c>
      <c r="D171" s="1569"/>
      <c r="E171" s="1571"/>
      <c r="G171" s="1566"/>
      <c r="H171" s="1567"/>
      <c r="I171" s="1567"/>
      <c r="J171" s="1567"/>
      <c r="K171" s="1567"/>
      <c r="L171" s="1568"/>
      <c r="M171" s="1568"/>
    </row>
    <row r="172" spans="1:13" s="1565" customFormat="1" x14ac:dyDescent="0.15">
      <c r="A172" s="1582"/>
      <c r="B172" s="1554" t="str">
        <f>+'3_All Propertoes（#10）'!B121&amp;'3_All Propertoes（#10）'!C121</f>
        <v xml:space="preserve">Rt-S-011NMF Kobe Myodani Building </v>
      </c>
      <c r="C172" s="1554" t="str">
        <f>+'3_All Propertoes（#10）'!B121</f>
        <v>Rt-S-011</v>
      </c>
      <c r="D172" s="1569"/>
      <c r="E172" s="1571"/>
      <c r="G172" s="1566"/>
      <c r="H172" s="1567"/>
      <c r="I172" s="1567"/>
      <c r="J172" s="1567"/>
      <c r="K172" s="1567"/>
      <c r="L172" s="1568"/>
      <c r="M172" s="1568"/>
    </row>
    <row r="173" spans="1:13" s="1565" customFormat="1" x14ac:dyDescent="0.15">
      <c r="A173" s="1582"/>
      <c r="B173" s="1554" t="str">
        <f>+'3_All Propertoes（#10）'!B122&amp;'3_All Propertoes（#10）'!C122</f>
        <v>Rt-S-012GEMS Namba</v>
      </c>
      <c r="C173" s="1554" t="str">
        <f>+'3_All Propertoes（#10）'!B122</f>
        <v>Rt-S-012</v>
      </c>
      <c r="D173" s="1569"/>
      <c r="E173" s="1571"/>
      <c r="G173" s="1566"/>
      <c r="H173" s="1567"/>
      <c r="I173" s="1567"/>
      <c r="J173" s="1567"/>
      <c r="K173" s="1567"/>
      <c r="L173" s="1568"/>
      <c r="M173" s="1568"/>
    </row>
    <row r="174" spans="1:13" s="1565" customFormat="1" x14ac:dyDescent="0.15">
      <c r="A174" s="1582"/>
      <c r="B174" s="1554" t="str">
        <f>+'3_All Propertoes（#10）'!B123&amp;'3_All Propertoes（#10）'!C123</f>
        <v>Lg-T-001Landport Urayasu</v>
      </c>
      <c r="C174" s="1554" t="str">
        <f>+'3_All Propertoes（#10）'!B123</f>
        <v>Lg-T-001</v>
      </c>
      <c r="D174" s="1569"/>
      <c r="E174" s="1571"/>
      <c r="G174" s="1566"/>
      <c r="H174" s="1567"/>
      <c r="I174" s="1567"/>
      <c r="J174" s="1567"/>
      <c r="K174" s="1567"/>
      <c r="L174" s="1568"/>
      <c r="M174" s="1568"/>
    </row>
    <row r="175" spans="1:13" s="1565" customFormat="1" x14ac:dyDescent="0.15">
      <c r="A175" s="1582"/>
      <c r="B175" s="1554" t="str">
        <f>+'3_All Propertoes（#10）'!B124&amp;'3_All Propertoes（#10）'!C124</f>
        <v>Lg-T-002Landport Itabashi</v>
      </c>
      <c r="C175" s="1554" t="str">
        <f>+'3_All Propertoes（#10）'!B124</f>
        <v>Lg-T-002</v>
      </c>
      <c r="D175" s="1569"/>
      <c r="E175" s="1571"/>
      <c r="G175" s="1566"/>
      <c r="H175" s="1567"/>
      <c r="I175" s="1567"/>
      <c r="J175" s="1567"/>
      <c r="K175" s="1567"/>
      <c r="L175" s="1568"/>
      <c r="M175" s="1568"/>
    </row>
    <row r="176" spans="1:13" s="1565" customFormat="1" x14ac:dyDescent="0.15">
      <c r="A176" s="1582"/>
      <c r="B176" s="1554" t="str">
        <f>+'3_All Propertoes（#10）'!B125&amp;'3_All Propertoes（#10）'!C125</f>
        <v>Lg-T-003Landport Kawagoe</v>
      </c>
      <c r="C176" s="1554" t="str">
        <f>+'3_All Propertoes（#10）'!B125</f>
        <v>Lg-T-003</v>
      </c>
      <c r="D176" s="1569"/>
      <c r="E176" s="1571"/>
      <c r="G176" s="1566"/>
      <c r="H176" s="1567"/>
      <c r="I176" s="1567"/>
      <c r="J176" s="1567"/>
      <c r="K176" s="1567"/>
      <c r="L176" s="1568"/>
      <c r="M176" s="1568"/>
    </row>
    <row r="177" spans="1:13" s="1565" customFormat="1" x14ac:dyDescent="0.15">
      <c r="A177" s="1582"/>
      <c r="B177" s="1554" t="str">
        <f>+'3_All Propertoes（#10）'!B126&amp;'3_All Propertoes（#10）'!C126</f>
        <v>Lg-T-004Landport Atsugi</v>
      </c>
      <c r="C177" s="1554" t="str">
        <f>+'3_All Propertoes（#10）'!B126</f>
        <v>Lg-T-004</v>
      </c>
      <c r="D177" s="1569"/>
      <c r="E177" s="1571"/>
      <c r="G177" s="1566"/>
      <c r="H177" s="1567"/>
      <c r="I177" s="1567"/>
      <c r="J177" s="1567"/>
      <c r="K177" s="1567"/>
      <c r="L177" s="1568"/>
      <c r="M177" s="1568"/>
    </row>
    <row r="178" spans="1:13" s="1565" customFormat="1" x14ac:dyDescent="0.15">
      <c r="A178" s="1582"/>
      <c r="B178" s="1554" t="str">
        <f>+'3_All Propertoes（#10）'!B127&amp;'3_All Propertoes（#10）'!C127</f>
        <v>Lg-T-005Sagamihara Tana Logistics Center</v>
      </c>
      <c r="C178" s="1554" t="str">
        <f>+'3_All Propertoes（#10）'!B127</f>
        <v>Lg-T-005</v>
      </c>
      <c r="D178" s="1569"/>
      <c r="E178" s="1571"/>
      <c r="G178" s="1566"/>
      <c r="H178" s="1567"/>
      <c r="I178" s="1567"/>
      <c r="J178" s="1567"/>
      <c r="K178" s="1567"/>
      <c r="L178" s="1568"/>
      <c r="M178" s="1568"/>
    </row>
    <row r="179" spans="1:13" s="1439" customFormat="1" x14ac:dyDescent="0.15">
      <c r="A179" s="1553"/>
      <c r="B179" s="1554" t="str">
        <f>+'3_All Propertoes（#10）'!B128&amp;'3_All Propertoes（#10）'!C128</f>
        <v>Lg-T-006Sagamihara Onodai Logistics Center</v>
      </c>
      <c r="C179" s="1554" t="str">
        <f>+'3_All Propertoes（#10）'!B128</f>
        <v>Lg-T-006</v>
      </c>
      <c r="D179" s="1569"/>
      <c r="E179" s="1556"/>
      <c r="G179" s="1560"/>
      <c r="H179" s="1561"/>
      <c r="I179" s="1561"/>
      <c r="J179" s="1561"/>
      <c r="K179" s="1561"/>
      <c r="L179" s="1562"/>
      <c r="M179" s="1562"/>
    </row>
    <row r="180" spans="1:13" s="1439" customFormat="1" x14ac:dyDescent="0.15">
      <c r="A180" s="1553"/>
      <c r="B180" s="1554" t="str">
        <f>+'3_All Propertoes（#10）'!B129&amp;'3_All Propertoes（#10）'!C129</f>
        <v>Lg-T-007Landport Hachioji</v>
      </c>
      <c r="C180" s="1554" t="str">
        <f>+'3_All Propertoes（#10）'!B129</f>
        <v>Lg-T-007</v>
      </c>
      <c r="D180" s="1569"/>
      <c r="E180" s="1556"/>
      <c r="G180" s="1560"/>
      <c r="H180" s="1561"/>
      <c r="I180" s="1561"/>
      <c r="J180" s="1561"/>
      <c r="K180" s="1561"/>
      <c r="L180" s="1562"/>
      <c r="M180" s="1562"/>
    </row>
    <row r="181" spans="1:13" s="1439" customFormat="1" x14ac:dyDescent="0.15">
      <c r="A181" s="1553"/>
      <c r="B181" s="1554" t="str">
        <f>+'3_All Propertoes（#10）'!B130&amp;'3_All Propertoes（#10）'!C130</f>
        <v>Lg-T-008Landport Kasukabe</v>
      </c>
      <c r="C181" s="1554" t="str">
        <f>+'3_All Propertoes（#10）'!B130</f>
        <v>Lg-T-008</v>
      </c>
      <c r="D181" s="1569"/>
      <c r="E181" s="1556"/>
      <c r="G181" s="1560"/>
      <c r="H181" s="1561"/>
      <c r="I181" s="1561"/>
      <c r="J181" s="1561"/>
      <c r="K181" s="1561"/>
      <c r="L181" s="1562"/>
      <c r="M181" s="1562"/>
    </row>
    <row r="182" spans="1:13" s="1439" customFormat="1" x14ac:dyDescent="0.15">
      <c r="A182" s="1553"/>
      <c r="B182" s="1554" t="str">
        <f>+'3_All Propertoes（#10）'!B131&amp;'3_All Propertoes（#10）'!C131</f>
        <v>Lg-T-010Atsugi Minami Logistics Center B Tower</v>
      </c>
      <c r="C182" s="1554" t="str">
        <f>+'3_All Propertoes（#10）'!B131</f>
        <v>Lg-T-010</v>
      </c>
      <c r="D182" s="1569"/>
      <c r="E182" s="1556"/>
      <c r="G182" s="1560"/>
      <c r="H182" s="1561"/>
      <c r="I182" s="1561"/>
      <c r="J182" s="1561"/>
      <c r="K182" s="1561"/>
      <c r="L182" s="1562"/>
      <c r="M182" s="1562"/>
    </row>
    <row r="183" spans="1:13" s="1439" customFormat="1" x14ac:dyDescent="0.15">
      <c r="A183" s="1553"/>
      <c r="B183" s="1554" t="str">
        <f>+'3_All Propertoes（#10）'!B132&amp;'3_All Propertoes（#10）'!C132</f>
        <v>Lg-T-011Hanyu Logistics Center</v>
      </c>
      <c r="C183" s="1554" t="str">
        <f>+'3_All Propertoes（#10）'!B132</f>
        <v>Lg-T-011</v>
      </c>
      <c r="D183" s="1569"/>
      <c r="E183" s="1556"/>
      <c r="G183" s="1560"/>
      <c r="H183" s="1561"/>
      <c r="I183" s="1561"/>
      <c r="J183" s="1561"/>
      <c r="K183" s="1561"/>
      <c r="L183" s="1562"/>
      <c r="M183" s="1562"/>
    </row>
    <row r="184" spans="1:13" s="1439" customFormat="1" x14ac:dyDescent="0.15">
      <c r="A184" s="1553"/>
      <c r="B184" s="1554" t="str">
        <f>+'3_All Propertoes（#10）'!B133&amp;'3_All Propertoes（#10）'!C133</f>
        <v>Lg-T-012Kawaguchi Logistics Center B Tower</v>
      </c>
      <c r="C184" s="1554" t="str">
        <f>+'3_All Propertoes（#10）'!B133</f>
        <v>Lg-T-012</v>
      </c>
      <c r="D184" s="1569"/>
      <c r="E184" s="1556"/>
      <c r="G184" s="1560"/>
      <c r="H184" s="1561"/>
      <c r="I184" s="1561"/>
      <c r="J184" s="1561"/>
      <c r="K184" s="1561"/>
      <c r="L184" s="1562"/>
      <c r="M184" s="1562"/>
    </row>
    <row r="185" spans="1:13" s="1439" customFormat="1" x14ac:dyDescent="0.15">
      <c r="A185" s="1553"/>
      <c r="B185" s="1554" t="str">
        <f>+'3_All Propertoes（#10）'!B134&amp;'3_All Propertoes（#10）'!C134</f>
        <v>Lg-T-013Kawaguchi Logistics Center A Tower</v>
      </c>
      <c r="C185" s="1554" t="str">
        <f>+'3_All Propertoes（#10）'!B134</f>
        <v>Lg-T-013</v>
      </c>
      <c r="D185" s="1569"/>
      <c r="E185" s="1556"/>
      <c r="G185" s="1560"/>
      <c r="H185" s="1561"/>
      <c r="I185" s="1561"/>
      <c r="J185" s="1561"/>
      <c r="K185" s="1561"/>
      <c r="L185" s="1562"/>
      <c r="M185" s="1562"/>
    </row>
    <row r="186" spans="1:13" s="1439" customFormat="1" x14ac:dyDescent="0.15">
      <c r="A186" s="1553"/>
      <c r="B186" s="1554" t="str">
        <f>+'3_All Propertoes（#10）'!B135&amp;'3_All Propertoes（#10）'!C135</f>
        <v>Lg-T-014Atsugi Minami Logistics Center A Tower</v>
      </c>
      <c r="C186" s="1554" t="str">
        <f>+'3_All Propertoes（#10）'!B135</f>
        <v>Lg-T-014</v>
      </c>
      <c r="D186" s="1569"/>
      <c r="E186" s="1556"/>
      <c r="G186" s="1560"/>
      <c r="H186" s="1561"/>
      <c r="I186" s="1561"/>
      <c r="J186" s="1561"/>
      <c r="K186" s="1561"/>
      <c r="L186" s="1562"/>
      <c r="M186" s="1562"/>
    </row>
    <row r="187" spans="1:13" s="1439" customFormat="1" x14ac:dyDescent="0.15">
      <c r="A187" s="1553"/>
      <c r="B187" s="1554" t="str">
        <f>+'3_All Propertoes（#10）'!B136&amp;'3_All Propertoes（#10）'!C136</f>
        <v>Lg-T-015Kawaguchi Ryoke Logistics Center</v>
      </c>
      <c r="C187" s="1554" t="str">
        <f>+'3_All Propertoes（#10）'!B136</f>
        <v>Lg-T-015</v>
      </c>
      <c r="D187" s="1569"/>
      <c r="E187" s="1556"/>
      <c r="G187" s="1560"/>
      <c r="H187" s="1561"/>
      <c r="I187" s="1561"/>
      <c r="J187" s="1561"/>
      <c r="K187" s="1561"/>
      <c r="L187" s="1562"/>
      <c r="M187" s="1562"/>
    </row>
    <row r="188" spans="1:13" s="1439" customFormat="1" x14ac:dyDescent="0.15">
      <c r="A188" s="1553"/>
      <c r="B188" s="1554" t="str">
        <f>+'3_All Propertoes（#10）'!B137&amp;'3_All Propertoes（#10）'!C137</f>
        <v>Lg-T-016Landport Kashiwa Shonan II</v>
      </c>
      <c r="C188" s="1554" t="str">
        <f>+'3_All Propertoes（#10）'!B137</f>
        <v>Lg-T-016</v>
      </c>
      <c r="D188" s="1569"/>
      <c r="E188" s="1556"/>
      <c r="G188" s="1560"/>
      <c r="H188" s="1561"/>
      <c r="I188" s="1561"/>
      <c r="J188" s="1561"/>
      <c r="K188" s="1561"/>
      <c r="L188" s="1562"/>
      <c r="M188" s="1562"/>
    </row>
    <row r="189" spans="1:13" s="1439" customFormat="1" x14ac:dyDescent="0.15">
      <c r="A189" s="1553"/>
      <c r="B189" s="1554" t="str">
        <f>+'3_All Propertoes（#10）'!B138&amp;'3_All Propertoes（#10）'!C138</f>
        <v>Lg-T-017Landport Kashiwa Shonan I</v>
      </c>
      <c r="C189" s="1554" t="str">
        <f>+'3_All Propertoes（#10）'!B138</f>
        <v>Lg-T-017</v>
      </c>
      <c r="D189" s="1569"/>
      <c r="E189" s="1556"/>
      <c r="G189" s="1560"/>
      <c r="H189" s="1561"/>
      <c r="I189" s="1561"/>
      <c r="J189" s="1561"/>
      <c r="K189" s="1561"/>
      <c r="L189" s="1562"/>
      <c r="M189" s="1562"/>
    </row>
    <row r="190" spans="1:13" s="1439" customFormat="1" x14ac:dyDescent="0.15">
      <c r="A190" s="1553"/>
      <c r="B190" s="1554" t="str">
        <f>+'3_All Propertoes（#10）'!B139&amp;'3_All Propertoes（#10）'!C139</f>
        <v>Lg-T-018Landport HachiojiⅡ</v>
      </c>
      <c r="C190" s="1554" t="str">
        <f>+'3_All Propertoes（#10）'!B139</f>
        <v>Lg-T-018</v>
      </c>
      <c r="D190" s="1569"/>
      <c r="E190" s="1556"/>
      <c r="G190" s="1560"/>
      <c r="H190" s="1561"/>
      <c r="I190" s="1561"/>
      <c r="J190" s="1561"/>
      <c r="K190" s="1561"/>
      <c r="L190" s="1562"/>
      <c r="M190" s="1562"/>
    </row>
    <row r="191" spans="1:13" s="1439" customFormat="1" x14ac:dyDescent="0.15">
      <c r="A191" s="1553"/>
      <c r="B191" s="1554" t="str">
        <f>+'3_All Propertoes（#10）'!B140&amp;'3_All Propertoes（#10）'!C140</f>
        <v>Lg-T-019Landport Iwatsuki</v>
      </c>
      <c r="C191" s="1554" t="str">
        <f>+'3_All Propertoes（#10）'!B140</f>
        <v>Lg-T-019</v>
      </c>
      <c r="D191" s="1569"/>
      <c r="E191" s="1556"/>
      <c r="G191" s="1560"/>
      <c r="H191" s="1561"/>
      <c r="I191" s="1561"/>
      <c r="J191" s="1561"/>
      <c r="K191" s="1561"/>
      <c r="L191" s="1562"/>
      <c r="M191" s="1562"/>
    </row>
    <row r="192" spans="1:13" s="1439" customFormat="1" x14ac:dyDescent="0.15">
      <c r="A192" s="1553"/>
      <c r="B192" s="1554" t="str">
        <f>+'3_All Propertoes（#10）'!B141&amp;'3_All Propertoes（#10）'!C141</f>
        <v>Lg-T-020Landport Ome I</v>
      </c>
      <c r="C192" s="1554" t="str">
        <f>+'3_All Propertoes（#10）'!B141</f>
        <v>Lg-T-020</v>
      </c>
      <c r="D192" s="1569"/>
      <c r="E192" s="1556"/>
      <c r="G192" s="1560"/>
      <c r="H192" s="1561"/>
      <c r="I192" s="1561"/>
      <c r="J192" s="1561"/>
      <c r="K192" s="1561"/>
      <c r="L192" s="1562"/>
      <c r="M192" s="1562"/>
    </row>
    <row r="193" spans="1:13" s="1585" customFormat="1" x14ac:dyDescent="0.15">
      <c r="A193" s="1583"/>
      <c r="B193" s="1554" t="str">
        <f>+'3_All Propertoes（#10）'!B142&amp;'3_All Propertoes（#10）'!C142</f>
        <v>Lg-T-021Landport Higashi-Narashino</v>
      </c>
      <c r="C193" s="1554" t="str">
        <f>+'3_All Propertoes（#10）'!B142</f>
        <v>Lg-T-021</v>
      </c>
      <c r="D193" s="1569"/>
      <c r="E193" s="1624"/>
      <c r="G193" s="1586"/>
      <c r="H193" s="1587"/>
      <c r="I193" s="1587"/>
      <c r="J193" s="1587"/>
      <c r="K193" s="1587"/>
      <c r="L193" s="1588"/>
      <c r="M193" s="1588"/>
    </row>
    <row r="194" spans="1:13" s="1439" customFormat="1" x14ac:dyDescent="0.15">
      <c r="A194" s="1553"/>
      <c r="B194" s="1554" t="str">
        <f>+'3_All Propertoes（#10）'!B143&amp;'3_All Propertoes（#10）'!C143</f>
        <v>Lg-S-005Hirakata Kuzuha Logistics Center</v>
      </c>
      <c r="C194" s="1554" t="str">
        <f>+'3_All Propertoes（#10）'!B143</f>
        <v>Lg-S-005</v>
      </c>
      <c r="D194" s="1569"/>
      <c r="E194" s="1556"/>
      <c r="G194" s="1560"/>
      <c r="H194" s="1561"/>
      <c r="I194" s="1561"/>
      <c r="J194" s="1561"/>
      <c r="K194" s="1561"/>
      <c r="L194" s="1562"/>
      <c r="M194" s="1562"/>
    </row>
    <row r="195" spans="1:13" s="1439" customFormat="1" x14ac:dyDescent="0.15">
      <c r="A195" s="1553"/>
      <c r="B195" s="1554" t="str">
        <f>+'3_All Propertoes（#10）'!B144&amp;'3_All Propertoes（#10）'!C144</f>
        <v>Rs-T-001PROUD FLAT Shirokane Takanawa</v>
      </c>
      <c r="C195" s="1554" t="str">
        <f>+'3_All Propertoes（#10）'!B144</f>
        <v>Rs-T-001</v>
      </c>
      <c r="D195" s="1569"/>
      <c r="E195" s="1556"/>
      <c r="G195" s="1560"/>
      <c r="H195" s="1561"/>
      <c r="I195" s="1561"/>
      <c r="J195" s="1561"/>
      <c r="K195" s="1561"/>
      <c r="L195" s="1562"/>
      <c r="M195" s="1562"/>
    </row>
    <row r="196" spans="1:13" s="1439" customFormat="1" x14ac:dyDescent="0.15">
      <c r="A196" s="1553"/>
      <c r="B196" s="1554" t="str">
        <f>+'3_All Propertoes（#10）'!B145&amp;'3_All Propertoes（#10）'!C145</f>
        <v>Rs-T-002PROUD FLAT Yoyogi Uehara</v>
      </c>
      <c r="C196" s="1554" t="str">
        <f>+'3_All Propertoes（#10）'!B145</f>
        <v>Rs-T-002</v>
      </c>
      <c r="D196" s="1569"/>
      <c r="E196" s="1556"/>
      <c r="G196" s="1560"/>
      <c r="H196" s="1561"/>
      <c r="I196" s="1561"/>
      <c r="J196" s="1561"/>
      <c r="K196" s="1561"/>
      <c r="L196" s="1562"/>
      <c r="M196" s="1562"/>
    </row>
    <row r="197" spans="1:13" s="1439" customFormat="1" x14ac:dyDescent="0.15">
      <c r="A197" s="1553"/>
      <c r="B197" s="1554" t="str">
        <f>+'3_All Propertoes（#10）'!B146&amp;'3_All Propertoes（#10）'!C146</f>
        <v>Rs-T-003PROUD FLAT Hatsudai</v>
      </c>
      <c r="C197" s="1554" t="str">
        <f>+'3_All Propertoes（#10）'!B146</f>
        <v>Rs-T-003</v>
      </c>
      <c r="D197" s="1569"/>
      <c r="E197" s="1556"/>
      <c r="G197" s="1560"/>
      <c r="H197" s="1561"/>
      <c r="I197" s="1561"/>
      <c r="J197" s="1561"/>
      <c r="K197" s="1561"/>
      <c r="L197" s="1562"/>
      <c r="M197" s="1562"/>
    </row>
    <row r="198" spans="1:13" s="1439" customFormat="1" x14ac:dyDescent="0.15">
      <c r="A198" s="1553"/>
      <c r="B198" s="1554" t="str">
        <f>+'3_All Propertoes（#10）'!B147&amp;'3_All Propertoes（#10）'!C147</f>
        <v>Rs-T-004PROUD FLAT Shibuya Sakuragaoka</v>
      </c>
      <c r="C198" s="1554" t="str">
        <f>+'3_All Propertoes（#10）'!B147</f>
        <v>Rs-T-004</v>
      </c>
      <c r="D198" s="1569"/>
      <c r="E198" s="1556"/>
      <c r="G198" s="1560"/>
      <c r="H198" s="1561"/>
      <c r="I198" s="1561"/>
      <c r="J198" s="1561"/>
      <c r="K198" s="1561"/>
      <c r="L198" s="1562"/>
      <c r="M198" s="1562"/>
    </row>
    <row r="199" spans="1:13" s="1439" customFormat="1" x14ac:dyDescent="0.15">
      <c r="A199" s="1553"/>
      <c r="B199" s="1554" t="str">
        <f>+'3_All Propertoes（#10）'!B148&amp;'3_All Propertoes（#10）'!C148</f>
        <v>Rs-T-005PROUD FLAT Gakugei Daigaku</v>
      </c>
      <c r="C199" s="1554" t="str">
        <f>+'3_All Propertoes（#10）'!B148</f>
        <v>Rs-T-005</v>
      </c>
      <c r="D199" s="1569"/>
      <c r="E199" s="1556"/>
      <c r="G199" s="1560"/>
      <c r="H199" s="1561"/>
      <c r="I199" s="1561"/>
      <c r="J199" s="1561"/>
      <c r="K199" s="1561"/>
      <c r="L199" s="1562"/>
      <c r="M199" s="1562"/>
    </row>
    <row r="200" spans="1:13" s="1439" customFormat="1" x14ac:dyDescent="0.15">
      <c r="A200" s="1553"/>
      <c r="B200" s="1554" t="str">
        <f>+'3_All Propertoes（#10）'!B149&amp;'3_All Propertoes（#10）'!C149</f>
        <v>Rs-T-006PROUD FLAT Meguro Gyoninzaka</v>
      </c>
      <c r="C200" s="1554" t="str">
        <f>+'3_All Propertoes（#10）'!B149</f>
        <v>Rs-T-006</v>
      </c>
      <c r="D200" s="1569"/>
      <c r="E200" s="1556"/>
      <c r="G200" s="1560"/>
      <c r="H200" s="1561"/>
      <c r="I200" s="1561"/>
      <c r="J200" s="1561"/>
      <c r="K200" s="1561"/>
      <c r="L200" s="1562"/>
      <c r="M200" s="1562"/>
    </row>
    <row r="201" spans="1:13" s="1439" customFormat="1" x14ac:dyDescent="0.15">
      <c r="A201" s="1553"/>
      <c r="B201" s="1554" t="str">
        <f>+'3_All Propertoes（#10）'!B150&amp;'3_All Propertoes（#10）'!C150</f>
        <v>Rs-T-007PROUD FLAT Sumida Riverside</v>
      </c>
      <c r="C201" s="1554" t="str">
        <f>+'3_All Propertoes（#10）'!B150</f>
        <v>Rs-T-007</v>
      </c>
      <c r="D201" s="1569"/>
      <c r="E201" s="1556"/>
      <c r="G201" s="1560"/>
      <c r="H201" s="1561"/>
      <c r="I201" s="1561"/>
      <c r="J201" s="1561"/>
      <c r="K201" s="1561"/>
      <c r="L201" s="1562"/>
      <c r="M201" s="1562"/>
    </row>
    <row r="202" spans="1:13" s="1439" customFormat="1" x14ac:dyDescent="0.15">
      <c r="A202" s="1553"/>
      <c r="B202" s="1554" t="str">
        <f>+'3_All Propertoes（#10）'!B151&amp;'3_All Propertoes（#10）'!C151</f>
        <v>Rs-T-008PROUD FLAT Kagurazaka</v>
      </c>
      <c r="C202" s="1554" t="str">
        <f>+'3_All Propertoes（#10）'!B151</f>
        <v>Rs-T-008</v>
      </c>
      <c r="D202" s="1569"/>
      <c r="E202" s="1556"/>
      <c r="G202" s="1560"/>
      <c r="H202" s="1561"/>
      <c r="I202" s="1561"/>
      <c r="J202" s="1561"/>
      <c r="K202" s="1561"/>
      <c r="L202" s="1562"/>
      <c r="M202" s="1562"/>
    </row>
    <row r="203" spans="1:13" s="1439" customFormat="1" x14ac:dyDescent="0.15">
      <c r="A203" s="1553"/>
      <c r="B203" s="1554" t="str">
        <f>+'3_All Propertoes（#10）'!B152&amp;'3_All Propertoes（#10）'!C152</f>
        <v>Rs-T-009PROUD FLAT Waseda</v>
      </c>
      <c r="C203" s="1554" t="str">
        <f>+'3_All Propertoes（#10）'!B152</f>
        <v>Rs-T-009</v>
      </c>
      <c r="D203" s="1569"/>
      <c r="E203" s="1556"/>
      <c r="G203" s="1560"/>
      <c r="H203" s="1561"/>
      <c r="I203" s="1561"/>
      <c r="J203" s="1561"/>
      <c r="K203" s="1561"/>
      <c r="L203" s="1562"/>
      <c r="M203" s="1562"/>
    </row>
    <row r="204" spans="1:13" s="1439" customFormat="1" x14ac:dyDescent="0.15">
      <c r="A204" s="1553"/>
      <c r="B204" s="1554" t="str">
        <f>+'3_All Propertoes（#10）'!B153&amp;'3_All Propertoes（#10）'!C153</f>
        <v>Rs-T-010PROUD FLAT Shinjuku Kawadacho</v>
      </c>
      <c r="C204" s="1554" t="str">
        <f>+'3_All Propertoes（#10）'!B153</f>
        <v>Rs-T-010</v>
      </c>
      <c r="D204" s="1569"/>
      <c r="E204" s="1556"/>
      <c r="G204" s="1560"/>
      <c r="H204" s="1561"/>
      <c r="I204" s="1561"/>
      <c r="J204" s="1561"/>
      <c r="K204" s="1561"/>
      <c r="L204" s="1562"/>
      <c r="M204" s="1562"/>
    </row>
    <row r="205" spans="1:13" s="1439" customFormat="1" x14ac:dyDescent="0.15">
      <c r="A205" s="1553"/>
      <c r="B205" s="1554" t="str">
        <f>+'3_All Propertoes（#10）'!B154&amp;'3_All Propertoes（#10）'!C154</f>
        <v>Rs-T-011PROUD FLAT Sangen Jaya</v>
      </c>
      <c r="C205" s="1554" t="str">
        <f>+'3_All Propertoes（#10）'!B154</f>
        <v>Rs-T-011</v>
      </c>
      <c r="D205" s="1569"/>
      <c r="E205" s="1556"/>
      <c r="G205" s="1560"/>
      <c r="H205" s="1561"/>
      <c r="I205" s="1561"/>
      <c r="J205" s="1561"/>
      <c r="K205" s="1561"/>
      <c r="L205" s="1562"/>
      <c r="M205" s="1562"/>
    </row>
    <row r="206" spans="1:13" s="1439" customFormat="1" x14ac:dyDescent="0.15">
      <c r="A206" s="1553"/>
      <c r="B206" s="1554" t="str">
        <f>+'3_All Propertoes（#10）'!B155&amp;'3_All Propertoes（#10）'!C155</f>
        <v>Rs-T-012PROUD FLAT Kamata</v>
      </c>
      <c r="C206" s="1554" t="str">
        <f>+'3_All Propertoes（#10）'!B155</f>
        <v>Rs-T-012</v>
      </c>
      <c r="D206" s="1569"/>
      <c r="E206" s="1556"/>
      <c r="G206" s="1560"/>
      <c r="H206" s="1561"/>
      <c r="I206" s="1561"/>
      <c r="J206" s="1561"/>
      <c r="K206" s="1561"/>
      <c r="L206" s="1562"/>
      <c r="M206" s="1562"/>
    </row>
    <row r="207" spans="1:13" s="1439" customFormat="1" x14ac:dyDescent="0.15">
      <c r="A207" s="1553"/>
      <c r="B207" s="1554" t="str">
        <f>+'3_All Propertoes（#10）'!B156&amp;'3_All Propertoes（#10）'!C156</f>
        <v>Rs-T-013PROUD FLAT Kamata II</v>
      </c>
      <c r="C207" s="1554" t="str">
        <f>+'3_All Propertoes（#10）'!B156</f>
        <v>Rs-T-013</v>
      </c>
      <c r="D207" s="1569"/>
      <c r="E207" s="1556"/>
      <c r="G207" s="1560"/>
      <c r="H207" s="1561"/>
      <c r="I207" s="1561"/>
      <c r="J207" s="1561"/>
      <c r="K207" s="1561"/>
      <c r="L207" s="1562"/>
      <c r="M207" s="1562"/>
    </row>
    <row r="208" spans="1:13" s="1439" customFormat="1" x14ac:dyDescent="0.15">
      <c r="A208" s="1553"/>
      <c r="B208" s="1554" t="str">
        <f>+'3_All Propertoes（#10）'!B157&amp;'3_All Propertoes（#10）'!C157</f>
        <v>Rs-T-014PROUD FLAT Shinotsuka</v>
      </c>
      <c r="C208" s="1554" t="str">
        <f>+'3_All Propertoes（#10）'!B157</f>
        <v>Rs-T-014</v>
      </c>
      <c r="D208" s="1569"/>
      <c r="E208" s="1556"/>
      <c r="G208" s="1560"/>
      <c r="H208" s="1561"/>
      <c r="I208" s="1561"/>
      <c r="J208" s="1561"/>
      <c r="K208" s="1561"/>
      <c r="L208" s="1562"/>
      <c r="M208" s="1562"/>
    </row>
    <row r="209" spans="1:13" s="1439" customFormat="1" x14ac:dyDescent="0.15">
      <c r="A209" s="1553"/>
      <c r="B209" s="1554" t="str">
        <f>+'3_All Propertoes（#10）'!B158&amp;'3_All Propertoes（#10）'!C158</f>
        <v>Rs-T-015PROUD FLAT Kiyosumi Shirakawa</v>
      </c>
      <c r="C209" s="1554" t="str">
        <f>+'3_All Propertoes（#10）'!B158</f>
        <v>Rs-T-015</v>
      </c>
      <c r="D209" s="1569"/>
      <c r="E209" s="1556"/>
      <c r="G209" s="1560"/>
      <c r="H209" s="1561"/>
      <c r="I209" s="1561"/>
      <c r="J209" s="1561"/>
      <c r="K209" s="1561"/>
      <c r="L209" s="1562"/>
      <c r="M209" s="1562"/>
    </row>
    <row r="210" spans="1:13" s="1439" customFormat="1" x14ac:dyDescent="0.15">
      <c r="A210" s="1553"/>
      <c r="B210" s="1554" t="str">
        <f>+'3_All Propertoes（#10）'!B159&amp;'3_All Propertoes（#10）'!C159</f>
        <v>Rs-T-016PROUD FLAT Monzen Nakacho II</v>
      </c>
      <c r="C210" s="1554" t="str">
        <f>+'3_All Propertoes（#10）'!B159</f>
        <v>Rs-T-016</v>
      </c>
      <c r="D210" s="1569"/>
      <c r="E210" s="1556"/>
      <c r="G210" s="1560"/>
      <c r="H210" s="1561"/>
      <c r="I210" s="1561"/>
      <c r="J210" s="1561"/>
      <c r="K210" s="1561"/>
      <c r="L210" s="1562"/>
      <c r="M210" s="1562"/>
    </row>
    <row r="211" spans="1:13" s="1439" customFormat="1" x14ac:dyDescent="0.15">
      <c r="A211" s="1553"/>
      <c r="B211" s="1554" t="str">
        <f>+'3_All Propertoes（#10）'!B160&amp;'3_All Propertoes（#10）'!C160</f>
        <v>Rs-T-017PROUD FLAT Monzen Nakacho I</v>
      </c>
      <c r="C211" s="1554" t="str">
        <f>+'3_All Propertoes（#10）'!B160</f>
        <v>Rs-T-017</v>
      </c>
      <c r="D211" s="1569"/>
      <c r="E211" s="1556"/>
      <c r="G211" s="1560"/>
      <c r="H211" s="1561"/>
      <c r="I211" s="1561"/>
      <c r="J211" s="1561"/>
      <c r="K211" s="1561"/>
      <c r="L211" s="1562"/>
      <c r="M211" s="1562"/>
    </row>
    <row r="212" spans="1:13" s="1439" customFormat="1" x14ac:dyDescent="0.15">
      <c r="A212" s="1553"/>
      <c r="B212" s="1554" t="str">
        <f>+'3_All Propertoes（#10）'!B161&amp;'3_All Propertoes（#10）'!C161</f>
        <v>Rs-T-018PROUD FLAT Fujimidai</v>
      </c>
      <c r="C212" s="1554" t="str">
        <f>+'3_All Propertoes（#10）'!B161</f>
        <v>Rs-T-018</v>
      </c>
      <c r="D212" s="1569"/>
      <c r="E212" s="1556"/>
      <c r="G212" s="1560"/>
      <c r="H212" s="1561"/>
      <c r="I212" s="1561"/>
      <c r="J212" s="1561"/>
      <c r="K212" s="1561"/>
      <c r="L212" s="1562"/>
      <c r="M212" s="1562"/>
    </row>
    <row r="213" spans="1:13" s="1439" customFormat="1" x14ac:dyDescent="0.15">
      <c r="A213" s="1553"/>
      <c r="B213" s="1554" t="str">
        <f>+'3_All Propertoes（#10）'!B162&amp;'3_All Propertoes（#10）'!C162</f>
        <v>Rs-T-019PROUD FLAT Asakusa Komagata</v>
      </c>
      <c r="C213" s="1554" t="str">
        <f>+'3_All Propertoes（#10）'!B162</f>
        <v>Rs-T-019</v>
      </c>
      <c r="D213" s="1569"/>
      <c r="E213" s="1556"/>
      <c r="G213" s="1560"/>
      <c r="H213" s="1561"/>
      <c r="I213" s="1561"/>
      <c r="J213" s="1561"/>
      <c r="K213" s="1561"/>
      <c r="L213" s="1562"/>
      <c r="M213" s="1562"/>
    </row>
    <row r="214" spans="1:13" s="1439" customFormat="1" x14ac:dyDescent="0.15">
      <c r="A214" s="1553"/>
      <c r="B214" s="1554" t="str">
        <f>+'3_All Propertoes（#10）'!B163&amp;'3_All Propertoes（#10）'!C163</f>
        <v>Rs-T-020PROUD FLAT Yokohama</v>
      </c>
      <c r="C214" s="1554" t="str">
        <f>+'3_All Propertoes（#10）'!B163</f>
        <v>Rs-T-020</v>
      </c>
      <c r="D214" s="1569"/>
      <c r="E214" s="1556"/>
      <c r="G214" s="1560"/>
      <c r="H214" s="1561"/>
      <c r="I214" s="1561"/>
      <c r="J214" s="1561"/>
      <c r="K214" s="1561"/>
      <c r="L214" s="1562"/>
      <c r="M214" s="1562"/>
    </row>
    <row r="215" spans="1:13" s="1439" customFormat="1" x14ac:dyDescent="0.15">
      <c r="A215" s="1553"/>
      <c r="B215" s="1554" t="str">
        <f>+'3_All Propertoes（#10）'!B164&amp;'3_All Propertoes（#10）'!C164</f>
        <v>Rs-T-021PROUD FLAT Kamioooka</v>
      </c>
      <c r="C215" s="1554" t="str">
        <f>+'3_All Propertoes（#10）'!B164</f>
        <v>Rs-T-021</v>
      </c>
      <c r="D215" s="1569"/>
      <c r="E215" s="1556"/>
      <c r="G215" s="1560"/>
      <c r="H215" s="1561"/>
      <c r="I215" s="1561"/>
      <c r="J215" s="1561"/>
      <c r="K215" s="1561"/>
      <c r="L215" s="1562"/>
      <c r="M215" s="1562"/>
    </row>
    <row r="216" spans="1:13" s="1439" customFormat="1" x14ac:dyDescent="0.15">
      <c r="A216" s="1553"/>
      <c r="B216" s="1554" t="str">
        <f>+'3_All Propertoes（#10）'!B165&amp;'3_All Propertoes（#10）'!C165</f>
        <v>Rs-T-022PROUD FLAT Tsurumi II</v>
      </c>
      <c r="C216" s="1554" t="str">
        <f>+'3_All Propertoes（#10）'!B165</f>
        <v>Rs-T-022</v>
      </c>
      <c r="D216" s="1569"/>
      <c r="E216" s="1556"/>
      <c r="G216" s="1560"/>
      <c r="H216" s="1561"/>
      <c r="I216" s="1561"/>
      <c r="J216" s="1561"/>
      <c r="K216" s="1561"/>
      <c r="L216" s="1562"/>
      <c r="M216" s="1562"/>
    </row>
    <row r="217" spans="1:13" s="1439" customFormat="1" x14ac:dyDescent="0.15">
      <c r="A217" s="1553"/>
      <c r="B217" s="1554" t="str">
        <f>+'3_All Propertoes（#10）'!B166&amp;'3_All Propertoes（#10）'!C166</f>
        <v>Rs-T-023PRIME URBAN Azabu Juban</v>
      </c>
      <c r="C217" s="1554" t="str">
        <f>+'3_All Propertoes（#10）'!B166</f>
        <v>Rs-T-023</v>
      </c>
      <c r="D217" s="1569"/>
      <c r="E217" s="1556"/>
      <c r="G217" s="1560"/>
      <c r="H217" s="1561"/>
      <c r="I217" s="1561"/>
      <c r="J217" s="1561"/>
      <c r="K217" s="1561"/>
      <c r="L217" s="1562"/>
      <c r="M217" s="1562"/>
    </row>
    <row r="218" spans="1:13" s="1439" customFormat="1" x14ac:dyDescent="0.15">
      <c r="A218" s="1553"/>
      <c r="B218" s="1554" t="str">
        <f>+'3_All Propertoes（#10）'!B167&amp;'3_All Propertoes（#10）'!C167</f>
        <v>Rs-T-024PRIME URBAN Akasaka</v>
      </c>
      <c r="C218" s="1554" t="str">
        <f>+'3_All Propertoes（#10）'!B167</f>
        <v>Rs-T-024</v>
      </c>
      <c r="D218" s="1569"/>
      <c r="E218" s="1556"/>
      <c r="G218" s="1560"/>
      <c r="H218" s="1561"/>
      <c r="I218" s="1561"/>
      <c r="J218" s="1561"/>
      <c r="K218" s="1561"/>
      <c r="L218" s="1562"/>
      <c r="M218" s="1562"/>
    </row>
    <row r="219" spans="1:13" s="1439" customFormat="1" x14ac:dyDescent="0.15">
      <c r="A219" s="1553"/>
      <c r="B219" s="1554" t="str">
        <f>+'3_All Propertoes（#10）'!B168&amp;'3_All Propertoes（#10）'!C168</f>
        <v>Rs-T-025PRIME URBAN Tamachi</v>
      </c>
      <c r="C219" s="1554" t="str">
        <f>+'3_All Propertoes（#10）'!B168</f>
        <v>Rs-T-025</v>
      </c>
      <c r="D219" s="1569"/>
      <c r="E219" s="1556"/>
      <c r="G219" s="1560"/>
      <c r="H219" s="1561"/>
      <c r="I219" s="1561"/>
      <c r="J219" s="1561"/>
      <c r="K219" s="1561"/>
      <c r="L219" s="1562"/>
      <c r="M219" s="1562"/>
    </row>
    <row r="220" spans="1:13" s="1439" customFormat="1" x14ac:dyDescent="0.15">
      <c r="A220" s="1553"/>
      <c r="B220" s="1554" t="str">
        <f>+'3_All Propertoes（#10）'!B169&amp;'3_All Propertoes（#10）'!C169</f>
        <v>Rs-T-026PRIME URBAN Shibaura LOFT</v>
      </c>
      <c r="C220" s="1554" t="str">
        <f>+'3_All Propertoes（#10）'!B169</f>
        <v>Rs-T-026</v>
      </c>
      <c r="D220" s="1569"/>
      <c r="E220" s="1556"/>
      <c r="G220" s="1560"/>
      <c r="H220" s="1561"/>
      <c r="I220" s="1561"/>
      <c r="J220" s="1561"/>
      <c r="K220" s="1561"/>
      <c r="L220" s="1562"/>
      <c r="M220" s="1562"/>
    </row>
    <row r="221" spans="1:13" s="1439" customFormat="1" x14ac:dyDescent="0.15">
      <c r="A221" s="1553"/>
      <c r="B221" s="1554" t="str">
        <f>+'3_All Propertoes（#10）'!B170&amp;'3_All Propertoes（#10）'!C170</f>
        <v>Rs-T-028PRIME URBAN Yoyogi</v>
      </c>
      <c r="C221" s="1554" t="str">
        <f>+'3_All Propertoes（#10）'!B170</f>
        <v>Rs-T-028</v>
      </c>
      <c r="D221" s="1569"/>
      <c r="E221" s="1556"/>
      <c r="G221" s="1560"/>
      <c r="H221" s="1561"/>
      <c r="I221" s="1561"/>
      <c r="J221" s="1561"/>
      <c r="K221" s="1561"/>
      <c r="L221" s="1562"/>
      <c r="M221" s="1562"/>
    </row>
    <row r="222" spans="1:13" s="1439" customFormat="1" x14ac:dyDescent="0.15">
      <c r="A222" s="1553"/>
      <c r="B222" s="1554" t="str">
        <f>+'3_All Propertoes（#10）'!B171&amp;'3_All Propertoes（#10）'!C171</f>
        <v>Rs-T-029PRIME URBAN Ebisu II</v>
      </c>
      <c r="C222" s="1554" t="str">
        <f>+'3_All Propertoes（#10）'!B171</f>
        <v>Rs-T-029</v>
      </c>
      <c r="D222" s="1569"/>
      <c r="E222" s="1556"/>
      <c r="G222" s="1560"/>
      <c r="H222" s="1561"/>
      <c r="I222" s="1561"/>
      <c r="J222" s="1561"/>
      <c r="K222" s="1561"/>
      <c r="L222" s="1562"/>
      <c r="M222" s="1562"/>
    </row>
    <row r="223" spans="1:13" s="1439" customFormat="1" x14ac:dyDescent="0.15">
      <c r="A223" s="1553"/>
      <c r="B223" s="1554" t="str">
        <f>+'3_All Propertoes（#10）'!B172&amp;'3_All Propertoes（#10）'!C172</f>
        <v>Rs-T-030PRIME URBAN Bancho</v>
      </c>
      <c r="C223" s="1554" t="str">
        <f>+'3_All Propertoes（#10）'!B172</f>
        <v>Rs-T-030</v>
      </c>
      <c r="D223" s="1569"/>
      <c r="E223" s="1556"/>
      <c r="G223" s="1560"/>
      <c r="H223" s="1561"/>
      <c r="I223" s="1561"/>
      <c r="J223" s="1561"/>
      <c r="K223" s="1561"/>
      <c r="L223" s="1562"/>
      <c r="M223" s="1562"/>
    </row>
    <row r="224" spans="1:13" s="1439" customFormat="1" x14ac:dyDescent="0.15">
      <c r="A224" s="1553"/>
      <c r="B224" s="1554" t="str">
        <f>+'3_All Propertoes（#10）'!B173&amp;'3_All Propertoes（#10）'!C173</f>
        <v>Rs-T-031PRIME URBAN Chiyoda Fujimi</v>
      </c>
      <c r="C224" s="1554" t="str">
        <f>+'3_All Propertoes（#10）'!B173</f>
        <v>Rs-T-031</v>
      </c>
      <c r="D224" s="1569"/>
      <c r="E224" s="1556"/>
      <c r="G224" s="1560"/>
      <c r="H224" s="1561"/>
      <c r="I224" s="1561"/>
      <c r="J224" s="1561"/>
      <c r="K224" s="1561"/>
      <c r="L224" s="1562"/>
      <c r="M224" s="1562"/>
    </row>
    <row r="225" spans="1:13" s="1439" customFormat="1" x14ac:dyDescent="0.15">
      <c r="A225" s="1553"/>
      <c r="B225" s="1554" t="str">
        <f>+'3_All Propertoes（#10）'!B174&amp;'3_All Propertoes（#10）'!C174</f>
        <v>Rs-T-032PRIME URBAN Iidabashi</v>
      </c>
      <c r="C225" s="1554" t="str">
        <f>+'3_All Propertoes（#10）'!B174</f>
        <v>Rs-T-032</v>
      </c>
      <c r="D225" s="1569"/>
      <c r="E225" s="1556"/>
      <c r="G225" s="1560"/>
      <c r="H225" s="1561"/>
      <c r="I225" s="1561"/>
      <c r="J225" s="1561"/>
      <c r="K225" s="1561"/>
      <c r="L225" s="1562"/>
      <c r="M225" s="1562"/>
    </row>
    <row r="226" spans="1:13" s="1439" customFormat="1" x14ac:dyDescent="0.15">
      <c r="A226" s="1553"/>
      <c r="B226" s="1554" t="str">
        <f>+'3_All Propertoes（#10）'!B175&amp;'3_All Propertoes（#10）'!C175</f>
        <v>Rs-T-033PRIME URBAN Ebisu</v>
      </c>
      <c r="C226" s="1554" t="str">
        <f>+'3_All Propertoes（#10）'!B175</f>
        <v>Rs-T-033</v>
      </c>
      <c r="D226" s="1569"/>
      <c r="E226" s="1556"/>
      <c r="G226" s="1560"/>
      <c r="H226" s="1561"/>
      <c r="I226" s="1561"/>
      <c r="J226" s="1561"/>
      <c r="K226" s="1561"/>
      <c r="L226" s="1562"/>
      <c r="M226" s="1562"/>
    </row>
    <row r="227" spans="1:13" s="1439" customFormat="1" x14ac:dyDescent="0.15">
      <c r="A227" s="1553"/>
      <c r="B227" s="1554" t="str">
        <f>+'3_All Propertoes（#10）'!B176&amp;'3_All Propertoes（#10）'!C176</f>
        <v>Rs-T-034PRIME URBAN Naka Meguro</v>
      </c>
      <c r="C227" s="1554" t="str">
        <f>+'3_All Propertoes（#10）'!B176</f>
        <v>Rs-T-034</v>
      </c>
      <c r="D227" s="1569"/>
      <c r="E227" s="1556"/>
      <c r="G227" s="1560"/>
      <c r="H227" s="1561"/>
      <c r="I227" s="1561"/>
      <c r="J227" s="1561"/>
      <c r="K227" s="1561"/>
      <c r="L227" s="1562"/>
      <c r="M227" s="1562"/>
    </row>
    <row r="228" spans="1:13" s="1439" customFormat="1" x14ac:dyDescent="0.15">
      <c r="A228" s="1553"/>
      <c r="B228" s="1554" t="str">
        <f>+'3_All Propertoes（#10）'!B177&amp;'3_All Propertoes（#10）'!C177</f>
        <v>Rs-T-035PRIME URBAN Gakugei Daigaku</v>
      </c>
      <c r="C228" s="1554" t="str">
        <f>+'3_All Propertoes（#10）'!B177</f>
        <v>Rs-T-035</v>
      </c>
      <c r="D228" s="1569"/>
      <c r="E228" s="1556"/>
      <c r="G228" s="1560"/>
      <c r="H228" s="1561"/>
      <c r="I228" s="1561"/>
      <c r="J228" s="1561"/>
      <c r="K228" s="1561"/>
      <c r="L228" s="1562"/>
      <c r="M228" s="1562"/>
    </row>
    <row r="229" spans="1:13" s="1439" customFormat="1" x14ac:dyDescent="0.15">
      <c r="A229" s="1553"/>
      <c r="B229" s="1554" t="str">
        <f>+'3_All Propertoes（#10）'!B178&amp;'3_All Propertoes（#10）'!C178</f>
        <v>Rs-T-036PRIME URBAN Senzoku</v>
      </c>
      <c r="C229" s="1554" t="str">
        <f>+'3_All Propertoes（#10）'!B178</f>
        <v>Rs-T-036</v>
      </c>
      <c r="D229" s="1569"/>
      <c r="E229" s="1556"/>
      <c r="G229" s="1560"/>
      <c r="H229" s="1561"/>
      <c r="I229" s="1561"/>
      <c r="J229" s="1561"/>
      <c r="K229" s="1561"/>
      <c r="L229" s="1562"/>
      <c r="M229" s="1562"/>
    </row>
    <row r="230" spans="1:13" s="1439" customFormat="1" x14ac:dyDescent="0.15">
      <c r="A230" s="1553"/>
      <c r="B230" s="1554" t="str">
        <f>+'3_All Propertoes（#10）'!B179&amp;'3_All Propertoes（#10）'!C179</f>
        <v>Rs-T-037PRIME URBAN Meguro Riverside</v>
      </c>
      <c r="C230" s="1554" t="str">
        <f>+'3_All Propertoes（#10）'!B179</f>
        <v>Rs-T-037</v>
      </c>
      <c r="D230" s="1569"/>
      <c r="E230" s="1556"/>
      <c r="G230" s="1560"/>
      <c r="H230" s="1561"/>
      <c r="I230" s="1561"/>
      <c r="J230" s="1561"/>
      <c r="K230" s="1561"/>
      <c r="L230" s="1562"/>
      <c r="M230" s="1562"/>
    </row>
    <row r="231" spans="1:13" s="1439" customFormat="1" x14ac:dyDescent="0.15">
      <c r="A231" s="1553"/>
      <c r="B231" s="1554" t="str">
        <f>+'3_All Propertoes（#10）'!B180&amp;'3_All Propertoes（#10）'!C180</f>
        <v>Rs-T-038PRIME URBAN Meguro Ohashi Hills</v>
      </c>
      <c r="C231" s="1554" t="str">
        <f>+'3_All Propertoes（#10）'!B180</f>
        <v>Rs-T-038</v>
      </c>
      <c r="D231" s="1569"/>
      <c r="E231" s="1556"/>
      <c r="G231" s="1560"/>
      <c r="H231" s="1561"/>
      <c r="I231" s="1561"/>
      <c r="J231" s="1561"/>
      <c r="K231" s="1561"/>
      <c r="L231" s="1562"/>
      <c r="M231" s="1562"/>
    </row>
    <row r="232" spans="1:13" s="1439" customFormat="1" x14ac:dyDescent="0.15">
      <c r="A232" s="1553"/>
      <c r="B232" s="1554" t="str">
        <f>+'3_All Propertoes（#10）'!B181&amp;'3_All Propertoes（#10）'!C181</f>
        <v>Rs-T-039PRIME URBAN Meguro Aobadai</v>
      </c>
      <c r="C232" s="1554" t="str">
        <f>+'3_All Propertoes（#10）'!B181</f>
        <v>Rs-T-039</v>
      </c>
      <c r="D232" s="1569"/>
      <c r="E232" s="1556"/>
      <c r="G232" s="1560"/>
      <c r="H232" s="1561"/>
      <c r="I232" s="1561"/>
      <c r="J232" s="1561"/>
      <c r="K232" s="1561"/>
      <c r="L232" s="1562"/>
      <c r="M232" s="1562"/>
    </row>
    <row r="233" spans="1:13" s="1439" customFormat="1" x14ac:dyDescent="0.15">
      <c r="A233" s="1553"/>
      <c r="B233" s="1554" t="str">
        <f>+'3_All Propertoes（#10）'!B182&amp;'3_All Propertoes（#10）'!C182</f>
        <v>Rs-T-040PRIME URBAN Gakugei Daigaku II</v>
      </c>
      <c r="C233" s="1554" t="str">
        <f>+'3_All Propertoes（#10）'!B182</f>
        <v>Rs-T-040</v>
      </c>
      <c r="D233" s="1569"/>
      <c r="E233" s="1556"/>
      <c r="G233" s="1560"/>
      <c r="H233" s="1561"/>
      <c r="I233" s="1561"/>
      <c r="J233" s="1561"/>
      <c r="K233" s="1561"/>
      <c r="L233" s="1562"/>
      <c r="M233" s="1562"/>
    </row>
    <row r="234" spans="1:13" s="1439" customFormat="1" x14ac:dyDescent="0.15">
      <c r="A234" s="1553"/>
      <c r="B234" s="1554" t="str">
        <f>+'3_All Propertoes（#10）'!B183&amp;'3_All Propertoes（#10）'!C183</f>
        <v>Rs-T-041PRIME URBAN Naka Meguro II</v>
      </c>
      <c r="C234" s="1554" t="str">
        <f>+'3_All Propertoes（#10）'!B183</f>
        <v>Rs-T-041</v>
      </c>
      <c r="D234" s="1569"/>
      <c r="E234" s="1556"/>
      <c r="G234" s="1560"/>
      <c r="H234" s="1561"/>
      <c r="I234" s="1561"/>
      <c r="J234" s="1561"/>
      <c r="K234" s="1561"/>
      <c r="L234" s="1562"/>
      <c r="M234" s="1562"/>
    </row>
    <row r="235" spans="1:13" s="1439" customFormat="1" x14ac:dyDescent="0.15">
      <c r="A235" s="1553"/>
      <c r="B235" s="1554" t="str">
        <f>+'3_All Propertoes（#10）'!B184&amp;'3_All Propertoes（#10）'!C184</f>
        <v>Rs-T-042PRIME URBAN Kachidoki</v>
      </c>
      <c r="C235" s="1554" t="str">
        <f>+'3_All Propertoes（#10）'!B184</f>
        <v>Rs-T-042</v>
      </c>
      <c r="D235" s="1569"/>
      <c r="E235" s="1556"/>
      <c r="G235" s="1560"/>
      <c r="H235" s="1561"/>
      <c r="I235" s="1561"/>
      <c r="J235" s="1561"/>
      <c r="K235" s="1561"/>
      <c r="L235" s="1562"/>
      <c r="M235" s="1562"/>
    </row>
    <row r="236" spans="1:13" s="1439" customFormat="1" x14ac:dyDescent="0.15">
      <c r="A236" s="1553"/>
      <c r="B236" s="1554" t="str">
        <f>+'3_All Propertoes（#10）'!B185&amp;'3_All Propertoes（#10）'!C185</f>
        <v>Rs-T-043PRIME URBAN Shinkawa</v>
      </c>
      <c r="C236" s="1554" t="str">
        <f>+'3_All Propertoes（#10）'!B185</f>
        <v>Rs-T-043</v>
      </c>
      <c r="D236" s="1569"/>
      <c r="E236" s="1556"/>
      <c r="G236" s="1560"/>
      <c r="H236" s="1561"/>
      <c r="I236" s="1561"/>
      <c r="J236" s="1561"/>
      <c r="K236" s="1561"/>
      <c r="L236" s="1562"/>
      <c r="M236" s="1562"/>
    </row>
    <row r="237" spans="1:13" s="1439" customFormat="1" x14ac:dyDescent="0.15">
      <c r="A237" s="1553"/>
      <c r="B237" s="1554" t="str">
        <f>+'3_All Propertoes（#10）'!B186&amp;'3_All Propertoes（#10）'!C186</f>
        <v>Rs-T-044PRIME URBAN Nihonbashi Yokoyamacho</v>
      </c>
      <c r="C237" s="1554" t="str">
        <f>+'3_All Propertoes（#10）'!B186</f>
        <v>Rs-T-044</v>
      </c>
      <c r="D237" s="1569"/>
      <c r="E237" s="1556"/>
      <c r="G237" s="1560"/>
      <c r="H237" s="1561"/>
      <c r="I237" s="1561"/>
      <c r="J237" s="1561"/>
      <c r="K237" s="1561"/>
      <c r="L237" s="1562"/>
      <c r="M237" s="1562"/>
    </row>
    <row r="238" spans="1:13" s="1439" customFormat="1" x14ac:dyDescent="0.15">
      <c r="A238" s="1553"/>
      <c r="B238" s="1554" t="str">
        <f>+'3_All Propertoes（#10）'!B187&amp;'3_All Propertoes（#10）'!C187</f>
        <v>Rs-T-045PRIME URBAN Nihonbashi Hamacho</v>
      </c>
      <c r="C238" s="1554" t="str">
        <f>+'3_All Propertoes（#10）'!B187</f>
        <v>Rs-T-045</v>
      </c>
      <c r="D238" s="1569"/>
      <c r="E238" s="1556"/>
      <c r="G238" s="1560"/>
      <c r="H238" s="1561"/>
      <c r="I238" s="1561"/>
      <c r="J238" s="1561"/>
      <c r="K238" s="1561"/>
      <c r="L238" s="1562"/>
      <c r="M238" s="1562"/>
    </row>
    <row r="239" spans="1:13" s="1439" customFormat="1" x14ac:dyDescent="0.15">
      <c r="A239" s="1553"/>
      <c r="B239" s="1554" t="str">
        <f>+'3_All Propertoes（#10）'!B188&amp;'3_All Propertoes（#10）'!C188</f>
        <v>Rs-T-046PRIME URBAN Hongo Ikizaka</v>
      </c>
      <c r="C239" s="1554" t="str">
        <f>+'3_All Propertoes（#10）'!B188</f>
        <v>Rs-T-046</v>
      </c>
      <c r="D239" s="1569"/>
      <c r="E239" s="1556"/>
      <c r="G239" s="1560"/>
      <c r="H239" s="1561"/>
      <c r="I239" s="1561"/>
      <c r="J239" s="1561"/>
      <c r="K239" s="1561"/>
      <c r="L239" s="1562"/>
      <c r="M239" s="1562"/>
    </row>
    <row r="240" spans="1:13" s="1439" customFormat="1" x14ac:dyDescent="0.15">
      <c r="A240" s="1553"/>
      <c r="B240" s="1554" t="str">
        <f>+'3_All Propertoes（#10）'!B189&amp;'3_All Propertoes（#10）'!C189</f>
        <v>Rs-T-047PRIME URBAN Hakusan</v>
      </c>
      <c r="C240" s="1554" t="str">
        <f>+'3_All Propertoes（#10）'!B189</f>
        <v>Rs-T-047</v>
      </c>
      <c r="D240" s="1569"/>
      <c r="E240" s="1556"/>
      <c r="G240" s="1560"/>
      <c r="H240" s="1561"/>
      <c r="I240" s="1561"/>
      <c r="J240" s="1561"/>
      <c r="K240" s="1561"/>
      <c r="L240" s="1562"/>
      <c r="M240" s="1562"/>
    </row>
    <row r="241" spans="1:13" s="1439" customFormat="1" x14ac:dyDescent="0.15">
      <c r="A241" s="1553"/>
      <c r="B241" s="1554" t="str">
        <f>+'3_All Propertoes（#10）'!B190&amp;'3_All Propertoes（#10）'!C190</f>
        <v xml:space="preserve">Rs-T-048PRIME URBAN Yotsuya Gaien Higashi </v>
      </c>
      <c r="C241" s="1554" t="str">
        <f>+'3_All Propertoes（#10）'!B190</f>
        <v>Rs-T-048</v>
      </c>
      <c r="D241" s="1569"/>
      <c r="E241" s="1556"/>
      <c r="G241" s="1560"/>
      <c r="H241" s="1561"/>
      <c r="I241" s="1561"/>
      <c r="J241" s="1561"/>
      <c r="K241" s="1561"/>
      <c r="L241" s="1562"/>
      <c r="M241" s="1562"/>
    </row>
    <row r="242" spans="1:13" s="1439" customFormat="1" x14ac:dyDescent="0.15">
      <c r="A242" s="1553"/>
      <c r="B242" s="1554" t="str">
        <f>+'3_All Propertoes（#10）'!B191&amp;'3_All Propertoes（#10）'!C191</f>
        <v>Rs-T-050PRIME URBAN Nishi Shinjuku I</v>
      </c>
      <c r="C242" s="1554" t="str">
        <f>+'3_All Propertoes（#10）'!B191</f>
        <v>Rs-T-050</v>
      </c>
      <c r="D242" s="1569"/>
      <c r="E242" s="1556"/>
      <c r="G242" s="1560"/>
      <c r="H242" s="1561"/>
      <c r="I242" s="1561"/>
      <c r="J242" s="1561"/>
      <c r="K242" s="1561"/>
      <c r="L242" s="1562"/>
      <c r="M242" s="1562"/>
    </row>
    <row r="243" spans="1:13" s="1439" customFormat="1" x14ac:dyDescent="0.15">
      <c r="A243" s="1553"/>
      <c r="B243" s="1554" t="str">
        <f>+'3_All Propertoes（#10）'!B192&amp;'3_All Propertoes（#10）'!C192</f>
        <v>Rs-T-051PRIME URBAN Nishi Shinjuku II</v>
      </c>
      <c r="C243" s="1554" t="str">
        <f>+'3_All Propertoes（#10）'!B192</f>
        <v>Rs-T-051</v>
      </c>
      <c r="D243" s="1569"/>
      <c r="E243" s="1556"/>
      <c r="G243" s="1560"/>
      <c r="H243" s="1561"/>
      <c r="I243" s="1561"/>
      <c r="J243" s="1561"/>
      <c r="K243" s="1561"/>
      <c r="L243" s="1562"/>
      <c r="M243" s="1562"/>
    </row>
    <row r="244" spans="1:13" s="1439" customFormat="1" x14ac:dyDescent="0.15">
      <c r="A244" s="1553"/>
      <c r="B244" s="1554" t="str">
        <f>+'3_All Propertoes（#10）'!B193&amp;'3_All Propertoes（#10）'!C193</f>
        <v>Rs-T-052PRIME URBAN Shinjuku Naitomachi</v>
      </c>
      <c r="C244" s="1554" t="str">
        <f>+'3_All Propertoes（#10）'!B193</f>
        <v>Rs-T-052</v>
      </c>
      <c r="D244" s="1569"/>
      <c r="E244" s="1556"/>
      <c r="G244" s="1560"/>
      <c r="H244" s="1561"/>
      <c r="I244" s="1561"/>
      <c r="J244" s="1561"/>
      <c r="K244" s="1561"/>
      <c r="L244" s="1562"/>
      <c r="M244" s="1562"/>
    </row>
    <row r="245" spans="1:13" s="1439" customFormat="1" x14ac:dyDescent="0.15">
      <c r="A245" s="1553"/>
      <c r="B245" s="1554" t="str">
        <f>+'3_All Propertoes（#10）'!B194&amp;'3_All Propertoes（#10）'!C194</f>
        <v>Rs-T-053PRIME URBAN Nishi Waseda</v>
      </c>
      <c r="C245" s="1554" t="str">
        <f>+'3_All Propertoes（#10）'!B194</f>
        <v>Rs-T-053</v>
      </c>
      <c r="D245" s="1569"/>
      <c r="E245" s="1556"/>
      <c r="G245" s="1560"/>
      <c r="H245" s="1561"/>
      <c r="I245" s="1561"/>
      <c r="J245" s="1561"/>
      <c r="K245" s="1561"/>
      <c r="L245" s="1562"/>
      <c r="M245" s="1562"/>
    </row>
    <row r="246" spans="1:13" s="1439" customFormat="1" x14ac:dyDescent="0.15">
      <c r="A246" s="1553"/>
      <c r="B246" s="1554" t="str">
        <f>+'3_All Propertoes（#10）'!B195&amp;'3_All Propertoes（#10）'!C195</f>
        <v>Rs-T-054PRIME URBAN Shinjuku Ochiai</v>
      </c>
      <c r="C246" s="1554" t="str">
        <f>+'3_All Propertoes（#10）'!B195</f>
        <v>Rs-T-054</v>
      </c>
      <c r="D246" s="1569"/>
      <c r="E246" s="1556"/>
      <c r="G246" s="1560"/>
      <c r="H246" s="1561"/>
      <c r="I246" s="1561"/>
      <c r="J246" s="1561"/>
      <c r="K246" s="1561"/>
      <c r="L246" s="1562"/>
      <c r="M246" s="1562"/>
    </row>
    <row r="247" spans="1:13" s="1439" customFormat="1" x14ac:dyDescent="0.15">
      <c r="A247" s="1553"/>
      <c r="B247" s="1554" t="str">
        <f>+'3_All Propertoes（#10）'!B196&amp;'3_All Propertoes（#10）'!C196</f>
        <v>Rs-T-055PRIME URBAN Mejiro</v>
      </c>
      <c r="C247" s="1554" t="str">
        <f>+'3_All Propertoes（#10）'!B196</f>
        <v>Rs-T-055</v>
      </c>
      <c r="D247" s="1569"/>
      <c r="E247" s="1556"/>
      <c r="G247" s="1560"/>
      <c r="H247" s="1561"/>
      <c r="I247" s="1561"/>
      <c r="J247" s="1561"/>
      <c r="K247" s="1561"/>
      <c r="L247" s="1562"/>
      <c r="M247" s="1562"/>
    </row>
    <row r="248" spans="1:13" s="1439" customFormat="1" x14ac:dyDescent="0.15">
      <c r="A248" s="1553"/>
      <c r="B248" s="1554" t="str">
        <f>+'3_All Propertoes（#10）'!B197&amp;'3_All Propertoes（#10）'!C197</f>
        <v>Rs-T-056PRIME URBAN Kagurazaka</v>
      </c>
      <c r="C248" s="1554" t="str">
        <f>+'3_All Propertoes（#10）'!B197</f>
        <v>Rs-T-056</v>
      </c>
      <c r="D248" s="1569"/>
      <c r="E248" s="1556"/>
      <c r="G248" s="1560"/>
      <c r="H248" s="1561"/>
      <c r="I248" s="1561"/>
      <c r="J248" s="1561"/>
      <c r="K248" s="1561"/>
      <c r="L248" s="1562"/>
      <c r="M248" s="1562"/>
    </row>
    <row r="249" spans="1:13" s="1439" customFormat="1" x14ac:dyDescent="0.15">
      <c r="A249" s="1553"/>
      <c r="B249" s="1554" t="str">
        <f>+'3_All Propertoes（#10）'!B198&amp;'3_All Propertoes（#10）'!C198</f>
        <v>Rs-T-057PRIME URBAN Sangen Jaya III</v>
      </c>
      <c r="C249" s="1554" t="str">
        <f>+'3_All Propertoes（#10）'!B198</f>
        <v>Rs-T-057</v>
      </c>
      <c r="D249" s="1569"/>
      <c r="E249" s="1556"/>
      <c r="G249" s="1560"/>
      <c r="H249" s="1561"/>
      <c r="I249" s="1561"/>
      <c r="J249" s="1561"/>
      <c r="K249" s="1561"/>
      <c r="L249" s="1562"/>
      <c r="M249" s="1562"/>
    </row>
    <row r="250" spans="1:13" s="1439" customFormat="1" x14ac:dyDescent="0.15">
      <c r="A250" s="1553"/>
      <c r="B250" s="1554" t="str">
        <f>+'3_All Propertoes（#10）'!B199&amp;'3_All Propertoes（#10）'!C199</f>
        <v>Rs-T-058PRIME URBAN Chitose Karasuyama</v>
      </c>
      <c r="C250" s="1554" t="str">
        <f>+'3_All Propertoes（#10）'!B199</f>
        <v>Rs-T-058</v>
      </c>
      <c r="D250" s="1569"/>
      <c r="E250" s="1556"/>
      <c r="G250" s="1560"/>
      <c r="H250" s="1561"/>
      <c r="I250" s="1561"/>
      <c r="J250" s="1561"/>
      <c r="K250" s="1561"/>
      <c r="L250" s="1562"/>
      <c r="M250" s="1562"/>
    </row>
    <row r="251" spans="1:13" s="1439" customFormat="1" x14ac:dyDescent="0.15">
      <c r="A251" s="1553"/>
      <c r="B251" s="1554" t="str">
        <f>+'3_All Propertoes（#10）'!B200&amp;'3_All Propertoes（#10）'!C200</f>
        <v>Rs-T-060PRIME URBAN Sangen Jaya</v>
      </c>
      <c r="C251" s="1554" t="str">
        <f>+'3_All Propertoes（#10）'!B200</f>
        <v>Rs-T-060</v>
      </c>
      <c r="D251" s="1569"/>
      <c r="E251" s="1556"/>
      <c r="G251" s="1560"/>
      <c r="H251" s="1561"/>
      <c r="I251" s="1561"/>
      <c r="J251" s="1561"/>
      <c r="K251" s="1561"/>
      <c r="L251" s="1562"/>
      <c r="M251" s="1562"/>
    </row>
    <row r="252" spans="1:13" s="1439" customFormat="1" x14ac:dyDescent="0.15">
      <c r="A252" s="1553"/>
      <c r="B252" s="1554" t="str">
        <f>+'3_All Propertoes（#10）'!B201&amp;'3_All Propertoes（#10）'!C201</f>
        <v>Rs-T-061PRIME URBAN Minami Karasuyama</v>
      </c>
      <c r="C252" s="1554" t="str">
        <f>+'3_All Propertoes（#10）'!B201</f>
        <v>Rs-T-061</v>
      </c>
      <c r="D252" s="1569"/>
      <c r="E252" s="1556"/>
      <c r="G252" s="1560"/>
      <c r="H252" s="1561"/>
      <c r="I252" s="1561"/>
      <c r="J252" s="1561"/>
      <c r="K252" s="1561"/>
      <c r="L252" s="1562"/>
      <c r="M252" s="1562"/>
    </row>
    <row r="253" spans="1:13" s="1439" customFormat="1" x14ac:dyDescent="0.15">
      <c r="A253" s="1553"/>
      <c r="B253" s="1554" t="str">
        <f>+'3_All Propertoes（#10）'!B202&amp;'3_All Propertoes（#10）'!C202</f>
        <v>Rs-T-062PRIME URBAN Karasuyama Galleria</v>
      </c>
      <c r="C253" s="1554" t="str">
        <f>+'3_All Propertoes（#10）'!B202</f>
        <v>Rs-T-062</v>
      </c>
      <c r="D253" s="1569"/>
      <c r="E253" s="1556"/>
      <c r="G253" s="1560"/>
      <c r="H253" s="1561"/>
      <c r="I253" s="1561"/>
      <c r="J253" s="1561"/>
      <c r="K253" s="1561"/>
      <c r="L253" s="1562"/>
      <c r="M253" s="1562"/>
    </row>
    <row r="254" spans="1:13" s="1439" customFormat="1" x14ac:dyDescent="0.15">
      <c r="A254" s="1553"/>
      <c r="B254" s="1554" t="str">
        <f>+'3_All Propertoes（#10）'!B203&amp;'3_All Propertoes（#10）'!C203</f>
        <v>Rs-T-063PRIME URBAN Karasuyama Court</v>
      </c>
      <c r="C254" s="1554" t="str">
        <f>+'3_All Propertoes（#10）'!B203</f>
        <v>Rs-T-063</v>
      </c>
      <c r="D254" s="1569"/>
      <c r="E254" s="1556"/>
      <c r="G254" s="1560"/>
      <c r="H254" s="1561"/>
      <c r="I254" s="1561"/>
      <c r="J254" s="1561"/>
      <c r="K254" s="1561"/>
      <c r="L254" s="1562"/>
      <c r="M254" s="1562"/>
    </row>
    <row r="255" spans="1:13" s="1439" customFormat="1" x14ac:dyDescent="0.15">
      <c r="A255" s="1553"/>
      <c r="B255" s="1554" t="str">
        <f>+'3_All Propertoes（#10）'!B204&amp;'3_All Propertoes（#10）'!C204</f>
        <v>Rs-T-065PRIME URBAN Chitose Funabashi</v>
      </c>
      <c r="C255" s="1554" t="str">
        <f>+'3_All Propertoes（#10）'!B204</f>
        <v>Rs-T-065</v>
      </c>
      <c r="D255" s="1569"/>
      <c r="E255" s="1556"/>
      <c r="G255" s="1560"/>
      <c r="H255" s="1561"/>
      <c r="I255" s="1561"/>
      <c r="J255" s="1561"/>
      <c r="K255" s="1561"/>
      <c r="L255" s="1562"/>
      <c r="M255" s="1562"/>
    </row>
    <row r="256" spans="1:13" s="1439" customFormat="1" x14ac:dyDescent="0.15">
      <c r="A256" s="1553"/>
      <c r="B256" s="1554" t="str">
        <f>+'3_All Propertoes（#10）'!B205&amp;'3_All Propertoes（#10）'!C205</f>
        <v>Rs-T-066PRIME URBAN Yoga</v>
      </c>
      <c r="C256" s="1554" t="str">
        <f>+'3_All Propertoes（#10）'!B205</f>
        <v>Rs-T-066</v>
      </c>
      <c r="D256" s="1569"/>
      <c r="E256" s="1556"/>
      <c r="G256" s="1560"/>
      <c r="H256" s="1561"/>
      <c r="I256" s="1561"/>
      <c r="J256" s="1561"/>
      <c r="K256" s="1561"/>
      <c r="L256" s="1562"/>
      <c r="M256" s="1562"/>
    </row>
    <row r="257" spans="1:13" s="1439" customFormat="1" x14ac:dyDescent="0.15">
      <c r="A257" s="1553"/>
      <c r="B257" s="1554" t="str">
        <f>+'3_All Propertoes（#10）'!B206&amp;'3_All Propertoes（#10）'!C206</f>
        <v>Rs-T-067PRIME URBAN Shinagawa Nishi</v>
      </c>
      <c r="C257" s="1554" t="str">
        <f>+'3_All Propertoes（#10）'!B206</f>
        <v>Rs-T-067</v>
      </c>
      <c r="D257" s="1569"/>
      <c r="E257" s="1556"/>
      <c r="G257" s="1560"/>
      <c r="H257" s="1561"/>
      <c r="I257" s="1561"/>
      <c r="J257" s="1561"/>
      <c r="K257" s="1561"/>
      <c r="L257" s="1562"/>
      <c r="M257" s="1562"/>
    </row>
    <row r="258" spans="1:13" s="1439" customFormat="1" x14ac:dyDescent="0.15">
      <c r="A258" s="1553"/>
      <c r="B258" s="1554" t="str">
        <f>+'3_All Propertoes（#10）'!B207&amp;'3_All Propertoes（#10）'!C207</f>
        <v>Rs-T-068PRIME URBAN Osaki</v>
      </c>
      <c r="C258" s="1554" t="str">
        <f>+'3_All Propertoes（#10）'!B207</f>
        <v>Rs-T-068</v>
      </c>
      <c r="D258" s="1569"/>
      <c r="E258" s="1556"/>
      <c r="G258" s="1560"/>
      <c r="H258" s="1561"/>
      <c r="I258" s="1561"/>
      <c r="J258" s="1561"/>
      <c r="K258" s="1561"/>
      <c r="L258" s="1562"/>
      <c r="M258" s="1562"/>
    </row>
    <row r="259" spans="1:13" s="1439" customFormat="1" x14ac:dyDescent="0.15">
      <c r="A259" s="1553"/>
      <c r="B259" s="1554" t="str">
        <f>+'3_All Propertoes（#10）'!B208&amp;'3_All Propertoes（#10）'!C208</f>
        <v>Rs-T-069PRIME URBAN Oimachi II</v>
      </c>
      <c r="C259" s="1554" t="str">
        <f>+'3_All Propertoes（#10）'!B208</f>
        <v>Rs-T-069</v>
      </c>
      <c r="D259" s="1569"/>
      <c r="E259" s="1556"/>
      <c r="G259" s="1560"/>
      <c r="H259" s="1561"/>
      <c r="I259" s="1561"/>
      <c r="J259" s="1561"/>
      <c r="K259" s="1561"/>
      <c r="L259" s="1562"/>
      <c r="M259" s="1562"/>
    </row>
    <row r="260" spans="1:13" s="1439" customFormat="1" x14ac:dyDescent="0.15">
      <c r="A260" s="1553"/>
      <c r="B260" s="1554" t="str">
        <f>+'3_All Propertoes（#10）'!B209&amp;'3_All Propertoes（#10）'!C209</f>
        <v>Rs-T-070PRIME URBAN Yukigaya</v>
      </c>
      <c r="C260" s="1554" t="str">
        <f>+'3_All Propertoes（#10）'!B209</f>
        <v>Rs-T-070</v>
      </c>
      <c r="D260" s="1569"/>
      <c r="E260" s="1556"/>
      <c r="G260" s="1560"/>
      <c r="H260" s="1561"/>
      <c r="I260" s="1561"/>
      <c r="J260" s="1561"/>
      <c r="K260" s="1561"/>
      <c r="L260" s="1562"/>
      <c r="M260" s="1562"/>
    </row>
    <row r="261" spans="1:13" s="1439" customFormat="1" x14ac:dyDescent="0.15">
      <c r="A261" s="1553"/>
      <c r="B261" s="1554" t="str">
        <f>+'3_All Propertoes（#10）'!B210&amp;'3_All Propertoes（#10）'!C210</f>
        <v>Rs-T-071PRIME URBAN Omori</v>
      </c>
      <c r="C261" s="1554" t="str">
        <f>+'3_All Propertoes（#10）'!B210</f>
        <v>Rs-T-071</v>
      </c>
      <c r="D261" s="1569"/>
      <c r="E261" s="1556"/>
      <c r="G261" s="1560"/>
      <c r="H261" s="1561"/>
      <c r="I261" s="1561"/>
      <c r="J261" s="1561"/>
      <c r="K261" s="1561"/>
      <c r="L261" s="1562"/>
      <c r="M261" s="1562"/>
    </row>
    <row r="262" spans="1:13" s="1439" customFormat="1" x14ac:dyDescent="0.15">
      <c r="A262" s="1553"/>
      <c r="B262" s="1554" t="str">
        <f>+'3_All Propertoes（#10）'!B211&amp;'3_All Propertoes（#10）'!C211</f>
        <v>Rs-T-072PRIME URBAN Denenchofu Minami</v>
      </c>
      <c r="C262" s="1554" t="str">
        <f>+'3_All Propertoes（#10）'!B211</f>
        <v>Rs-T-072</v>
      </c>
      <c r="D262" s="1569"/>
      <c r="E262" s="1556"/>
      <c r="G262" s="1560"/>
      <c r="H262" s="1561"/>
      <c r="I262" s="1561"/>
      <c r="J262" s="1561"/>
      <c r="K262" s="1561"/>
      <c r="L262" s="1562"/>
      <c r="M262" s="1562"/>
    </row>
    <row r="263" spans="1:13" s="1439" customFormat="1" x14ac:dyDescent="0.15">
      <c r="A263" s="1553"/>
      <c r="B263" s="1554" t="str">
        <f>+'3_All Propertoes（#10）'!B212&amp;'3_All Propertoes（#10）'!C212</f>
        <v>Rs-T-073PRIME URBAN Nagahara Kamiikedai</v>
      </c>
      <c r="C263" s="1554" t="str">
        <f>+'3_All Propertoes（#10）'!B212</f>
        <v>Rs-T-073</v>
      </c>
      <c r="D263" s="1569"/>
      <c r="E263" s="1556"/>
      <c r="G263" s="1560"/>
      <c r="H263" s="1561"/>
      <c r="I263" s="1561"/>
      <c r="J263" s="1561"/>
      <c r="K263" s="1561"/>
      <c r="L263" s="1562"/>
      <c r="M263" s="1562"/>
    </row>
    <row r="264" spans="1:13" s="1439" customFormat="1" x14ac:dyDescent="0.15">
      <c r="A264" s="1553"/>
      <c r="B264" s="1554" t="str">
        <f>+'3_All Propertoes（#10）'!B213&amp;'3_All Propertoes（#10）'!C213</f>
        <v>Rs-T-075PRIME URBAN Nakano Kamitakada</v>
      </c>
      <c r="C264" s="1554" t="str">
        <f>+'3_All Propertoes（#10）'!B213</f>
        <v>Rs-T-075</v>
      </c>
      <c r="D264" s="1569"/>
      <c r="E264" s="1556"/>
      <c r="G264" s="1560"/>
      <c r="H264" s="1561"/>
      <c r="I264" s="1561"/>
      <c r="J264" s="1561"/>
      <c r="K264" s="1561"/>
      <c r="L264" s="1562"/>
      <c r="M264" s="1562"/>
    </row>
    <row r="265" spans="1:13" s="1439" customFormat="1" x14ac:dyDescent="0.15">
      <c r="A265" s="1553"/>
      <c r="B265" s="1554" t="str">
        <f>+'3_All Propertoes（#10）'!B214&amp;'3_All Propertoes（#10）'!C214</f>
        <v>Rs-T-076PRIME URBAN Takaido</v>
      </c>
      <c r="C265" s="1554" t="str">
        <f>+'3_All Propertoes（#10）'!B214</f>
        <v>Rs-T-076</v>
      </c>
      <c r="D265" s="1569"/>
      <c r="E265" s="1556"/>
      <c r="G265" s="1560"/>
      <c r="H265" s="1561"/>
      <c r="I265" s="1561"/>
      <c r="J265" s="1561"/>
      <c r="K265" s="1561"/>
      <c r="L265" s="1562"/>
      <c r="M265" s="1562"/>
    </row>
    <row r="266" spans="1:13" s="1439" customFormat="1" x14ac:dyDescent="0.15">
      <c r="A266" s="1553"/>
      <c r="B266" s="1554" t="str">
        <f>+'3_All Propertoes（#10）'!B215&amp;'3_All Propertoes（#10）'!C215</f>
        <v>Rs-T-077PRIME URBAN Nishi Ogikubo</v>
      </c>
      <c r="C266" s="1554" t="str">
        <f>+'3_All Propertoes（#10）'!B215</f>
        <v>Rs-T-077</v>
      </c>
      <c r="D266" s="1569"/>
      <c r="E266" s="1556"/>
      <c r="G266" s="1560"/>
      <c r="H266" s="1561"/>
      <c r="I266" s="1561"/>
      <c r="J266" s="1561"/>
      <c r="K266" s="1561"/>
      <c r="L266" s="1562"/>
      <c r="M266" s="1562"/>
    </row>
    <row r="267" spans="1:13" s="1439" customFormat="1" x14ac:dyDescent="0.15">
      <c r="A267" s="1553"/>
      <c r="B267" s="1554" t="str">
        <f>+'3_All Propertoes（#10）'!B216&amp;'3_All Propertoes（#10）'!C216</f>
        <v>Rs-T-078PRIME URBAN Nishi Ogikubo II</v>
      </c>
      <c r="C267" s="1554" t="str">
        <f>+'3_All Propertoes（#10）'!B216</f>
        <v>Rs-T-078</v>
      </c>
      <c r="D267" s="1569"/>
      <c r="E267" s="1556"/>
      <c r="G267" s="1560"/>
      <c r="H267" s="1561"/>
      <c r="I267" s="1561"/>
      <c r="J267" s="1561"/>
      <c r="K267" s="1561"/>
      <c r="L267" s="1562"/>
      <c r="M267" s="1562"/>
    </row>
    <row r="268" spans="1:13" s="1439" customFormat="1" x14ac:dyDescent="0.15">
      <c r="A268" s="1553"/>
      <c r="B268" s="1554" t="str">
        <f>+'3_All Propertoes（#10）'!B217&amp;'3_All Propertoes（#10）'!C217</f>
        <v>Rs-T-079PRIME URBAN Otsuka</v>
      </c>
      <c r="C268" s="1554" t="str">
        <f>+'3_All Propertoes（#10）'!B217</f>
        <v>Rs-T-079</v>
      </c>
      <c r="D268" s="1569"/>
      <c r="E268" s="1556"/>
      <c r="G268" s="1560"/>
      <c r="H268" s="1561"/>
      <c r="I268" s="1561"/>
      <c r="J268" s="1561"/>
      <c r="K268" s="1561"/>
      <c r="L268" s="1562"/>
      <c r="M268" s="1562"/>
    </row>
    <row r="269" spans="1:13" s="1439" customFormat="1" x14ac:dyDescent="0.15">
      <c r="A269" s="1553"/>
      <c r="B269" s="1554" t="str">
        <f>+'3_All Propertoes（#10）'!B218&amp;'3_All Propertoes（#10）'!C218</f>
        <v>Rs-T-080PRIME URBAN Komagome</v>
      </c>
      <c r="C269" s="1554" t="str">
        <f>+'3_All Propertoes（#10）'!B218</f>
        <v>Rs-T-080</v>
      </c>
      <c r="D269" s="1569"/>
      <c r="E269" s="1556"/>
      <c r="G269" s="1560"/>
      <c r="H269" s="1561"/>
      <c r="I269" s="1561"/>
      <c r="J269" s="1561"/>
      <c r="K269" s="1561"/>
      <c r="L269" s="1562"/>
      <c r="M269" s="1562"/>
    </row>
    <row r="270" spans="1:13" s="1439" customFormat="1" x14ac:dyDescent="0.15">
      <c r="A270" s="1553"/>
      <c r="B270" s="1554" t="str">
        <f>+'3_All Propertoes（#10）'!B219&amp;'3_All Propertoes（#10）'!C219</f>
        <v>Rs-T-081PRIME URBAN Ikebukuro</v>
      </c>
      <c r="C270" s="1554" t="str">
        <f>+'3_All Propertoes（#10）'!B219</f>
        <v>Rs-T-081</v>
      </c>
      <c r="D270" s="1569"/>
      <c r="E270" s="1556"/>
      <c r="G270" s="1560"/>
      <c r="H270" s="1561"/>
      <c r="I270" s="1561"/>
      <c r="J270" s="1561"/>
      <c r="K270" s="1561"/>
      <c r="L270" s="1562"/>
      <c r="M270" s="1562"/>
    </row>
    <row r="271" spans="1:13" s="1439" customFormat="1" x14ac:dyDescent="0.15">
      <c r="A271" s="1553"/>
      <c r="B271" s="1554" t="str">
        <f>+'3_All Propertoes（#10）'!B220&amp;'3_All Propertoes（#10）'!C220</f>
        <v>Rs-T-082PRIME URBAN Monzen Nakacho</v>
      </c>
      <c r="C271" s="1554" t="str">
        <f>+'3_All Propertoes（#10）'!B220</f>
        <v>Rs-T-082</v>
      </c>
      <c r="D271" s="1569"/>
      <c r="E271" s="1556"/>
      <c r="G271" s="1560"/>
      <c r="H271" s="1561"/>
      <c r="I271" s="1561"/>
      <c r="J271" s="1561"/>
      <c r="K271" s="1561"/>
      <c r="L271" s="1562"/>
      <c r="M271" s="1562"/>
    </row>
    <row r="272" spans="1:13" s="1439" customFormat="1" x14ac:dyDescent="0.15">
      <c r="A272" s="1553"/>
      <c r="B272" s="1554" t="str">
        <f>+'3_All Propertoes（#10）'!B221&amp;'3_All Propertoes（#10）'!C221</f>
        <v>Rs-T-083PRIME URBAN Kameido</v>
      </c>
      <c r="C272" s="1554" t="str">
        <f>+'3_All Propertoes（#10）'!B221</f>
        <v>Rs-T-083</v>
      </c>
      <c r="D272" s="1569"/>
      <c r="E272" s="1556"/>
      <c r="G272" s="1560"/>
      <c r="H272" s="1561"/>
      <c r="I272" s="1561"/>
      <c r="J272" s="1561"/>
      <c r="K272" s="1561"/>
      <c r="L272" s="1562"/>
      <c r="M272" s="1562"/>
    </row>
    <row r="273" spans="1:13" s="1439" customFormat="1" x14ac:dyDescent="0.15">
      <c r="A273" s="1553"/>
      <c r="B273" s="1554" t="str">
        <f>+'3_All Propertoes（#10）'!B222&amp;'3_All Propertoes（#10）'!C222</f>
        <v>Rs-T-084PRIME URBAN Sumiyoshi</v>
      </c>
      <c r="C273" s="1554" t="str">
        <f>+'3_All Propertoes（#10）'!B222</f>
        <v>Rs-T-084</v>
      </c>
      <c r="D273" s="1569"/>
      <c r="E273" s="1556"/>
      <c r="G273" s="1560"/>
      <c r="H273" s="1561"/>
      <c r="I273" s="1561"/>
      <c r="J273" s="1561"/>
      <c r="K273" s="1561"/>
      <c r="L273" s="1562"/>
      <c r="M273" s="1562"/>
    </row>
    <row r="274" spans="1:13" s="1439" customFormat="1" x14ac:dyDescent="0.15">
      <c r="A274" s="1553"/>
      <c r="B274" s="1554" t="str">
        <f>+'3_All Propertoes（#10）'!B223&amp;'3_All Propertoes（#10）'!C223</f>
        <v>Rs-T-085PRIME URBAN Mukojima</v>
      </c>
      <c r="C274" s="1554" t="str">
        <f>+'3_All Propertoes（#10）'!B223</f>
        <v>Rs-T-085</v>
      </c>
      <c r="D274" s="1569"/>
      <c r="E274" s="1556"/>
      <c r="G274" s="1560"/>
      <c r="H274" s="1561"/>
      <c r="I274" s="1561"/>
      <c r="J274" s="1561"/>
      <c r="K274" s="1561"/>
      <c r="L274" s="1562"/>
      <c r="M274" s="1562"/>
    </row>
    <row r="275" spans="1:13" s="1439" customFormat="1" x14ac:dyDescent="0.15">
      <c r="A275" s="1553"/>
      <c r="B275" s="1554" t="str">
        <f>+'3_All Propertoes（#10）'!B224&amp;'3_All Propertoes（#10）'!C224</f>
        <v>Rs-T-086PRIME URBAN Kinshi Koen</v>
      </c>
      <c r="C275" s="1554" t="str">
        <f>+'3_All Propertoes（#10）'!B224</f>
        <v>Rs-T-086</v>
      </c>
      <c r="D275" s="1569"/>
      <c r="E275" s="1556"/>
      <c r="G275" s="1560"/>
      <c r="H275" s="1561"/>
      <c r="I275" s="1561"/>
      <c r="J275" s="1561"/>
      <c r="K275" s="1561"/>
      <c r="L275" s="1562"/>
      <c r="M275" s="1562"/>
    </row>
    <row r="276" spans="1:13" s="1439" customFormat="1" x14ac:dyDescent="0.15">
      <c r="A276" s="1553"/>
      <c r="B276" s="1554" t="str">
        <f>+'3_All Propertoes（#10）'!B225&amp;'3_All Propertoes（#10）'!C225</f>
        <v>Rs-T-087PRIME URBAN Kinshicho</v>
      </c>
      <c r="C276" s="1554" t="str">
        <f>+'3_All Propertoes（#10）'!B225</f>
        <v>Rs-T-087</v>
      </c>
      <c r="D276" s="1569"/>
      <c r="E276" s="1556"/>
      <c r="G276" s="1560"/>
      <c r="H276" s="1561"/>
      <c r="I276" s="1561"/>
      <c r="J276" s="1561"/>
      <c r="K276" s="1561"/>
      <c r="L276" s="1562"/>
      <c r="M276" s="1562"/>
    </row>
    <row r="277" spans="1:13" s="1439" customFormat="1" x14ac:dyDescent="0.15">
      <c r="A277" s="1553"/>
      <c r="B277" s="1554" t="str">
        <f>+'3_All Propertoes（#10）'!B226&amp;'3_All Propertoes（#10）'!C226</f>
        <v>Rs-T-088PRIME URBAN Hirai</v>
      </c>
      <c r="C277" s="1554" t="str">
        <f>+'3_All Propertoes（#10）'!B226</f>
        <v>Rs-T-088</v>
      </c>
      <c r="D277" s="1569"/>
      <c r="E277" s="1556"/>
      <c r="G277" s="1560"/>
      <c r="H277" s="1561"/>
      <c r="I277" s="1561"/>
      <c r="J277" s="1561"/>
      <c r="K277" s="1561"/>
      <c r="L277" s="1562"/>
      <c r="M277" s="1562"/>
    </row>
    <row r="278" spans="1:13" s="1439" customFormat="1" x14ac:dyDescent="0.15">
      <c r="A278" s="1553"/>
      <c r="B278" s="1554" t="str">
        <f>+'3_All Propertoes（#10）'!B227&amp;'3_All Propertoes（#10）'!C227</f>
        <v>Rs-T-089PRIME URBAN Kasai</v>
      </c>
      <c r="C278" s="1554" t="str">
        <f>+'3_All Propertoes（#10）'!B227</f>
        <v>Rs-T-089</v>
      </c>
      <c r="D278" s="1569"/>
      <c r="E278" s="1556"/>
      <c r="G278" s="1560"/>
      <c r="H278" s="1561"/>
      <c r="I278" s="1561"/>
      <c r="J278" s="1561"/>
      <c r="K278" s="1561"/>
      <c r="L278" s="1562"/>
      <c r="M278" s="1562"/>
    </row>
    <row r="279" spans="1:13" s="1439" customFormat="1" x14ac:dyDescent="0.15">
      <c r="A279" s="1553"/>
      <c r="B279" s="1554" t="str">
        <f>+'3_All Propertoes（#10）'!B228&amp;'3_All Propertoes（#10）'!C228</f>
        <v>Rs-T-090PRIME URBAN Kasai II</v>
      </c>
      <c r="C279" s="1554" t="str">
        <f>+'3_All Propertoes（#10）'!B228</f>
        <v>Rs-T-090</v>
      </c>
      <c r="D279" s="1569"/>
      <c r="E279" s="1556"/>
      <c r="G279" s="1560"/>
      <c r="H279" s="1561"/>
      <c r="I279" s="1561"/>
      <c r="J279" s="1561"/>
      <c r="K279" s="1561"/>
      <c r="L279" s="1562"/>
      <c r="M279" s="1562"/>
    </row>
    <row r="280" spans="1:13" s="1439" customFormat="1" x14ac:dyDescent="0.15">
      <c r="A280" s="1553"/>
      <c r="B280" s="1554" t="str">
        <f>+'3_All Propertoes（#10）'!B229&amp;'3_All Propertoes（#10）'!C229</f>
        <v>Rs-T-091PRIME URBAN Kasai East</v>
      </c>
      <c r="C280" s="1554" t="str">
        <f>+'3_All Propertoes（#10）'!B229</f>
        <v>Rs-T-091</v>
      </c>
      <c r="D280" s="1569"/>
      <c r="E280" s="1556"/>
      <c r="G280" s="1560"/>
      <c r="H280" s="1561"/>
      <c r="I280" s="1561"/>
      <c r="J280" s="1561"/>
      <c r="K280" s="1561"/>
      <c r="L280" s="1562"/>
      <c r="M280" s="1562"/>
    </row>
    <row r="281" spans="1:13" s="1439" customFormat="1" x14ac:dyDescent="0.15">
      <c r="A281" s="1553"/>
      <c r="B281" s="1554" t="str">
        <f>+'3_All Propertoes（#10）'!B230&amp;'3_All Propertoes（#10）'!C230</f>
        <v>Rs-T-093PRIME URBAN Itabashi Kuyakushomae</v>
      </c>
      <c r="C281" s="1554" t="str">
        <f>+'3_All Propertoes（#10）'!B230</f>
        <v>Rs-T-093</v>
      </c>
      <c r="D281" s="1569"/>
      <c r="E281" s="1556"/>
      <c r="G281" s="1560"/>
      <c r="H281" s="1561"/>
      <c r="I281" s="1561"/>
      <c r="J281" s="1561"/>
      <c r="K281" s="1561"/>
      <c r="L281" s="1562"/>
      <c r="M281" s="1562"/>
    </row>
    <row r="282" spans="1:13" s="1439" customFormat="1" x14ac:dyDescent="0.15">
      <c r="A282" s="1553"/>
      <c r="B282" s="1554" t="str">
        <f>+'3_All Propertoes（#10）'!B231&amp;'3_All Propertoes（#10）'!C231</f>
        <v>Rs-T-094PRIME URBAN Asakusa</v>
      </c>
      <c r="C282" s="1554" t="str">
        <f>+'3_All Propertoes（#10）'!B231</f>
        <v>Rs-T-094</v>
      </c>
      <c r="D282" s="1569"/>
      <c r="E282" s="1556"/>
      <c r="G282" s="1560"/>
      <c r="H282" s="1561"/>
      <c r="I282" s="1561"/>
      <c r="J282" s="1561"/>
      <c r="K282" s="1561"/>
      <c r="L282" s="1562"/>
      <c r="M282" s="1562"/>
    </row>
    <row r="283" spans="1:13" s="1439" customFormat="1" x14ac:dyDescent="0.15">
      <c r="A283" s="1553"/>
      <c r="B283" s="1554" t="str">
        <f>+'3_All Propertoes（#10）'!B232&amp;'3_All Propertoes（#10）'!C232</f>
        <v>Rs-T-095PRIME URBAN Machiya South Court</v>
      </c>
      <c r="C283" s="1554" t="str">
        <f>+'3_All Propertoes（#10）'!B232</f>
        <v>Rs-T-095</v>
      </c>
      <c r="D283" s="1569"/>
      <c r="E283" s="1556"/>
      <c r="G283" s="1560"/>
      <c r="H283" s="1561"/>
      <c r="I283" s="1561"/>
      <c r="J283" s="1561"/>
      <c r="K283" s="1561"/>
      <c r="L283" s="1562"/>
      <c r="M283" s="1562"/>
    </row>
    <row r="284" spans="1:13" s="1439" customFormat="1" x14ac:dyDescent="0.15">
      <c r="A284" s="1553"/>
      <c r="B284" s="1554" t="str">
        <f>+'3_All Propertoes（#10）'!B233&amp;'3_All Propertoes（#10）'!C233</f>
        <v xml:space="preserve">Rs-T-096PRIME URBAN Musashi Koganei </v>
      </c>
      <c r="C284" s="1554" t="str">
        <f>+'3_All Propertoes（#10）'!B233</f>
        <v>Rs-T-096</v>
      </c>
      <c r="D284" s="1569"/>
      <c r="E284" s="1556"/>
      <c r="G284" s="1560"/>
      <c r="H284" s="1561"/>
      <c r="I284" s="1561"/>
      <c r="J284" s="1561"/>
      <c r="K284" s="1561"/>
      <c r="L284" s="1562"/>
      <c r="M284" s="1562"/>
    </row>
    <row r="285" spans="1:13" s="1439" customFormat="1" x14ac:dyDescent="0.15">
      <c r="A285" s="1553"/>
      <c r="B285" s="1554" t="str">
        <f>+'3_All Propertoes（#10）'!B234&amp;'3_All Propertoes（#10）'!C234</f>
        <v xml:space="preserve">Rs-T-097PRIME URBAN Musashino Hills </v>
      </c>
      <c r="C285" s="1554" t="str">
        <f>+'3_All Propertoes（#10）'!B234</f>
        <v>Rs-T-097</v>
      </c>
      <c r="D285" s="1569"/>
      <c r="E285" s="1556"/>
      <c r="G285" s="1560"/>
      <c r="H285" s="1561"/>
      <c r="I285" s="1561"/>
      <c r="J285" s="1561"/>
      <c r="K285" s="1561"/>
      <c r="L285" s="1562"/>
      <c r="M285" s="1562"/>
    </row>
    <row r="286" spans="1:13" s="1439" customFormat="1" x14ac:dyDescent="0.15">
      <c r="A286" s="1553"/>
      <c r="B286" s="1554" t="str">
        <f>+'3_All Propertoes（#10）'!B235&amp;'3_All Propertoes（#10）'!C235</f>
        <v>Rs-T-098PRIME URBAN Koganei Honcho</v>
      </c>
      <c r="C286" s="1554" t="str">
        <f>+'3_All Propertoes（#10）'!B235</f>
        <v>Rs-T-098</v>
      </c>
      <c r="D286" s="1569"/>
      <c r="E286" s="1556"/>
      <c r="G286" s="1560"/>
      <c r="H286" s="1561"/>
      <c r="I286" s="1561"/>
      <c r="J286" s="1561"/>
      <c r="K286" s="1561"/>
      <c r="L286" s="1562"/>
      <c r="M286" s="1562"/>
    </row>
    <row r="287" spans="1:13" s="1439" customFormat="1" x14ac:dyDescent="0.15">
      <c r="A287" s="1553"/>
      <c r="B287" s="1554" t="str">
        <f>+'3_All Propertoes（#10）'!B236&amp;'3_All Propertoes（#10）'!C236</f>
        <v>Rs-T-099PRIME URBAN Kumegawa</v>
      </c>
      <c r="C287" s="1554" t="str">
        <f>+'3_All Propertoes（#10）'!B236</f>
        <v>Rs-T-099</v>
      </c>
      <c r="D287" s="1569"/>
      <c r="E287" s="1556"/>
      <c r="G287" s="1560"/>
      <c r="H287" s="1561"/>
      <c r="I287" s="1561"/>
      <c r="J287" s="1561"/>
      <c r="K287" s="1561"/>
      <c r="L287" s="1562"/>
      <c r="M287" s="1562"/>
    </row>
    <row r="288" spans="1:13" s="1439" customFormat="1" x14ac:dyDescent="0.15">
      <c r="A288" s="1553"/>
      <c r="B288" s="1554" t="str">
        <f>+'3_All Propertoes（#10）'!B237&amp;'3_All Propertoes（#10）'!C237</f>
        <v>Rs-T-100PRIME URBAN Musashi Kosugi comodo</v>
      </c>
      <c r="C288" s="1554" t="str">
        <f>+'3_All Propertoes（#10）'!B237</f>
        <v>Rs-T-100</v>
      </c>
      <c r="D288" s="1569"/>
      <c r="E288" s="1556"/>
      <c r="G288" s="1560"/>
      <c r="H288" s="1561"/>
      <c r="I288" s="1561"/>
      <c r="J288" s="1561"/>
      <c r="K288" s="1561"/>
      <c r="L288" s="1562"/>
      <c r="M288" s="1562"/>
    </row>
    <row r="289" spans="1:13" s="1439" customFormat="1" x14ac:dyDescent="0.15">
      <c r="A289" s="1553"/>
      <c r="B289" s="1554" t="str">
        <f>+'3_All Propertoes（#10）'!B238&amp;'3_All Propertoes（#10）'!C238</f>
        <v>Rs-T-101PRIME URBAN Kawasaki</v>
      </c>
      <c r="C289" s="1554" t="str">
        <f>+'3_All Propertoes（#10）'!B238</f>
        <v>Rs-T-101</v>
      </c>
      <c r="D289" s="1569"/>
      <c r="E289" s="1556"/>
      <c r="G289" s="1560"/>
      <c r="H289" s="1561"/>
      <c r="I289" s="1561"/>
      <c r="J289" s="1561"/>
      <c r="K289" s="1561"/>
      <c r="L289" s="1562"/>
      <c r="M289" s="1562"/>
    </row>
    <row r="290" spans="1:13" s="1439" customFormat="1" x14ac:dyDescent="0.15">
      <c r="A290" s="1553"/>
      <c r="B290" s="1554" t="str">
        <f>+'3_All Propertoes（#10）'!B239&amp;'3_All Propertoes（#10）'!C239</f>
        <v>Rs-T-102PRIME URBAN Shinyurigaoka</v>
      </c>
      <c r="C290" s="1554" t="str">
        <f>+'3_All Propertoes（#10）'!B239</f>
        <v>Rs-T-102</v>
      </c>
      <c r="D290" s="1569"/>
      <c r="E290" s="1556"/>
      <c r="G290" s="1560"/>
      <c r="H290" s="1561"/>
      <c r="I290" s="1561"/>
      <c r="J290" s="1561"/>
      <c r="K290" s="1561"/>
      <c r="L290" s="1562"/>
      <c r="M290" s="1562"/>
    </row>
    <row r="291" spans="1:13" s="1439" customFormat="1" x14ac:dyDescent="0.15">
      <c r="A291" s="1553"/>
      <c r="B291" s="1554" t="str">
        <f>+'3_All Propertoes（#10）'!B240&amp;'3_All Propertoes（#10）'!C240</f>
        <v>Rs-T-103PRIME URBAN Tsurumi Teraya</v>
      </c>
      <c r="C291" s="1554" t="str">
        <f>+'3_All Propertoes（#10）'!B240</f>
        <v>Rs-T-103</v>
      </c>
      <c r="D291" s="1569"/>
      <c r="E291" s="1556"/>
      <c r="G291" s="1560"/>
      <c r="H291" s="1561"/>
      <c r="I291" s="1561"/>
      <c r="J291" s="1561"/>
      <c r="K291" s="1561"/>
      <c r="L291" s="1562"/>
      <c r="M291" s="1562"/>
    </row>
    <row r="292" spans="1:13" s="1439" customFormat="1" x14ac:dyDescent="0.15">
      <c r="A292" s="1553"/>
      <c r="B292" s="1554" t="str">
        <f>+'3_All Propertoes（#10）'!B241&amp;'3_All Propertoes（#10）'!C241</f>
        <v>Rs-T-105PRIME URBAN Urayasu</v>
      </c>
      <c r="C292" s="1554" t="str">
        <f>+'3_All Propertoes（#10）'!B241</f>
        <v>Rs-T-105</v>
      </c>
      <c r="D292" s="1569"/>
      <c r="E292" s="1556"/>
      <c r="G292" s="1560"/>
      <c r="H292" s="1561"/>
      <c r="I292" s="1561"/>
      <c r="J292" s="1561"/>
      <c r="K292" s="1561"/>
      <c r="L292" s="1562"/>
      <c r="M292" s="1562"/>
    </row>
    <row r="293" spans="1:13" s="1439" customFormat="1" x14ac:dyDescent="0.15">
      <c r="A293" s="1553"/>
      <c r="B293" s="1554" t="str">
        <f>+'3_All Propertoes（#10）'!B242&amp;'3_All Propertoes（#10）'!C242</f>
        <v>Rs-T-106PRIME URBAN Gyotoku I</v>
      </c>
      <c r="C293" s="1554" t="str">
        <f>+'3_All Propertoes（#10）'!B242</f>
        <v>Rs-T-106</v>
      </c>
      <c r="D293" s="1569"/>
      <c r="E293" s="1556"/>
      <c r="G293" s="1560"/>
      <c r="H293" s="1561"/>
      <c r="I293" s="1561"/>
      <c r="J293" s="1561"/>
      <c r="K293" s="1561"/>
      <c r="L293" s="1562"/>
      <c r="M293" s="1562"/>
    </row>
    <row r="294" spans="1:13" s="1439" customFormat="1" x14ac:dyDescent="0.15">
      <c r="A294" s="1553"/>
      <c r="B294" s="1554" t="str">
        <f>+'3_All Propertoes（#10）'!B243&amp;'3_All Propertoes（#10）'!C243</f>
        <v>Rs-T-107PRIME URBAN Gyotoku II</v>
      </c>
      <c r="C294" s="1554" t="str">
        <f>+'3_All Propertoes（#10）'!B243</f>
        <v>Rs-T-107</v>
      </c>
      <c r="D294" s="1569"/>
      <c r="E294" s="1556"/>
      <c r="G294" s="1560"/>
      <c r="H294" s="1561"/>
      <c r="I294" s="1561"/>
      <c r="J294" s="1561"/>
      <c r="K294" s="1561"/>
      <c r="L294" s="1562"/>
      <c r="M294" s="1562"/>
    </row>
    <row r="295" spans="1:13" s="1439" customFormat="1" x14ac:dyDescent="0.15">
      <c r="A295" s="1553"/>
      <c r="B295" s="1554" t="str">
        <f>+'3_All Propertoes（#10）'!B244&amp;'3_All Propertoes（#10）'!C244</f>
        <v>Rs-T-108PRIME URBAN Gyotoku Ekimae</v>
      </c>
      <c r="C295" s="1554" t="str">
        <f>+'3_All Propertoes（#10）'!B244</f>
        <v>Rs-T-108</v>
      </c>
      <c r="D295" s="1569"/>
      <c r="E295" s="1556"/>
      <c r="G295" s="1560"/>
      <c r="H295" s="1561"/>
      <c r="I295" s="1561"/>
      <c r="J295" s="1561"/>
      <c r="K295" s="1561"/>
      <c r="L295" s="1562"/>
      <c r="M295" s="1562"/>
    </row>
    <row r="296" spans="1:13" s="1439" customFormat="1" x14ac:dyDescent="0.15">
      <c r="A296" s="1553"/>
      <c r="B296" s="1554" t="str">
        <f>+'3_All Propertoes（#10）'!B245&amp;'3_All Propertoes（#10）'!C245</f>
        <v>Rs-T-109PRIME URBAN Gyotoku Ekimae II</v>
      </c>
      <c r="C296" s="1554" t="str">
        <f>+'3_All Propertoes（#10）'!B245</f>
        <v>Rs-T-109</v>
      </c>
      <c r="D296" s="1569"/>
      <c r="E296" s="1556"/>
      <c r="G296" s="1560"/>
      <c r="H296" s="1561"/>
      <c r="I296" s="1561"/>
      <c r="J296" s="1561"/>
      <c r="K296" s="1561"/>
      <c r="L296" s="1562"/>
      <c r="M296" s="1562"/>
    </row>
    <row r="297" spans="1:13" s="1439" customFormat="1" x14ac:dyDescent="0.15">
      <c r="A297" s="1553"/>
      <c r="B297" s="1554" t="str">
        <f>+'3_All Propertoes（#10）'!B246&amp;'3_All Propertoes（#10）'!C246</f>
        <v>Rs-T-110PRIME URBAN Gyotoku III</v>
      </c>
      <c r="C297" s="1554" t="str">
        <f>+'3_All Propertoes（#10）'!B246</f>
        <v>Rs-T-110</v>
      </c>
      <c r="D297" s="1569"/>
      <c r="E297" s="1556"/>
      <c r="G297" s="1560"/>
      <c r="H297" s="1561"/>
      <c r="I297" s="1561"/>
      <c r="J297" s="1561"/>
      <c r="K297" s="1561"/>
      <c r="L297" s="1562"/>
      <c r="M297" s="1562"/>
    </row>
    <row r="298" spans="1:13" s="1439" customFormat="1" x14ac:dyDescent="0.15">
      <c r="A298" s="1553"/>
      <c r="B298" s="1554" t="str">
        <f>+'3_All Propertoes（#10）'!B247&amp;'3_All Propertoes（#10）'!C247</f>
        <v>Rs-T-111PRIME URBAN Nishi Funabashi</v>
      </c>
      <c r="C298" s="1554" t="str">
        <f>+'3_All Propertoes（#10）'!B247</f>
        <v>Rs-T-111</v>
      </c>
      <c r="D298" s="1569"/>
      <c r="E298" s="1556"/>
      <c r="G298" s="1560"/>
      <c r="H298" s="1561"/>
      <c r="I298" s="1561"/>
      <c r="J298" s="1561"/>
      <c r="K298" s="1561"/>
      <c r="L298" s="1562"/>
      <c r="M298" s="1562"/>
    </row>
    <row r="299" spans="1:13" s="1439" customFormat="1" x14ac:dyDescent="0.15">
      <c r="A299" s="1553"/>
      <c r="B299" s="1554" t="str">
        <f>+'3_All Propertoes（#10）'!B248&amp;'3_All Propertoes（#10）'!C248</f>
        <v>Rs-T-112PRIME URBAN Kawaguchi</v>
      </c>
      <c r="C299" s="1554" t="str">
        <f>+'3_All Propertoes（#10）'!B248</f>
        <v>Rs-T-112</v>
      </c>
      <c r="D299" s="1569"/>
      <c r="E299" s="1556"/>
      <c r="G299" s="1560"/>
      <c r="H299" s="1561"/>
      <c r="I299" s="1561"/>
      <c r="J299" s="1561"/>
      <c r="K299" s="1561"/>
      <c r="L299" s="1562"/>
      <c r="M299" s="1562"/>
    </row>
    <row r="300" spans="1:13" s="1439" customFormat="1" x14ac:dyDescent="0.15">
      <c r="A300" s="1553"/>
      <c r="B300" s="1554" t="str">
        <f>+'3_All Propertoes（#10）'!B249&amp;'3_All Propertoes（#10）'!C249</f>
        <v>Rs-T-113PROUD FLAT Hatchobori</v>
      </c>
      <c r="C300" s="1554" t="str">
        <f>+'3_All Propertoes（#10）'!B249</f>
        <v>Rs-T-113</v>
      </c>
      <c r="D300" s="1569"/>
      <c r="E300" s="1556"/>
      <c r="G300" s="1560"/>
      <c r="H300" s="1561"/>
      <c r="I300" s="1561"/>
      <c r="J300" s="1561"/>
      <c r="K300" s="1561"/>
      <c r="L300" s="1562"/>
      <c r="M300" s="1562"/>
    </row>
    <row r="301" spans="1:13" s="1439" customFormat="1" x14ac:dyDescent="0.15">
      <c r="A301" s="1553"/>
      <c r="B301" s="1554" t="str">
        <f>+'3_All Propertoes（#10）'!B250&amp;'3_All Propertoes（#10）'!C250</f>
        <v>Rs-T-114PROUD FLAT Itabashi Honcho</v>
      </c>
      <c r="C301" s="1554" t="str">
        <f>+'3_All Propertoes（#10）'!B250</f>
        <v>Rs-T-114</v>
      </c>
      <c r="D301" s="1569"/>
      <c r="E301" s="1556"/>
      <c r="G301" s="1560"/>
      <c r="H301" s="1561"/>
      <c r="I301" s="1561"/>
      <c r="J301" s="1561"/>
      <c r="K301" s="1561"/>
      <c r="L301" s="1562"/>
      <c r="M301" s="1562"/>
    </row>
    <row r="302" spans="1:13" s="1439" customFormat="1" x14ac:dyDescent="0.15">
      <c r="A302" s="1553"/>
      <c r="B302" s="1554" t="str">
        <f>+'3_All Propertoes（#10）'!B251&amp;'3_All Propertoes（#10）'!C251</f>
        <v>Rs-T-115PRIME URBAN Meguro Mita</v>
      </c>
      <c r="C302" s="1554" t="str">
        <f>+'3_All Propertoes（#10）'!B251</f>
        <v>Rs-T-115</v>
      </c>
      <c r="D302" s="1569"/>
      <c r="E302" s="1556"/>
      <c r="G302" s="1560"/>
      <c r="H302" s="1561"/>
      <c r="I302" s="1561"/>
      <c r="J302" s="1561"/>
      <c r="K302" s="1561"/>
      <c r="L302" s="1562"/>
      <c r="M302" s="1562"/>
    </row>
    <row r="303" spans="1:13" s="1439" customFormat="1" x14ac:dyDescent="0.15">
      <c r="A303" s="1553"/>
      <c r="B303" s="1554" t="str">
        <f>+'3_All Propertoes（#10）'!B252&amp;'3_All Propertoes（#10）'!C252</f>
        <v>Rs-T-116Fukasawa House Towers H&amp;I</v>
      </c>
      <c r="C303" s="1554" t="str">
        <f>+'3_All Propertoes（#10）'!B252</f>
        <v>Rs-T-116</v>
      </c>
      <c r="D303" s="1569"/>
      <c r="E303" s="1556"/>
      <c r="G303" s="1560"/>
      <c r="H303" s="1561"/>
      <c r="I303" s="1561"/>
      <c r="J303" s="1561"/>
      <c r="K303" s="1561"/>
      <c r="L303" s="1562"/>
      <c r="M303" s="1562"/>
    </row>
    <row r="304" spans="1:13" s="1439" customFormat="1" x14ac:dyDescent="0.15">
      <c r="A304" s="1553"/>
      <c r="B304" s="1554" t="str">
        <f>+'3_All Propertoes（#10）'!B253&amp;'3_All Propertoes（#10）'!C253</f>
        <v>Rs-T-117PRIME URBAN Toyosu</v>
      </c>
      <c r="C304" s="1554" t="str">
        <f>+'3_All Propertoes（#10）'!B253</f>
        <v>Rs-T-117</v>
      </c>
      <c r="D304" s="1569"/>
      <c r="E304" s="1556"/>
      <c r="G304" s="1560"/>
      <c r="H304" s="1561"/>
      <c r="I304" s="1561"/>
      <c r="J304" s="1561"/>
      <c r="K304" s="1561"/>
      <c r="L304" s="1562"/>
      <c r="M304" s="1562"/>
    </row>
    <row r="305" spans="1:13" s="1439" customFormat="1" x14ac:dyDescent="0.15">
      <c r="A305" s="1553"/>
      <c r="B305" s="1554" t="str">
        <f>+'3_All Propertoes（#10）'!B254&amp;'3_All Propertoes（#10）'!C254</f>
        <v>Rs-T-118PRIME URBAN Nihonbashi Kayabacho</v>
      </c>
      <c r="C305" s="1554" t="str">
        <f>+'3_All Propertoes（#10）'!B254</f>
        <v>Rs-T-118</v>
      </c>
      <c r="D305" s="1569"/>
      <c r="E305" s="1556"/>
      <c r="G305" s="1560"/>
      <c r="H305" s="1561"/>
      <c r="I305" s="1561"/>
      <c r="J305" s="1561"/>
      <c r="K305" s="1561"/>
      <c r="L305" s="1562"/>
      <c r="M305" s="1562"/>
    </row>
    <row r="306" spans="1:13" s="1439" customFormat="1" x14ac:dyDescent="0.15">
      <c r="A306" s="1553"/>
      <c r="B306" s="1554" t="str">
        <f>+'3_All Propertoes（#10）'!B255&amp;'3_All Propertoes（#10）'!C255</f>
        <v>Rs-T-119PRIME URBAN Yoga II</v>
      </c>
      <c r="C306" s="1554" t="str">
        <f>+'3_All Propertoes（#10）'!B255</f>
        <v>Rs-T-119</v>
      </c>
      <c r="D306" s="1569"/>
      <c r="E306" s="1556"/>
      <c r="G306" s="1560"/>
      <c r="H306" s="1561"/>
      <c r="I306" s="1561"/>
      <c r="J306" s="1561"/>
      <c r="K306" s="1561"/>
      <c r="L306" s="1562"/>
      <c r="M306" s="1562"/>
    </row>
    <row r="307" spans="1:13" s="1439" customFormat="1" x14ac:dyDescent="0.15">
      <c r="A307" s="1553"/>
      <c r="B307" s="1554" t="str">
        <f>+'3_All Propertoes（#10）'!B256&amp;'3_All Propertoes（#10）'!C256</f>
        <v>Rs-T-120PRIME URBAN Musashi Koganei II</v>
      </c>
      <c r="C307" s="1554" t="str">
        <f>+'3_All Propertoes（#10）'!B256</f>
        <v>Rs-T-120</v>
      </c>
      <c r="D307" s="1569"/>
      <c r="E307" s="1556"/>
      <c r="G307" s="1560"/>
      <c r="H307" s="1561"/>
      <c r="I307" s="1561"/>
      <c r="J307" s="1561"/>
      <c r="K307" s="1561"/>
      <c r="L307" s="1562"/>
      <c r="M307" s="1562"/>
    </row>
    <row r="308" spans="1:13" s="1439" customFormat="1" x14ac:dyDescent="0.15">
      <c r="A308" s="1553"/>
      <c r="B308" s="1554" t="str">
        <f>+'3_All Propertoes（#10）'!B257&amp;'3_All Propertoes（#10）'!C257</f>
        <v xml:space="preserve">Rs-T-121PRIME URBAN Gakugei daigaku parkfront </v>
      </c>
      <c r="C308" s="1554" t="str">
        <f>+'3_All Propertoes（#10）'!B257</f>
        <v>Rs-T-121</v>
      </c>
      <c r="D308" s="1569"/>
      <c r="E308" s="1556"/>
      <c r="G308" s="1560"/>
      <c r="H308" s="1561"/>
      <c r="I308" s="1561"/>
      <c r="J308" s="1561"/>
      <c r="K308" s="1561"/>
      <c r="L308" s="1562"/>
      <c r="M308" s="1562"/>
    </row>
    <row r="309" spans="1:13" s="1439" customFormat="1" x14ac:dyDescent="0.15">
      <c r="A309" s="1553"/>
      <c r="B309" s="1554" t="str">
        <f>+'3_All Propertoes（#10）'!B258&amp;'3_All Propertoes（#10）'!C258</f>
        <v>Rs-T-122PROUD FLAT Omori Ⅲ</v>
      </c>
      <c r="C309" s="1554" t="str">
        <f>+'3_All Propertoes（#10）'!B258</f>
        <v>Rs-T-122</v>
      </c>
      <c r="D309" s="1569"/>
      <c r="E309" s="1556"/>
      <c r="G309" s="1560"/>
      <c r="H309" s="1561"/>
      <c r="I309" s="1561"/>
      <c r="J309" s="1561"/>
      <c r="K309" s="1561"/>
      <c r="L309" s="1562"/>
      <c r="M309" s="1562"/>
    </row>
    <row r="310" spans="1:13" s="1439" customFormat="1" x14ac:dyDescent="0.15">
      <c r="A310" s="1553"/>
      <c r="B310" s="1554" t="str">
        <f>+'3_All Propertoes（#10）'!B259&amp;'3_All Propertoes（#10）'!C259</f>
        <v>Rs-T-123PROUD FLAT Kinshicho</v>
      </c>
      <c r="C310" s="1554" t="str">
        <f>+'3_All Propertoes（#10）'!B259</f>
        <v>Rs-T-123</v>
      </c>
      <c r="D310" s="1569"/>
      <c r="E310" s="1556"/>
      <c r="G310" s="1560"/>
      <c r="H310" s="1561"/>
      <c r="I310" s="1561"/>
      <c r="J310" s="1561"/>
      <c r="K310" s="1561"/>
      <c r="L310" s="1562"/>
      <c r="M310" s="1562"/>
    </row>
    <row r="311" spans="1:13" s="1439" customFormat="1" x14ac:dyDescent="0.15">
      <c r="A311" s="1553"/>
      <c r="B311" s="1554" t="str">
        <f>+'3_All Propertoes（#10）'!B260&amp;'3_All Propertoes（#10）'!C260</f>
        <v>Rs-T-124PROUD FLAT SangenjayaⅡ</v>
      </c>
      <c r="C311" s="1554" t="str">
        <f>+'3_All Propertoes（#10）'!B260</f>
        <v>Rs-T-124</v>
      </c>
      <c r="D311" s="1569"/>
      <c r="E311" s="1556"/>
      <c r="G311" s="1560"/>
      <c r="H311" s="1561"/>
      <c r="I311" s="1561"/>
      <c r="J311" s="1561"/>
      <c r="K311" s="1561"/>
      <c r="L311" s="1562"/>
      <c r="M311" s="1562"/>
    </row>
    <row r="312" spans="1:13" s="1439" customFormat="1" x14ac:dyDescent="0.15">
      <c r="A312" s="1553"/>
      <c r="B312" s="1554" t="str">
        <f>+'3_All Propertoes（#10）'!B261&amp;'3_All Propertoes（#10）'!C261</f>
        <v>Rs-T-125PROUD FLAT Soto kanda</v>
      </c>
      <c r="C312" s="1554" t="str">
        <f>+'3_All Propertoes（#10）'!B261</f>
        <v>Rs-T-125</v>
      </c>
      <c r="D312" s="1569"/>
      <c r="E312" s="1556"/>
      <c r="G312" s="1560"/>
      <c r="H312" s="1561"/>
      <c r="I312" s="1561"/>
      <c r="J312" s="1561"/>
      <c r="K312" s="1561"/>
      <c r="L312" s="1562"/>
      <c r="M312" s="1562"/>
    </row>
    <row r="313" spans="1:13" s="1439" customFormat="1" x14ac:dyDescent="0.15">
      <c r="A313" s="1553"/>
      <c r="B313" s="1554" t="str">
        <f>+'3_All Propertoes（#10）'!B262&amp;'3_All Propertoes（#10）'!C262</f>
        <v>Rs-T-126PROUD FLAT Noborito</v>
      </c>
      <c r="C313" s="1554" t="str">
        <f>+'3_All Propertoes（#10）'!B262</f>
        <v>Rs-T-126</v>
      </c>
      <c r="D313" s="1569"/>
      <c r="E313" s="1556"/>
      <c r="G313" s="1560"/>
      <c r="H313" s="1561"/>
      <c r="I313" s="1561"/>
      <c r="J313" s="1561"/>
      <c r="K313" s="1561"/>
      <c r="L313" s="1562"/>
      <c r="M313" s="1562"/>
    </row>
    <row r="314" spans="1:13" s="1439" customFormat="1" x14ac:dyDescent="0.15">
      <c r="A314" s="1553"/>
      <c r="B314" s="1554" t="str">
        <f>+'3_All Propertoes（#10）'!B263&amp;'3_All Propertoes（#10）'!C263</f>
        <v>Rs-T-127PROUD FLAT Yoyogi Hachiman</v>
      </c>
      <c r="C314" s="1554" t="str">
        <f>+'3_All Propertoes（#10）'!B263</f>
        <v>Rs-T-127</v>
      </c>
      <c r="D314" s="1569"/>
      <c r="E314" s="1556"/>
      <c r="G314" s="1560"/>
      <c r="H314" s="1561"/>
      <c r="I314" s="1561"/>
      <c r="J314" s="1561"/>
      <c r="K314" s="1561"/>
      <c r="L314" s="1562"/>
      <c r="M314" s="1562"/>
    </row>
    <row r="315" spans="1:13" s="1439" customFormat="1" x14ac:dyDescent="0.15">
      <c r="A315" s="1553"/>
      <c r="B315" s="1554" t="str">
        <f>+'3_All Propertoes（#10）'!B264&amp;'3_All Propertoes（#10）'!C264</f>
        <v>Rs-T-128PROUD FLAT Nakaochiai</v>
      </c>
      <c r="C315" s="1554" t="str">
        <f>+'3_All Propertoes（#10）'!B264</f>
        <v>Rs-T-128</v>
      </c>
      <c r="D315" s="1569"/>
      <c r="E315" s="1556"/>
      <c r="G315" s="1560"/>
      <c r="H315" s="1561"/>
      <c r="I315" s="1561"/>
      <c r="J315" s="1561"/>
      <c r="K315" s="1561"/>
      <c r="L315" s="1562"/>
      <c r="M315" s="1562"/>
    </row>
    <row r="316" spans="1:13" s="1439" customFormat="1" x14ac:dyDescent="0.15">
      <c r="A316" s="1553"/>
      <c r="B316" s="1554" t="str">
        <f>+'3_All Propertoes（#10）'!B265&amp;'3_All Propertoes（#10）'!C265</f>
        <v>Rs-T-129PROUD FLAT Shibuya Tomigaya</v>
      </c>
      <c r="C316" s="1554" t="str">
        <f>+'3_All Propertoes（#10）'!B265</f>
        <v>Rs-T-129</v>
      </c>
      <c r="D316" s="1569"/>
      <c r="E316" s="1556"/>
      <c r="G316" s="1560"/>
      <c r="H316" s="1561"/>
      <c r="I316" s="1561"/>
      <c r="J316" s="1561"/>
      <c r="K316" s="1561"/>
      <c r="L316" s="1562"/>
      <c r="M316" s="1562"/>
    </row>
    <row r="317" spans="1:13" s="1439" customFormat="1" x14ac:dyDescent="0.15">
      <c r="A317" s="1553"/>
      <c r="B317" s="1554" t="str">
        <f>+'3_All Propertoes（#10）'!B266&amp;'3_All Propertoes（#10）'!C266</f>
        <v>Rs-T-130PROUD FLAT Miyazakidai</v>
      </c>
      <c r="C317" s="1554" t="str">
        <f>+'3_All Propertoes（#10）'!B266</f>
        <v>Rs-T-130</v>
      </c>
      <c r="D317" s="1569"/>
      <c r="E317" s="1556"/>
      <c r="G317" s="1560"/>
      <c r="H317" s="1561"/>
      <c r="I317" s="1561"/>
      <c r="J317" s="1561"/>
      <c r="K317" s="1561"/>
      <c r="L317" s="1562"/>
      <c r="M317" s="1562"/>
    </row>
    <row r="318" spans="1:13" s="1439" customFormat="1" x14ac:dyDescent="0.15">
      <c r="A318" s="1553"/>
      <c r="B318" s="1554" t="str">
        <f>+'3_All Propertoes（#10）'!B267&amp;'3_All Propertoes（#10）'!C267</f>
        <v>Rs-T-131PROUD FLAT AsakusabashiⅢ</v>
      </c>
      <c r="C318" s="1554" t="str">
        <f>+'3_All Propertoes（#10）'!B267</f>
        <v>Rs-T-131</v>
      </c>
      <c r="D318" s="1569"/>
      <c r="E318" s="1556"/>
      <c r="G318" s="1560"/>
      <c r="H318" s="1561"/>
      <c r="I318" s="1561"/>
      <c r="J318" s="1561"/>
      <c r="K318" s="1561"/>
      <c r="L318" s="1562"/>
      <c r="M318" s="1562"/>
    </row>
    <row r="319" spans="1:13" s="1585" customFormat="1" x14ac:dyDescent="0.15">
      <c r="A319" s="1583"/>
      <c r="B319" s="1554" t="str">
        <f>+'3_All Propertoes（#10）'!B268&amp;'3_All Propertoes（#10）'!C268</f>
        <v>Rs-T-132PROUD FLAT Togoshi-Koen</v>
      </c>
      <c r="C319" s="1554" t="str">
        <f>+'3_All Propertoes（#10）'!B268</f>
        <v>Rs-T-132</v>
      </c>
      <c r="D319" s="1569"/>
      <c r="E319" s="1624"/>
      <c r="G319" s="1586"/>
      <c r="H319" s="1587"/>
      <c r="I319" s="1587"/>
      <c r="J319" s="1587"/>
      <c r="K319" s="1587"/>
      <c r="L319" s="1588"/>
      <c r="M319" s="1588"/>
    </row>
    <row r="320" spans="1:13" s="1439" customFormat="1" x14ac:dyDescent="0.15">
      <c r="A320" s="1553"/>
      <c r="B320" s="1554" t="str">
        <f>+'3_All Propertoes（#10）'!B269&amp;'3_All Propertoes（#10）'!C269</f>
        <v>Rs-S-001PROUD FLAT Itsutsubashi</v>
      </c>
      <c r="C320" s="1554" t="str">
        <f>+'3_All Propertoes（#10）'!B269</f>
        <v>Rs-S-001</v>
      </c>
      <c r="D320" s="1569"/>
      <c r="E320" s="1556"/>
      <c r="G320" s="1560"/>
      <c r="H320" s="1561"/>
      <c r="I320" s="1561"/>
      <c r="J320" s="1561"/>
      <c r="K320" s="1561"/>
      <c r="L320" s="1562"/>
      <c r="M320" s="1562"/>
    </row>
    <row r="321" spans="1:13" s="1439" customFormat="1" x14ac:dyDescent="0.15">
      <c r="A321" s="1553"/>
      <c r="B321" s="1554" t="str">
        <f>+'3_All Propertoes（#10）'!B270&amp;'3_All Propertoes（#10）'!C270</f>
        <v>Rs-S-002PROUD FLAT Kawaramachi</v>
      </c>
      <c r="C321" s="1554" t="str">
        <f>+'3_All Propertoes（#10）'!B270</f>
        <v>Rs-S-002</v>
      </c>
      <c r="D321" s="1569"/>
      <c r="E321" s="1556"/>
      <c r="G321" s="1560"/>
      <c r="H321" s="1561"/>
      <c r="I321" s="1561"/>
      <c r="J321" s="1561"/>
      <c r="K321" s="1561"/>
      <c r="L321" s="1562"/>
      <c r="M321" s="1562"/>
    </row>
    <row r="322" spans="1:13" s="1439" customFormat="1" x14ac:dyDescent="0.15">
      <c r="A322" s="1553"/>
      <c r="B322" s="1554" t="str">
        <f>+'3_All Propertoes（#10）'!B271&amp;'3_All Propertoes（#10）'!C271</f>
        <v>Rs-S-003PROUD FLAT Shin Osaka</v>
      </c>
      <c r="C322" s="1554" t="str">
        <f>+'3_All Propertoes（#10）'!B271</f>
        <v>Rs-S-003</v>
      </c>
      <c r="D322" s="1569"/>
      <c r="E322" s="1556"/>
      <c r="G322" s="1560"/>
      <c r="H322" s="1561"/>
      <c r="I322" s="1561"/>
      <c r="J322" s="1561"/>
      <c r="K322" s="1561"/>
      <c r="L322" s="1562"/>
      <c r="M322" s="1562"/>
    </row>
    <row r="323" spans="1:13" s="1439" customFormat="1" x14ac:dyDescent="0.15">
      <c r="A323" s="1553"/>
      <c r="B323" s="1554" t="str">
        <f>+'3_All Propertoes（#10）'!B272&amp;'3_All Propertoes（#10）'!C272</f>
        <v>Rs-S-005PRIME URBAN Kita Juyo Jo</v>
      </c>
      <c r="C323" s="1554" t="str">
        <f>+'3_All Propertoes（#10）'!B272</f>
        <v>Rs-S-005</v>
      </c>
      <c r="D323" s="1569"/>
      <c r="E323" s="1556"/>
      <c r="G323" s="1560"/>
      <c r="H323" s="1561"/>
      <c r="I323" s="1561"/>
      <c r="J323" s="1561"/>
      <c r="K323" s="1561"/>
      <c r="L323" s="1562"/>
      <c r="M323" s="1562"/>
    </row>
    <row r="324" spans="1:13" s="1439" customFormat="1" x14ac:dyDescent="0.15">
      <c r="A324" s="1553"/>
      <c r="B324" s="1554" t="str">
        <f>+'3_All Propertoes（#10）'!B273&amp;'3_All Propertoes（#10）'!C273</f>
        <v>Rs-S-006PRIME URBAN Odori Koen I</v>
      </c>
      <c r="C324" s="1554" t="str">
        <f>+'3_All Propertoes（#10）'!B273</f>
        <v>Rs-S-006</v>
      </c>
      <c r="D324" s="1569"/>
      <c r="E324" s="1556"/>
      <c r="G324" s="1560"/>
      <c r="H324" s="1561"/>
      <c r="I324" s="1561"/>
      <c r="J324" s="1561"/>
      <c r="K324" s="1561"/>
      <c r="L324" s="1562"/>
      <c r="M324" s="1562"/>
    </row>
    <row r="325" spans="1:13" s="1439" customFormat="1" x14ac:dyDescent="0.15">
      <c r="A325" s="1553"/>
      <c r="B325" s="1554" t="str">
        <f>+'3_All Propertoes（#10）'!B274&amp;'3_All Propertoes（#10）'!C274</f>
        <v>Rs-S-007PRIME URBAN Odori Koen II</v>
      </c>
      <c r="C325" s="1554" t="str">
        <f>+'3_All Propertoes（#10）'!B274</f>
        <v>Rs-S-007</v>
      </c>
      <c r="D325" s="1569"/>
      <c r="E325" s="1556"/>
      <c r="G325" s="1560"/>
      <c r="H325" s="1561"/>
      <c r="I325" s="1561"/>
      <c r="J325" s="1561"/>
      <c r="K325" s="1561"/>
      <c r="L325" s="1562"/>
      <c r="M325" s="1562"/>
    </row>
    <row r="326" spans="1:13" s="1439" customFormat="1" x14ac:dyDescent="0.15">
      <c r="A326" s="1553"/>
      <c r="B326" s="1554" t="str">
        <f>+'3_All Propertoes（#10）'!B275&amp;'3_All Propertoes（#10）'!C275</f>
        <v>Rs-S-008PRIME URBAN Kita Juichi Jo</v>
      </c>
      <c r="C326" s="1554" t="str">
        <f>+'3_All Propertoes（#10）'!B275</f>
        <v>Rs-S-008</v>
      </c>
      <c r="D326" s="1569"/>
      <c r="E326" s="1556"/>
      <c r="G326" s="1560"/>
      <c r="H326" s="1561"/>
      <c r="I326" s="1561"/>
      <c r="J326" s="1561"/>
      <c r="K326" s="1561"/>
      <c r="L326" s="1562"/>
      <c r="M326" s="1562"/>
    </row>
    <row r="327" spans="1:13" s="1439" customFormat="1" x14ac:dyDescent="0.15">
      <c r="A327" s="1553"/>
      <c r="B327" s="1554" t="str">
        <f>+'3_All Propertoes（#10）'!B276&amp;'3_All Propertoes（#10）'!C276</f>
        <v>Rs-S-009PRIME URBAN Miyanosawa</v>
      </c>
      <c r="C327" s="1554" t="str">
        <f>+'3_All Propertoes（#10）'!B276</f>
        <v>Rs-S-009</v>
      </c>
      <c r="D327" s="1569"/>
      <c r="E327" s="1556"/>
      <c r="G327" s="1560"/>
      <c r="H327" s="1561"/>
      <c r="I327" s="1561"/>
      <c r="J327" s="1561"/>
      <c r="K327" s="1561"/>
      <c r="L327" s="1562"/>
      <c r="M327" s="1562"/>
    </row>
    <row r="328" spans="1:13" s="1585" customFormat="1" x14ac:dyDescent="0.15">
      <c r="A328" s="1583"/>
      <c r="B328" s="1554" t="str">
        <f>+'3_All Propertoes（#10）'!B277&amp;'3_All Propertoes（#10）'!C277</f>
        <v>Rs-S-010PRIME URBAN Odori Higashi</v>
      </c>
      <c r="C328" s="1554" t="str">
        <f>+'3_All Propertoes（#10）'!B277</f>
        <v>Rs-S-010</v>
      </c>
      <c r="D328" s="1569"/>
      <c r="E328" s="1584"/>
      <c r="G328" s="1586"/>
      <c r="H328" s="1587"/>
      <c r="I328" s="1587"/>
      <c r="J328" s="1587"/>
      <c r="K328" s="1587"/>
      <c r="L328" s="1588"/>
      <c r="M328" s="1588"/>
    </row>
    <row r="329" spans="1:13" s="1585" customFormat="1" x14ac:dyDescent="0.15">
      <c r="A329" s="1583"/>
      <c r="B329" s="1554" t="str">
        <f>+'3_All Propertoes（#10）'!B278&amp;'3_All Propertoes（#10）'!C278</f>
        <v>Rs-S-011PRIME URBAN Chiji Kokan</v>
      </c>
      <c r="C329" s="1554" t="str">
        <f>+'3_All Propertoes（#10）'!B278</f>
        <v>Rs-S-011</v>
      </c>
      <c r="D329" s="1569"/>
      <c r="E329" s="1584"/>
      <c r="G329" s="1586"/>
      <c r="H329" s="1587"/>
      <c r="I329" s="1587"/>
      <c r="J329" s="1587"/>
      <c r="K329" s="1587"/>
      <c r="L329" s="1588"/>
      <c r="M329" s="1588"/>
    </row>
    <row r="330" spans="1:13" s="1585" customFormat="1" x14ac:dyDescent="0.15">
      <c r="A330" s="1583"/>
      <c r="B330" s="1554" t="str">
        <f>+'3_All Propertoes（#10）'!B279&amp;'3_All Propertoes（#10）'!C279</f>
        <v>Rs-S-012PRIME URBAN Maruyama</v>
      </c>
      <c r="C330" s="1554" t="str">
        <f>+'3_All Propertoes（#10）'!B279</f>
        <v>Rs-S-012</v>
      </c>
      <c r="D330" s="1569"/>
      <c r="E330" s="1584"/>
      <c r="G330" s="1586"/>
      <c r="H330" s="1587"/>
      <c r="I330" s="1587"/>
      <c r="J330" s="1587"/>
      <c r="K330" s="1587"/>
      <c r="L330" s="1588"/>
      <c r="M330" s="1588"/>
    </row>
    <row r="331" spans="1:13" s="1585" customFormat="1" x14ac:dyDescent="0.15">
      <c r="A331" s="1583"/>
      <c r="B331" s="1554" t="str">
        <f>+'3_All Propertoes（#10）'!B280&amp;'3_All Propertoes（#10）'!C280</f>
        <v>Rs-S-013PRIME URBAN Kita Nijuyo Jo</v>
      </c>
      <c r="C331" s="1554" t="str">
        <f>+'3_All Propertoes（#10）'!B280</f>
        <v>Rs-S-013</v>
      </c>
      <c r="D331" s="1569"/>
      <c r="E331" s="1584"/>
      <c r="G331" s="1586"/>
      <c r="H331" s="1587"/>
      <c r="I331" s="1587"/>
      <c r="J331" s="1587"/>
      <c r="K331" s="1587"/>
      <c r="L331" s="1588"/>
      <c r="M331" s="1588"/>
    </row>
    <row r="332" spans="1:13" s="1439" customFormat="1" x14ac:dyDescent="0.15">
      <c r="B332" s="1554" t="str">
        <f>+'3_All Propertoes（#10）'!B281&amp;'3_All Propertoes（#10）'!C281</f>
        <v>Rs-S-014PRIME URBAN Sapporo Idaimae</v>
      </c>
      <c r="C332" s="1554" t="str">
        <f>+'3_All Propertoes（#10）'!B281</f>
        <v>Rs-S-014</v>
      </c>
      <c r="G332" s="1560"/>
      <c r="H332" s="1561"/>
      <c r="I332" s="1561"/>
      <c r="J332" s="1561"/>
      <c r="K332" s="1561"/>
      <c r="L332" s="1562"/>
      <c r="M332" s="1562"/>
    </row>
    <row r="333" spans="1:13" s="1439" customFormat="1" x14ac:dyDescent="0.15">
      <c r="B333" s="1554" t="str">
        <f>+'3_All Propertoes（#10）'!B282&amp;'3_All Propertoes（#10）'!C282</f>
        <v>Rs-S-015PRIME URBAN Sapporo Riverfront</v>
      </c>
      <c r="C333" s="1554" t="str">
        <f>+'3_All Propertoes（#10）'!B282</f>
        <v>Rs-S-015</v>
      </c>
      <c r="G333" s="1560"/>
      <c r="H333" s="1561"/>
      <c r="I333" s="1561"/>
      <c r="J333" s="1561"/>
      <c r="K333" s="1561"/>
      <c r="L333" s="1562"/>
      <c r="M333" s="1562"/>
    </row>
    <row r="334" spans="1:13" s="1439" customFormat="1" x14ac:dyDescent="0.15">
      <c r="B334" s="1554" t="str">
        <f>+'3_All Propertoes（#10）'!B283&amp;'3_All Propertoes（#10）'!C283</f>
        <v>Rs-S-016PRIME URBAN Kita Sanjo Dori</v>
      </c>
      <c r="C334" s="1554" t="str">
        <f>+'3_All Propertoes（#10）'!B283</f>
        <v>Rs-S-016</v>
      </c>
      <c r="G334" s="1560"/>
      <c r="H334" s="1561"/>
      <c r="I334" s="1561"/>
      <c r="J334" s="1561"/>
      <c r="K334" s="1561"/>
      <c r="L334" s="1562"/>
      <c r="M334" s="1562"/>
    </row>
    <row r="335" spans="1:13" s="1439" customFormat="1" x14ac:dyDescent="0.15">
      <c r="B335" s="1554" t="str">
        <f>+'3_All Propertoes（#10）'!B284&amp;'3_All Propertoes（#10）'!C284</f>
        <v>Rs-S-017PRIME URBAN Nagamachi Icchome</v>
      </c>
      <c r="C335" s="1554" t="str">
        <f>+'3_All Propertoes（#10）'!B284</f>
        <v>Rs-S-017</v>
      </c>
      <c r="G335" s="1560"/>
      <c r="H335" s="1561"/>
      <c r="I335" s="1561"/>
      <c r="J335" s="1561"/>
      <c r="K335" s="1561"/>
      <c r="L335" s="1562"/>
      <c r="M335" s="1562"/>
    </row>
    <row r="336" spans="1:13" s="1439" customFormat="1" x14ac:dyDescent="0.15">
      <c r="B336" s="1554" t="str">
        <f>+'3_All Propertoes（#10）'!B285&amp;'3_All Propertoes（#10）'!C285</f>
        <v>Rs-S-018PRIME URBAN Yaotome Chuo</v>
      </c>
      <c r="C336" s="1554" t="str">
        <f>+'3_All Propertoes（#10）'!B285</f>
        <v>Rs-S-018</v>
      </c>
      <c r="G336" s="1560"/>
      <c r="H336" s="1561"/>
      <c r="I336" s="1561"/>
      <c r="J336" s="1561"/>
      <c r="K336" s="1561"/>
      <c r="L336" s="1562"/>
      <c r="M336" s="1562"/>
    </row>
    <row r="337" spans="2:13" s="1439" customFormat="1" x14ac:dyDescent="0.15">
      <c r="B337" s="1554" t="str">
        <f>+'3_All Propertoes（#10）'!B286&amp;'3_All Propertoes（#10）'!C286</f>
        <v>Rs-S-019PRIME URBAN Tsutsumidori Amamiya</v>
      </c>
      <c r="C337" s="1554" t="str">
        <f>+'3_All Propertoes（#10）'!B286</f>
        <v>Rs-S-019</v>
      </c>
      <c r="G337" s="1560"/>
      <c r="H337" s="1561"/>
      <c r="I337" s="1561"/>
      <c r="J337" s="1561"/>
      <c r="K337" s="1561"/>
      <c r="L337" s="1562"/>
      <c r="M337" s="1562"/>
    </row>
    <row r="338" spans="2:13" s="1585" customFormat="1" x14ac:dyDescent="0.15">
      <c r="B338" s="1554" t="str">
        <f>+'3_All Propertoes（#10）'!B287&amp;'3_All Propertoes（#10）'!C287</f>
        <v>Rs-S-020PRIME URBAN Aoi</v>
      </c>
      <c r="C338" s="1554" t="str">
        <f>+'3_All Propertoes（#10）'!B287</f>
        <v>Rs-S-020</v>
      </c>
      <c r="G338" s="1586"/>
      <c r="H338" s="1587"/>
      <c r="I338" s="1587"/>
      <c r="J338" s="1587"/>
      <c r="K338" s="1587"/>
      <c r="L338" s="1588"/>
      <c r="M338" s="1588"/>
    </row>
    <row r="339" spans="2:13" s="1578" customFormat="1" x14ac:dyDescent="0.15">
      <c r="B339" s="1554" t="str">
        <f>+'3_All Propertoes（#10）'!B288&amp;'3_All Propertoes（#10）'!C288</f>
        <v>Rs-S-021PRIME URBAN Kanayama</v>
      </c>
      <c r="C339" s="1554" t="str">
        <f>+'3_All Propertoes（#10）'!B288</f>
        <v>Rs-S-021</v>
      </c>
      <c r="G339" s="1579"/>
      <c r="H339" s="1580"/>
      <c r="I339" s="1580"/>
      <c r="J339" s="1580"/>
      <c r="K339" s="1580"/>
      <c r="L339" s="1581"/>
      <c r="M339" s="1581"/>
    </row>
    <row r="340" spans="2:13" s="1439" customFormat="1" x14ac:dyDescent="0.15">
      <c r="B340" s="1554" t="str">
        <f>+'3_All Propertoes（#10）'!B289&amp;'3_All Propertoes（#10）'!C289</f>
        <v>Rs-S-022PRIME URBAN Tsurumai</v>
      </c>
      <c r="C340" s="1554" t="str">
        <f>+'3_All Propertoes（#10）'!B289</f>
        <v>Rs-S-022</v>
      </c>
      <c r="G340" s="1560"/>
      <c r="H340" s="1561"/>
      <c r="I340" s="1561"/>
      <c r="J340" s="1561"/>
      <c r="K340" s="1561"/>
      <c r="L340" s="1562"/>
      <c r="M340" s="1562"/>
    </row>
    <row r="341" spans="2:13" s="1439" customFormat="1" x14ac:dyDescent="0.15">
      <c r="B341" s="1554" t="str">
        <f>+'3_All Propertoes（#10）'!B290&amp;'3_All Propertoes（#10）'!C290</f>
        <v>Rs-S-023PRIME URBAN Kamimaezu</v>
      </c>
      <c r="C341" s="1554" t="str">
        <f>+'3_All Propertoes（#10）'!B290</f>
        <v>Rs-S-023</v>
      </c>
      <c r="G341" s="1560"/>
      <c r="H341" s="1561"/>
      <c r="I341" s="1561"/>
      <c r="J341" s="1561"/>
      <c r="K341" s="1561"/>
      <c r="L341" s="1562"/>
      <c r="M341" s="1562"/>
    </row>
    <row r="342" spans="2:13" s="1439" customFormat="1" x14ac:dyDescent="0.15">
      <c r="B342" s="1554" t="str">
        <f>+'3_All Propertoes（#10）'!B291&amp;'3_All Propertoes（#10）'!C291</f>
        <v>Rs-S-024PRIME URBAN Izumi</v>
      </c>
      <c r="C342" s="1554" t="str">
        <f>+'3_All Propertoes（#10）'!B291</f>
        <v>Rs-S-024</v>
      </c>
      <c r="G342" s="1560"/>
      <c r="H342" s="1561"/>
      <c r="I342" s="1561"/>
      <c r="J342" s="1561"/>
      <c r="K342" s="1561"/>
      <c r="L342" s="1562"/>
      <c r="M342" s="1562"/>
    </row>
    <row r="343" spans="2:13" s="1439" customFormat="1" x14ac:dyDescent="0.15">
      <c r="B343" s="1554" t="str">
        <f>+'3_All Propertoes（#10）'!B292&amp;'3_All Propertoes（#10）'!C292</f>
        <v>Rs-S-029PRIME URBAN Sakaisuji Honmachi</v>
      </c>
      <c r="C343" s="1554" t="str">
        <f>+'3_All Propertoes（#10）'!B292</f>
        <v>Rs-S-029</v>
      </c>
      <c r="G343" s="1560"/>
      <c r="H343" s="1561"/>
      <c r="I343" s="1561"/>
      <c r="J343" s="1561"/>
      <c r="K343" s="1561"/>
      <c r="L343" s="1562"/>
      <c r="M343" s="1562"/>
    </row>
    <row r="344" spans="2:13" s="1439" customFormat="1" x14ac:dyDescent="0.15">
      <c r="B344" s="1554" t="str">
        <f>+'3_All Propertoes（#10）'!B293&amp;'3_All Propertoes（#10）'!C293</f>
        <v>Rs-S-030PRIME URBAN Hakata</v>
      </c>
      <c r="C344" s="1554" t="str">
        <f>+'3_All Propertoes（#10）'!B293</f>
        <v>Rs-S-030</v>
      </c>
      <c r="G344" s="1560"/>
      <c r="H344" s="1561"/>
      <c r="I344" s="1561"/>
      <c r="J344" s="1561"/>
      <c r="K344" s="1561"/>
      <c r="L344" s="1562"/>
      <c r="M344" s="1562"/>
    </row>
    <row r="345" spans="2:13" s="1439" customFormat="1" x14ac:dyDescent="0.15">
      <c r="B345" s="1554" t="str">
        <f>+'3_All Propertoes（#10）'!B294&amp;'3_All Propertoes（#10）'!C294</f>
        <v>Rs-S-031PRIME URBAN Yakuin Minami</v>
      </c>
      <c r="C345" s="1554" t="str">
        <f>+'3_All Propertoes（#10）'!B294</f>
        <v>Rs-S-031</v>
      </c>
      <c r="G345" s="1560"/>
      <c r="H345" s="1561"/>
      <c r="I345" s="1561"/>
      <c r="J345" s="1561"/>
      <c r="K345" s="1561"/>
      <c r="L345" s="1562"/>
      <c r="M345" s="1562"/>
    </row>
    <row r="346" spans="2:13" s="1439" customFormat="1" x14ac:dyDescent="0.15">
      <c r="B346" s="1554" t="str">
        <f>+'3_All Propertoes（#10）'!B295&amp;'3_All Propertoes（#10）'!C295</f>
        <v>Rs-S-032PRIME URBAN Kashii</v>
      </c>
      <c r="C346" s="1554" t="str">
        <f>+'3_All Propertoes（#10）'!B295</f>
        <v>Rs-S-032</v>
      </c>
      <c r="G346" s="1560"/>
      <c r="H346" s="1561"/>
      <c r="I346" s="1561"/>
      <c r="J346" s="1561"/>
      <c r="K346" s="1561"/>
      <c r="L346" s="1562"/>
      <c r="M346" s="1562"/>
    </row>
    <row r="347" spans="2:13" s="1439" customFormat="1" x14ac:dyDescent="0.15">
      <c r="B347" s="1554" t="str">
        <f>+'3_All Propertoes（#10）'!B296&amp;'3_All Propertoes（#10）'!C296</f>
        <v>Rs-S-033PRIME URBAN Hakata Higashi</v>
      </c>
      <c r="C347" s="1554" t="str">
        <f>+'3_All Propertoes（#10）'!B296</f>
        <v>Rs-S-033</v>
      </c>
      <c r="G347" s="1560"/>
      <c r="H347" s="1561"/>
      <c r="I347" s="1561"/>
      <c r="J347" s="1561"/>
      <c r="K347" s="1561"/>
      <c r="L347" s="1562"/>
      <c r="M347" s="1562"/>
    </row>
    <row r="348" spans="2:13" s="1439" customFormat="1" x14ac:dyDescent="0.15">
      <c r="B348" s="1554" t="str">
        <f>+'3_All Propertoes（#10）'!B297&amp;'3_All Propertoes（#10）'!C297</f>
        <v>Rs-S-034PRIME URBAN Chihaya</v>
      </c>
      <c r="C348" s="1554" t="str">
        <f>+'3_All Propertoes（#10）'!B297</f>
        <v>Rs-S-034</v>
      </c>
      <c r="G348" s="1560"/>
      <c r="H348" s="1561"/>
      <c r="I348" s="1561"/>
      <c r="J348" s="1561"/>
      <c r="K348" s="1561"/>
      <c r="L348" s="1562"/>
      <c r="M348" s="1562"/>
    </row>
    <row r="349" spans="2:13" s="1439" customFormat="1" x14ac:dyDescent="0.15">
      <c r="B349" s="1554" t="str">
        <f>+'3_All Propertoes（#10）'!B298&amp;'3_All Propertoes（#10）'!C298</f>
        <v>Rs-S-036Serenite Shinsaibashi Grande</v>
      </c>
      <c r="C349" s="1554" t="str">
        <f>+'3_All Propertoes（#10）'!B298</f>
        <v>Rs-S-036</v>
      </c>
      <c r="G349" s="1560"/>
      <c r="H349" s="1561"/>
      <c r="I349" s="1561"/>
      <c r="J349" s="1561"/>
      <c r="K349" s="1561"/>
      <c r="L349" s="1562"/>
      <c r="M349" s="1562"/>
    </row>
    <row r="350" spans="2:13" s="1439" customFormat="1" x14ac:dyDescent="0.15">
      <c r="B350" s="1554" t="str">
        <f>+'3_All Propertoes（#10）'!B299&amp;'3_All Propertoes（#10）'!C299</f>
        <v>Ht-S-001Hotel Vista Sapporo Odori</v>
      </c>
      <c r="C350" s="1554" t="str">
        <f>+'3_All Propertoes（#10）'!B299</f>
        <v>Ht-S-001</v>
      </c>
      <c r="G350" s="1560"/>
      <c r="H350" s="1561"/>
      <c r="I350" s="1561"/>
      <c r="J350" s="1561"/>
      <c r="K350" s="1561"/>
      <c r="L350" s="1562"/>
      <c r="M350" s="1562"/>
    </row>
    <row r="351" spans="2:13" s="1439" customFormat="1" x14ac:dyDescent="0.15">
      <c r="B351" s="1554" t="str">
        <f>+'3_All Propertoes（#10）'!B300&amp;'3_All Propertoes（#10）'!C300</f>
        <v>Ht-S-002Red Planet Naha Okinawa</v>
      </c>
      <c r="C351" s="1554" t="str">
        <f>+'3_All Propertoes（#10）'!B300</f>
        <v>Ht-S-002</v>
      </c>
      <c r="G351" s="1560"/>
      <c r="H351" s="1561"/>
      <c r="I351" s="1561"/>
      <c r="J351" s="1561"/>
      <c r="K351" s="1561"/>
      <c r="L351" s="1562"/>
      <c r="M351" s="1562"/>
    </row>
    <row r="352" spans="2:13" s="1439" customFormat="1" x14ac:dyDescent="0.15">
      <c r="B352" s="1554" t="str">
        <f>+'3_All Propertoes（#10）'!B301&amp;'3_All Propertoes（#10）'!C301</f>
        <v>Ot-T-001Ryotokuji University Shin-Urayasu Campus(Land)</v>
      </c>
      <c r="C352" s="1554" t="str">
        <f>+'3_All Propertoes（#10）'!B301</f>
        <v>Ot-T-001</v>
      </c>
      <c r="G352" s="1560"/>
      <c r="H352" s="1561"/>
      <c r="I352" s="1561"/>
      <c r="J352" s="1561"/>
      <c r="K352" s="1561"/>
      <c r="L352" s="1562"/>
      <c r="M352" s="1562"/>
    </row>
    <row r="353" spans="2:13" s="1439" customFormat="1" x14ac:dyDescent="0.15">
      <c r="B353" s="1554" t="str">
        <f>+'3_All Propertoes（#10）'!B302&amp;'3_All Propertoes（#10）'!C302</f>
        <v/>
      </c>
      <c r="C353" s="1440"/>
      <c r="G353" s="1560"/>
      <c r="H353" s="1561"/>
      <c r="I353" s="1561"/>
      <c r="J353" s="1561"/>
      <c r="K353" s="1561"/>
      <c r="L353" s="1562"/>
      <c r="M353" s="1562"/>
    </row>
    <row r="354" spans="2:13" s="1441" customFormat="1" x14ac:dyDescent="0.15">
      <c r="B354" s="1623"/>
      <c r="C354" s="1622"/>
      <c r="G354" s="1442"/>
      <c r="H354" s="1443"/>
      <c r="I354" s="1443"/>
      <c r="J354" s="1443"/>
      <c r="K354" s="1443"/>
      <c r="L354" s="1444"/>
      <c r="M354" s="1444"/>
    </row>
    <row r="355" spans="2:13" s="1441" customFormat="1" x14ac:dyDescent="0.15">
      <c r="B355" s="1623"/>
      <c r="C355" s="1622"/>
      <c r="G355" s="1442"/>
      <c r="H355" s="1443"/>
      <c r="I355" s="1443"/>
      <c r="J355" s="1443"/>
      <c r="K355" s="1443"/>
      <c r="L355" s="1444"/>
      <c r="M355" s="1444"/>
    </row>
    <row r="356" spans="2:13" s="1441" customFormat="1" x14ac:dyDescent="0.15">
      <c r="B356" s="1623"/>
      <c r="C356" s="1622"/>
      <c r="G356" s="1442"/>
      <c r="H356" s="1443"/>
      <c r="I356" s="1443"/>
      <c r="J356" s="1443"/>
      <c r="K356" s="1443"/>
      <c r="L356" s="1444"/>
      <c r="M356" s="1444"/>
    </row>
    <row r="357" spans="2:13" s="1441" customFormat="1" x14ac:dyDescent="0.15">
      <c r="B357" s="5"/>
      <c r="C357" s="1622"/>
      <c r="G357" s="1442"/>
      <c r="H357" s="1443"/>
      <c r="I357" s="1443"/>
      <c r="J357" s="1443"/>
      <c r="K357" s="1443"/>
      <c r="L357" s="1444"/>
      <c r="M357" s="1444"/>
    </row>
    <row r="358" spans="2:13" s="1441" customFormat="1" x14ac:dyDescent="0.15">
      <c r="B358" s="5"/>
      <c r="C358" s="1622"/>
      <c r="G358" s="1442"/>
      <c r="H358" s="1443"/>
      <c r="I358" s="1443"/>
      <c r="J358" s="1443"/>
      <c r="K358" s="1443"/>
      <c r="L358" s="1444"/>
      <c r="M358" s="1444"/>
    </row>
    <row r="359" spans="2:13" s="1441" customFormat="1" x14ac:dyDescent="0.15">
      <c r="B359" s="5"/>
      <c r="C359" s="1622"/>
      <c r="G359" s="1442"/>
      <c r="H359" s="1443"/>
      <c r="I359" s="1443"/>
      <c r="J359" s="1443"/>
      <c r="K359" s="1443"/>
      <c r="L359" s="1444"/>
      <c r="M359" s="1444"/>
    </row>
    <row r="360" spans="2:13" s="1441" customFormat="1" x14ac:dyDescent="0.15">
      <c r="B360" s="5"/>
      <c r="C360" s="1622"/>
      <c r="G360" s="1442"/>
      <c r="H360" s="1443"/>
      <c r="I360" s="1443"/>
      <c r="J360" s="1443"/>
      <c r="K360" s="1443"/>
      <c r="L360" s="1444"/>
      <c r="M360" s="1444"/>
    </row>
    <row r="361" spans="2:13" s="1441" customFormat="1" x14ac:dyDescent="0.15">
      <c r="B361" s="5"/>
      <c r="C361" s="1622"/>
      <c r="G361" s="1442"/>
      <c r="H361" s="1443"/>
      <c r="I361" s="1443"/>
      <c r="J361" s="1443"/>
      <c r="K361" s="1443"/>
      <c r="L361" s="1444"/>
      <c r="M361" s="1444"/>
    </row>
    <row r="362" spans="2:13" s="1441" customFormat="1" x14ac:dyDescent="0.15">
      <c r="B362" s="5"/>
      <c r="C362" s="1622"/>
      <c r="G362" s="1442"/>
      <c r="H362" s="1443"/>
      <c r="I362" s="1443"/>
      <c r="J362" s="1443"/>
      <c r="K362" s="1443"/>
      <c r="L362" s="1444"/>
      <c r="M362" s="1444"/>
    </row>
    <row r="363" spans="2:13" s="1441" customFormat="1" x14ac:dyDescent="0.15">
      <c r="B363" s="5"/>
      <c r="C363" s="1622"/>
      <c r="G363" s="1442"/>
      <c r="H363" s="1443"/>
      <c r="I363" s="1443"/>
      <c r="J363" s="1443"/>
      <c r="K363" s="1443"/>
      <c r="L363" s="1444"/>
      <c r="M363" s="1444"/>
    </row>
    <row r="364" spans="2:13" x14ac:dyDescent="0.15">
      <c r="C364" s="1440"/>
      <c r="D364" s="190"/>
    </row>
    <row r="365" spans="2:13" x14ac:dyDescent="0.15">
      <c r="C365" s="1440"/>
      <c r="D365" s="190"/>
    </row>
    <row r="366" spans="2:13" x14ac:dyDescent="0.15">
      <c r="C366" s="1440"/>
      <c r="D366" s="190"/>
    </row>
    <row r="367" spans="2:13" x14ac:dyDescent="0.15">
      <c r="C367" s="1440"/>
      <c r="D367" s="190"/>
    </row>
    <row r="368" spans="2:13" x14ac:dyDescent="0.15">
      <c r="C368" s="1440"/>
      <c r="D368" s="190"/>
    </row>
    <row r="369" spans="3:4" x14ac:dyDescent="0.15">
      <c r="C369" s="1440"/>
      <c r="D369" s="190"/>
    </row>
    <row r="370" spans="3:4" x14ac:dyDescent="0.15">
      <c r="C370" s="1440"/>
      <c r="D370" s="190"/>
    </row>
    <row r="371" spans="3:4" x14ac:dyDescent="0.15">
      <c r="C371" s="1440"/>
      <c r="D371" s="190"/>
    </row>
    <row r="372" spans="3:4" x14ac:dyDescent="0.15">
      <c r="C372" s="1440"/>
      <c r="D372" s="190"/>
    </row>
    <row r="373" spans="3:4" x14ac:dyDescent="0.15">
      <c r="C373" s="1440"/>
      <c r="D373" s="190"/>
    </row>
    <row r="374" spans="3:4" x14ac:dyDescent="0.15">
      <c r="C374" s="1440"/>
      <c r="D374" s="190"/>
    </row>
    <row r="375" spans="3:4" x14ac:dyDescent="0.15">
      <c r="C375" s="1440"/>
      <c r="D375" s="190"/>
    </row>
    <row r="376" spans="3:4" x14ac:dyDescent="0.15">
      <c r="C376" s="1440"/>
      <c r="D376" s="190"/>
    </row>
    <row r="377" spans="3:4" x14ac:dyDescent="0.15">
      <c r="C377" s="1440"/>
      <c r="D377" s="190"/>
    </row>
    <row r="378" spans="3:4" x14ac:dyDescent="0.15">
      <c r="C378" s="1440"/>
      <c r="D378" s="190"/>
    </row>
    <row r="379" spans="3:4" x14ac:dyDescent="0.15">
      <c r="C379" s="1440"/>
      <c r="D379" s="190"/>
    </row>
    <row r="380" spans="3:4" x14ac:dyDescent="0.15">
      <c r="C380" s="1440"/>
      <c r="D380" s="190"/>
    </row>
    <row r="381" spans="3:4" x14ac:dyDescent="0.15">
      <c r="C381" s="1440"/>
      <c r="D381" s="190"/>
    </row>
    <row r="382" spans="3:4" x14ac:dyDescent="0.15">
      <c r="C382" s="1440"/>
      <c r="D382" s="190"/>
    </row>
    <row r="383" spans="3:4" x14ac:dyDescent="0.15">
      <c r="C383" s="1440"/>
      <c r="D383" s="190"/>
    </row>
    <row r="384" spans="3:4" x14ac:dyDescent="0.15">
      <c r="C384" s="1440"/>
      <c r="D384" s="190"/>
    </row>
    <row r="385" spans="3:4" x14ac:dyDescent="0.15">
      <c r="C385" s="1440"/>
      <c r="D385" s="190"/>
    </row>
    <row r="386" spans="3:4" x14ac:dyDescent="0.15">
      <c r="C386" s="1440"/>
      <c r="D386" s="190"/>
    </row>
    <row r="387" spans="3:4" x14ac:dyDescent="0.15">
      <c r="C387" s="1440"/>
      <c r="D387" s="190"/>
    </row>
    <row r="388" spans="3:4" x14ac:dyDescent="0.15">
      <c r="C388" s="1440"/>
      <c r="D388" s="190"/>
    </row>
    <row r="389" spans="3:4" x14ac:dyDescent="0.15">
      <c r="C389" s="1440"/>
      <c r="D389" s="190"/>
    </row>
    <row r="390" spans="3:4" x14ac:dyDescent="0.15">
      <c r="C390" s="1440"/>
      <c r="D390" s="190"/>
    </row>
    <row r="391" spans="3:4" x14ac:dyDescent="0.15">
      <c r="C391" s="1440"/>
      <c r="D391" s="190"/>
    </row>
    <row r="392" spans="3:4" x14ac:dyDescent="0.15">
      <c r="C392" s="1440"/>
      <c r="D392" s="190"/>
    </row>
    <row r="393" spans="3:4" x14ac:dyDescent="0.15">
      <c r="C393" s="1440"/>
      <c r="D393" s="190"/>
    </row>
    <row r="394" spans="3:4" x14ac:dyDescent="0.15">
      <c r="C394" s="1440"/>
      <c r="D394" s="190"/>
    </row>
    <row r="395" spans="3:4" x14ac:dyDescent="0.15">
      <c r="C395" s="1440"/>
      <c r="D395" s="190"/>
    </row>
    <row r="396" spans="3:4" x14ac:dyDescent="0.15">
      <c r="C396" s="1440"/>
      <c r="D396" s="190"/>
    </row>
    <row r="397" spans="3:4" x14ac:dyDescent="0.15">
      <c r="C397" s="1440"/>
      <c r="D397" s="190"/>
    </row>
    <row r="398" spans="3:4" x14ac:dyDescent="0.15">
      <c r="C398" s="1440"/>
      <c r="D398" s="190"/>
    </row>
    <row r="399" spans="3:4" x14ac:dyDescent="0.15">
      <c r="C399" s="1440"/>
      <c r="D399" s="190"/>
    </row>
    <row r="400" spans="3:4" x14ac:dyDescent="0.15">
      <c r="C400" s="1440"/>
      <c r="D400" s="190"/>
    </row>
    <row r="401" spans="3:4" x14ac:dyDescent="0.15">
      <c r="C401" s="1440"/>
      <c r="D401" s="190"/>
    </row>
    <row r="402" spans="3:4" x14ac:dyDescent="0.15">
      <c r="C402" s="1440"/>
      <c r="D402" s="190"/>
    </row>
    <row r="403" spans="3:4" x14ac:dyDescent="0.15">
      <c r="C403" s="1440"/>
      <c r="D403" s="190"/>
    </row>
    <row r="404" spans="3:4" x14ac:dyDescent="0.15">
      <c r="C404" s="1440"/>
      <c r="D404" s="190"/>
    </row>
    <row r="405" spans="3:4" x14ac:dyDescent="0.15">
      <c r="C405" s="1440"/>
      <c r="D405" s="190"/>
    </row>
    <row r="406" spans="3:4" x14ac:dyDescent="0.15">
      <c r="C406" s="1440"/>
      <c r="D406" s="190"/>
    </row>
    <row r="407" spans="3:4" x14ac:dyDescent="0.15">
      <c r="C407" s="1440"/>
      <c r="D407" s="190"/>
    </row>
    <row r="408" spans="3:4" x14ac:dyDescent="0.15">
      <c r="C408" s="1440"/>
      <c r="D408" s="190"/>
    </row>
    <row r="409" spans="3:4" x14ac:dyDescent="0.15">
      <c r="C409" s="1440"/>
      <c r="D409" s="190"/>
    </row>
    <row r="410" spans="3:4" x14ac:dyDescent="0.15">
      <c r="C410" s="1440"/>
      <c r="D410" s="190"/>
    </row>
    <row r="411" spans="3:4" x14ac:dyDescent="0.15">
      <c r="C411" s="1440"/>
      <c r="D411" s="190"/>
    </row>
    <row r="412" spans="3:4" x14ac:dyDescent="0.15">
      <c r="C412" s="1440"/>
      <c r="D412" s="190"/>
    </row>
    <row r="413" spans="3:4" x14ac:dyDescent="0.15">
      <c r="C413" s="1440"/>
      <c r="D413" s="190"/>
    </row>
    <row r="414" spans="3:4" x14ac:dyDescent="0.15">
      <c r="C414" s="1440"/>
      <c r="D414" s="190"/>
    </row>
    <row r="415" spans="3:4" x14ac:dyDescent="0.15">
      <c r="C415" s="1440"/>
      <c r="D415" s="190"/>
    </row>
    <row r="416" spans="3:4" x14ac:dyDescent="0.15">
      <c r="C416" s="1440"/>
      <c r="D416" s="190"/>
    </row>
    <row r="417" spans="3:4" x14ac:dyDescent="0.15">
      <c r="C417" s="1440"/>
      <c r="D417" s="190"/>
    </row>
    <row r="418" spans="3:4" x14ac:dyDescent="0.15">
      <c r="C418" s="1440"/>
      <c r="D418" s="190"/>
    </row>
    <row r="419" spans="3:4" x14ac:dyDescent="0.15">
      <c r="C419" s="1440"/>
      <c r="D419" s="190"/>
    </row>
    <row r="420" spans="3:4" x14ac:dyDescent="0.15">
      <c r="C420" s="1440"/>
      <c r="D420" s="190"/>
    </row>
    <row r="421" spans="3:4" x14ac:dyDescent="0.15">
      <c r="C421" s="1440"/>
      <c r="D421" s="190"/>
    </row>
    <row r="422" spans="3:4" x14ac:dyDescent="0.15">
      <c r="C422" s="1440"/>
      <c r="D422" s="190"/>
    </row>
    <row r="423" spans="3:4" x14ac:dyDescent="0.15">
      <c r="C423" s="1440"/>
      <c r="D423" s="190"/>
    </row>
    <row r="424" spans="3:4" x14ac:dyDescent="0.15">
      <c r="C424" s="1440"/>
      <c r="D424" s="190"/>
    </row>
    <row r="425" spans="3:4" x14ac:dyDescent="0.15">
      <c r="C425" s="1440"/>
      <c r="D425" s="190"/>
    </row>
    <row r="426" spans="3:4" x14ac:dyDescent="0.15">
      <c r="C426" s="1440"/>
      <c r="D426" s="190"/>
    </row>
    <row r="427" spans="3:4" x14ac:dyDescent="0.15">
      <c r="C427" s="1440"/>
      <c r="D427" s="190"/>
    </row>
    <row r="428" spans="3:4" x14ac:dyDescent="0.15">
      <c r="C428" s="1440"/>
      <c r="D428" s="190"/>
    </row>
    <row r="429" spans="3:4" x14ac:dyDescent="0.15">
      <c r="C429" s="1440"/>
      <c r="D429" s="190"/>
    </row>
    <row r="430" spans="3:4" x14ac:dyDescent="0.15">
      <c r="C430" s="1440"/>
      <c r="D430" s="190"/>
    </row>
    <row r="431" spans="3:4" x14ac:dyDescent="0.15">
      <c r="C431" s="1440"/>
      <c r="D431" s="190"/>
    </row>
    <row r="432" spans="3:4" x14ac:dyDescent="0.15">
      <c r="C432" s="1440"/>
      <c r="D432" s="190"/>
    </row>
    <row r="433" spans="3:4" x14ac:dyDescent="0.15">
      <c r="C433" s="1440"/>
      <c r="D433" s="190"/>
    </row>
    <row r="434" spans="3:4" x14ac:dyDescent="0.15">
      <c r="C434" s="1440"/>
      <c r="D434" s="190"/>
    </row>
    <row r="435" spans="3:4" x14ac:dyDescent="0.15">
      <c r="C435" s="1440"/>
      <c r="D435" s="190"/>
    </row>
    <row r="436" spans="3:4" x14ac:dyDescent="0.15">
      <c r="C436" s="1440"/>
      <c r="D436" s="190"/>
    </row>
    <row r="437" spans="3:4" x14ac:dyDescent="0.15">
      <c r="C437" s="1440"/>
      <c r="D437" s="190"/>
    </row>
    <row r="438" spans="3:4" x14ac:dyDescent="0.15">
      <c r="C438" s="1440"/>
      <c r="D438" s="190"/>
    </row>
    <row r="439" spans="3:4" x14ac:dyDescent="0.15">
      <c r="C439" s="191"/>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row r="463" spans="3:4" x14ac:dyDescent="0.15">
      <c r="C463" s="191"/>
      <c r="D463" s="190"/>
    </row>
    <row r="464" spans="3:4" x14ac:dyDescent="0.15">
      <c r="C464" s="191"/>
      <c r="D464" s="190"/>
    </row>
    <row r="465" spans="3:4" x14ac:dyDescent="0.15">
      <c r="C465" s="191"/>
      <c r="D465" s="190"/>
    </row>
    <row r="466" spans="3:4" x14ac:dyDescent="0.15">
      <c r="C466" s="191"/>
      <c r="D466"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L19 B21:L21 B23:L23 B25:L25 B27:L27 B29:L29 B31:L31 B33:L33 B39:L39 B41:L41 B43:L43 B45:L45 B50:L50 B52:L52">
    <cfRule type="expression" dxfId="143" priority="1">
      <formula>FIND("Ot",$C$2)</formula>
    </cfRule>
    <cfRule type="expression" dxfId="142" priority="2">
      <formula>FIND("Ht",$C$2)</formula>
    </cfRule>
    <cfRule type="expression" dxfId="141" priority="3">
      <formula>FIND("Rs",$C$2)</formula>
    </cfRule>
    <cfRule type="expression" dxfId="140" priority="4">
      <formula>FIND("Lg",$C$2)</formula>
    </cfRule>
    <cfRule type="expression" dxfId="139" priority="5">
      <formula>FIND("Rt",$C$2)</formula>
    </cfRule>
    <cfRule type="expression" dxfId="138" priority="6">
      <formula>FIND("Of",$C$2)</formula>
    </cfRule>
  </conditionalFormatting>
  <conditionalFormatting sqref="C2 B5:D5 B7:D7 B9:D9 B11:D11 B13:D13">
    <cfRule type="expression" dxfId="137" priority="7">
      <formula>FIND("Ot",$C$2)</formula>
    </cfRule>
    <cfRule type="expression" dxfId="136" priority="8">
      <formula>FIND("Ht",$C$2)</formula>
    </cfRule>
    <cfRule type="expression" dxfId="135" priority="9">
      <formula>FIND("Rs",$C$2)</formula>
    </cfRule>
    <cfRule type="expression" dxfId="134" priority="10">
      <formula>FIND("Lg",$C$2)</formula>
    </cfRule>
    <cfRule type="expression" dxfId="133" priority="11">
      <formula>FIND("Rt",$C$2)</formula>
    </cfRule>
    <cfRule type="expression" dxfId="132" priority="12">
      <formula>FIND("Of",$C$2)</formula>
    </cfRule>
  </conditionalFormatting>
  <dataValidations count="1">
    <dataValidation type="list" allowBlank="1" showInputMessage="1" showErrorMessage="1" sqref="C2:D2" xr:uid="{00000000-0002-0000-0800-000000000000}">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43</vt:i4>
      </vt:variant>
    </vt:vector>
  </HeadingPairs>
  <TitlesOfParts>
    <vt:vector size="8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Propertoes（#7）'!Print_Area</vt:lpstr>
      <vt:lpstr>'3_All Propertoes（#8）'!Print_Area</vt:lpstr>
      <vt:lpstr>'3_All Propertoes（#9）'!Print_Area</vt:lpstr>
      <vt:lpstr>'5_Overview of Appraisal (#10)'!Print_Area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2020-10-09T09:35:01Z</cp:lastPrinted>
  <dcterms:created xsi:type="dcterms:W3CDTF">2009-01-08T12:54:29Z</dcterms:created>
  <dcterms:modified xsi:type="dcterms:W3CDTF">2026-05-20T03:27:20Z</dcterms:modified>
</cp:coreProperties>
</file>