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fuchi\Desktop\保有物件data\"/>
    </mc:Choice>
  </mc:AlternateContent>
  <bookViews>
    <workbookView xWindow="10310" yWindow="60" windowWidth="11980" windowHeight="9520" tabRatio="718"/>
  </bookViews>
  <sheets>
    <sheet name="&lt;Disclaimer&gt;" sheetId="19" r:id="rId1"/>
    <sheet name="1_Operational Status of Fund" sheetId="8" r:id="rId2"/>
    <sheet name="2_Individual Property" sheetId="9" r:id="rId3"/>
    <sheet name="3_All Properties（#4）" sheetId="20" state="hidden" r:id="rId4"/>
    <sheet name="4_Statements of Income (#3)" sheetId="23" state="hidden" r:id="rId5"/>
    <sheet name="3_All Propertoes" sheetId="31" r:id="rId6"/>
    <sheet name="3_All Properties(＃5)" sheetId="27" state="hidden" r:id="rId7"/>
    <sheet name="4_Statements of Income (#5)" sheetId="28" state="hidden" r:id="rId8"/>
    <sheet name="4_Statements of Income (#4)" sheetId="26" state="hidden" r:id="rId9"/>
    <sheet name="5_Overview of Appraisal (#3)" sheetId="21" state="hidden" r:id="rId10"/>
    <sheet name="4_Statements of Income (#6)" sheetId="34" r:id="rId11"/>
    <sheet name="5_Overview of Appraisal (#6)" sheetId="32" r:id="rId12"/>
    <sheet name="5_Overview of Appraisal (#5)" sheetId="29" state="hidden" r:id="rId13"/>
    <sheet name="5_Overview of Appraisal (#4)" sheetId="25" state="hidden" r:id="rId14"/>
    <sheet name="6_Leasing Status (#3)" sheetId="22" state="hidden" r:id="rId15"/>
    <sheet name="6_Leasing Status (#5)" sheetId="30" state="hidden" r:id="rId16"/>
    <sheet name="6_Leasing Status (#6)" sheetId="33" r:id="rId17"/>
    <sheet name="6_Leasing Status (#4)" sheetId="24" state="hidden" r:id="rId18"/>
    <sheet name="4_Statements of Income (#1)" sheetId="7" state="hidden" r:id="rId19"/>
    <sheet name="4_Statements of Income (#2)" sheetId="15" state="hidden" r:id="rId20"/>
    <sheet name="5_Overview of Appraisal (#1)" sheetId="6" state="hidden" r:id="rId21"/>
    <sheet name="5_Overview of Appraisal (#2）" sheetId="17" state="hidden" r:id="rId22"/>
    <sheet name="6_Leasing Status (#1)" sheetId="13" state="hidden" r:id="rId23"/>
    <sheet name="6_Leasing Status (#2)" sheetId="18" state="hidden" r:id="rId24"/>
  </sheets>
  <externalReferences>
    <externalReference r:id="rId25"/>
    <externalReference r:id="rId26"/>
    <externalReference r:id="rId27"/>
  </externalReferences>
  <definedNames>
    <definedName name="_xlnm._FilterDatabase" localSheetId="6" hidden="1">'3_All Properties(＃5)'!$A$3:$P$278</definedName>
    <definedName name="_xlnm._FilterDatabase" localSheetId="5" hidden="1">'3_All Propertoes'!$A$3:$P$288</definedName>
    <definedName name="_xlnm._FilterDatabase" localSheetId="20" hidden="1">'5_Overview of Appraisal (#1)'!#REF!</definedName>
    <definedName name="_xlnm._FilterDatabase" localSheetId="21" hidden="1">'5_Overview of Appraisal (#2）'!#REF!</definedName>
    <definedName name="_xlnm._FilterDatabase" localSheetId="9" hidden="1">'5_Overview of Appraisal (#3)'!#REF!</definedName>
    <definedName name="_xlnm._FilterDatabase" localSheetId="13" hidden="1">'5_Overview of Appraisal (#4)'!#REF!</definedName>
    <definedName name="_xlnm._FilterDatabase" localSheetId="12" hidden="1">'5_Overview of Appraisal (#5)'!#REF!</definedName>
    <definedName name="_xlnm._FilterDatabase" localSheetId="11" hidden="1">'5_Overview of Appraisal (#6)'!#REF!</definedName>
    <definedName name="A" localSheetId="0">#REF!</definedName>
    <definedName name="A" localSheetId="1">#REF!</definedName>
    <definedName name="A" localSheetId="2">#REF!</definedName>
    <definedName name="A" localSheetId="3">#REF!</definedName>
    <definedName name="A" localSheetId="6">#REF!</definedName>
    <definedName name="A" localSheetId="5">#REF!</definedName>
    <definedName name="A" localSheetId="19">#REF!</definedName>
    <definedName name="A" localSheetId="4">#REF!</definedName>
    <definedName name="A" localSheetId="8">#REF!</definedName>
    <definedName name="A" localSheetId="7">#REF!</definedName>
    <definedName name="A" localSheetId="10">#REF!</definedName>
    <definedName name="A" localSheetId="21">#REF!</definedName>
    <definedName name="A" localSheetId="9">#REF!</definedName>
    <definedName name="A" localSheetId="13">#REF!</definedName>
    <definedName name="A" localSheetId="12">#REF!</definedName>
    <definedName name="A" localSheetId="11">#REF!</definedName>
    <definedName name="A" localSheetId="22">#REF!</definedName>
    <definedName name="A" localSheetId="23">#REF!</definedName>
    <definedName name="A" localSheetId="14">#REF!</definedName>
    <definedName name="A" localSheetId="17">#REF!</definedName>
    <definedName name="A" localSheetId="15">#REF!</definedName>
    <definedName name="A" localSheetId="16">#REF!</definedName>
    <definedName name="A">#REF!</definedName>
    <definedName name="aa" localSheetId="0">#REF!</definedName>
    <definedName name="aa" localSheetId="1">#REF!</definedName>
    <definedName name="aa" localSheetId="2">#REF!</definedName>
    <definedName name="aa" localSheetId="3">#REF!</definedName>
    <definedName name="aa" localSheetId="6">#REF!</definedName>
    <definedName name="aa" localSheetId="5">#REF!</definedName>
    <definedName name="aa" localSheetId="19">#REF!</definedName>
    <definedName name="aa" localSheetId="4">#REF!</definedName>
    <definedName name="aa" localSheetId="8">#REF!</definedName>
    <definedName name="aa" localSheetId="7">#REF!</definedName>
    <definedName name="aa" localSheetId="10">#REF!</definedName>
    <definedName name="aa" localSheetId="21">#REF!</definedName>
    <definedName name="aa" localSheetId="9">#REF!</definedName>
    <definedName name="aa" localSheetId="13">#REF!</definedName>
    <definedName name="aa" localSheetId="12">#REF!</definedName>
    <definedName name="aa" localSheetId="11">#REF!</definedName>
    <definedName name="aa" localSheetId="22">#REF!</definedName>
    <definedName name="aa" localSheetId="23">#REF!</definedName>
    <definedName name="aa" localSheetId="14">#REF!</definedName>
    <definedName name="aa" localSheetId="17">#REF!</definedName>
    <definedName name="aa" localSheetId="15">#REF!</definedName>
    <definedName name="aa" localSheetId="16">#REF!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6">#REF!</definedName>
    <definedName name="Appli" localSheetId="5">#REF!</definedName>
    <definedName name="Appli" localSheetId="19">#REF!</definedName>
    <definedName name="Appli" localSheetId="4">#REF!</definedName>
    <definedName name="Appli" localSheetId="8">#REF!</definedName>
    <definedName name="Appli" localSheetId="7">#REF!</definedName>
    <definedName name="Appli" localSheetId="10">#REF!</definedName>
    <definedName name="Appli" localSheetId="21">#REF!</definedName>
    <definedName name="Appli" localSheetId="9">#REF!</definedName>
    <definedName name="Appli" localSheetId="13">#REF!</definedName>
    <definedName name="Appli" localSheetId="12">#REF!</definedName>
    <definedName name="Appli" localSheetId="11">#REF!</definedName>
    <definedName name="Appli" localSheetId="22">#REF!</definedName>
    <definedName name="Appli" localSheetId="23">#REF!</definedName>
    <definedName name="Appli" localSheetId="14">#REF!</definedName>
    <definedName name="Appli" localSheetId="17">#REF!</definedName>
    <definedName name="Appli" localSheetId="15">#REF!</definedName>
    <definedName name="Appli" localSheetId="16">#REF!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6">#REF!</definedName>
    <definedName name="APPLICATION" localSheetId="5">#REF!</definedName>
    <definedName name="APPLICATION" localSheetId="19">#REF!</definedName>
    <definedName name="APPLICATION" localSheetId="4">#REF!</definedName>
    <definedName name="APPLICATION" localSheetId="8">#REF!</definedName>
    <definedName name="APPLICATION" localSheetId="7">#REF!</definedName>
    <definedName name="APPLICATION" localSheetId="10">#REF!</definedName>
    <definedName name="APPLICATION" localSheetId="9">#REF!</definedName>
    <definedName name="APPLICATION" localSheetId="13">#REF!</definedName>
    <definedName name="APPLICATION" localSheetId="12">#REF!</definedName>
    <definedName name="APPLICATION" localSheetId="11">#REF!</definedName>
    <definedName name="APPLICATION" localSheetId="22">#REF!</definedName>
    <definedName name="APPLICATION" localSheetId="23">#REF!</definedName>
    <definedName name="APPLICATION" localSheetId="14">#REF!</definedName>
    <definedName name="APPLICATION" localSheetId="17">#REF!</definedName>
    <definedName name="APPLICATION" localSheetId="15">#REF!</definedName>
    <definedName name="APPLICATION" localSheetId="16">#REF!</definedName>
    <definedName name="APPLICATION">#REF!</definedName>
    <definedName name="asdf" localSheetId="6">#REF!</definedName>
    <definedName name="asdf" localSheetId="5">#REF!</definedName>
    <definedName name="asdf" localSheetId="4">#REF!</definedName>
    <definedName name="asdf" localSheetId="8">#REF!</definedName>
    <definedName name="asdf" localSheetId="7">#REF!</definedName>
    <definedName name="asdf" localSheetId="10">#REF!</definedName>
    <definedName name="asdf" localSheetId="13">#REF!</definedName>
    <definedName name="asdf" localSheetId="12">#REF!</definedName>
    <definedName name="asdf" localSheetId="11">#REF!</definedName>
    <definedName name="asdf" localSheetId="17">#REF!</definedName>
    <definedName name="asdf" localSheetId="15">#REF!</definedName>
    <definedName name="asdf" localSheetId="16">#REF!</definedName>
    <definedName name="asdf">#REF!</definedName>
    <definedName name="asdfg" localSheetId="6">#REF!</definedName>
    <definedName name="asdfg" localSheetId="5">#REF!</definedName>
    <definedName name="asdfg" localSheetId="4">#REF!</definedName>
    <definedName name="asdfg" localSheetId="8">#REF!</definedName>
    <definedName name="asdfg" localSheetId="7">#REF!</definedName>
    <definedName name="asdfg" localSheetId="10">#REF!</definedName>
    <definedName name="asdfg" localSheetId="13">#REF!</definedName>
    <definedName name="asdfg" localSheetId="12">#REF!</definedName>
    <definedName name="asdfg" localSheetId="11">#REF!</definedName>
    <definedName name="asdfg" localSheetId="17">#REF!</definedName>
    <definedName name="asdfg" localSheetId="15">#REF!</definedName>
    <definedName name="asdfg" localSheetId="16">#REF!</definedName>
    <definedName name="asdfg">#REF!</definedName>
    <definedName name="B" localSheetId="0">#REF!</definedName>
    <definedName name="B" localSheetId="1">#REF!</definedName>
    <definedName name="B" localSheetId="2">#REF!</definedName>
    <definedName name="B" localSheetId="3">#REF!</definedName>
    <definedName name="B" localSheetId="6">#REF!</definedName>
    <definedName name="B" localSheetId="5">#REF!</definedName>
    <definedName name="B" localSheetId="19">#REF!</definedName>
    <definedName name="B" localSheetId="4">#REF!</definedName>
    <definedName name="B" localSheetId="8">#REF!</definedName>
    <definedName name="B" localSheetId="7">#REF!</definedName>
    <definedName name="B" localSheetId="10">#REF!</definedName>
    <definedName name="B" localSheetId="9">#REF!</definedName>
    <definedName name="B" localSheetId="13">#REF!</definedName>
    <definedName name="B" localSheetId="12">#REF!</definedName>
    <definedName name="B" localSheetId="11">#REF!</definedName>
    <definedName name="B" localSheetId="22">#REF!</definedName>
    <definedName name="B" localSheetId="23">#REF!</definedName>
    <definedName name="B" localSheetId="14">#REF!</definedName>
    <definedName name="B" localSheetId="17">#REF!</definedName>
    <definedName name="B" localSheetId="15">#REF!</definedName>
    <definedName name="B" localSheetId="16">#REF!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6">#REF!</definedName>
    <definedName name="_xlnm.Criteria" localSheetId="5">#REF!</definedName>
    <definedName name="_xlnm.Criteria" localSheetId="19">#REF!</definedName>
    <definedName name="_xlnm.Criteria" localSheetId="4">#REF!</definedName>
    <definedName name="_xlnm.Criteria" localSheetId="8">#REF!</definedName>
    <definedName name="_xlnm.Criteria" localSheetId="7">#REF!</definedName>
    <definedName name="_xlnm.Criteria" localSheetId="10">#REF!</definedName>
    <definedName name="_xlnm.Criteria" localSheetId="9">#REF!</definedName>
    <definedName name="_xlnm.Criteria" localSheetId="13">#REF!</definedName>
    <definedName name="_xlnm.Criteria" localSheetId="12">#REF!</definedName>
    <definedName name="_xlnm.Criteria" localSheetId="11">#REF!</definedName>
    <definedName name="_xlnm.Criteria" localSheetId="22">#REF!</definedName>
    <definedName name="_xlnm.Criteria" localSheetId="23">#REF!</definedName>
    <definedName name="_xlnm.Criteria" localSheetId="14">#REF!</definedName>
    <definedName name="_xlnm.Criteria" localSheetId="17">#REF!</definedName>
    <definedName name="_xlnm.Criteria" localSheetId="15">#REF!</definedName>
    <definedName name="_xlnm.Criteria" localSheetId="16">#REF!</definedName>
    <definedName name="_xlnm.Criteria">#REF!</definedName>
    <definedName name="E" localSheetId="0">#REF!</definedName>
    <definedName name="E" localSheetId="1">#REF!</definedName>
    <definedName name="E" localSheetId="2">#REF!</definedName>
    <definedName name="E" localSheetId="3">#REF!</definedName>
    <definedName name="E" localSheetId="6">#REF!</definedName>
    <definedName name="E" localSheetId="5">#REF!</definedName>
    <definedName name="E" localSheetId="19">#REF!</definedName>
    <definedName name="E" localSheetId="4">#REF!</definedName>
    <definedName name="E" localSheetId="8">#REF!</definedName>
    <definedName name="E" localSheetId="7">#REF!</definedName>
    <definedName name="E" localSheetId="10">#REF!</definedName>
    <definedName name="E" localSheetId="9">#REF!</definedName>
    <definedName name="E" localSheetId="13">#REF!</definedName>
    <definedName name="E" localSheetId="12">#REF!</definedName>
    <definedName name="E" localSheetId="11">#REF!</definedName>
    <definedName name="E" localSheetId="22">#REF!</definedName>
    <definedName name="E" localSheetId="23">#REF!</definedName>
    <definedName name="E" localSheetId="14">#REF!</definedName>
    <definedName name="E" localSheetId="17">#REF!</definedName>
    <definedName name="E" localSheetId="15">#REF!</definedName>
    <definedName name="E" localSheetId="16">#REF!</definedName>
    <definedName name="E">#REF!</definedName>
    <definedName name="ee" localSheetId="0">#REF!</definedName>
    <definedName name="ee" localSheetId="1">#REF!</definedName>
    <definedName name="ee" localSheetId="2">#REF!</definedName>
    <definedName name="ee" localSheetId="3">#REF!</definedName>
    <definedName name="ee" localSheetId="6">#REF!</definedName>
    <definedName name="ee" localSheetId="5">#REF!</definedName>
    <definedName name="ee" localSheetId="19">#REF!</definedName>
    <definedName name="ee" localSheetId="4">#REF!</definedName>
    <definedName name="ee" localSheetId="8">#REF!</definedName>
    <definedName name="ee" localSheetId="7">#REF!</definedName>
    <definedName name="ee" localSheetId="10">#REF!</definedName>
    <definedName name="ee" localSheetId="9">#REF!</definedName>
    <definedName name="ee" localSheetId="13">#REF!</definedName>
    <definedName name="ee" localSheetId="12">#REF!</definedName>
    <definedName name="ee" localSheetId="11">#REF!</definedName>
    <definedName name="ee" localSheetId="22">#REF!</definedName>
    <definedName name="ee" localSheetId="23">#REF!</definedName>
    <definedName name="ee" localSheetId="14">#REF!</definedName>
    <definedName name="ee" localSheetId="17">#REF!</definedName>
    <definedName name="ee" localSheetId="15">#REF!</definedName>
    <definedName name="ee" localSheetId="16">#REF!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6">#REF!</definedName>
    <definedName name="ENDORSEMENT" localSheetId="5">#REF!</definedName>
    <definedName name="ENDORSEMENT" localSheetId="19">#REF!</definedName>
    <definedName name="ENDORSEMENT" localSheetId="4">#REF!</definedName>
    <definedName name="ENDORSEMENT" localSheetId="8">#REF!</definedName>
    <definedName name="ENDORSEMENT" localSheetId="7">#REF!</definedName>
    <definedName name="ENDORSEMENT" localSheetId="10">#REF!</definedName>
    <definedName name="ENDORSEMENT" localSheetId="9">#REF!</definedName>
    <definedName name="ENDORSEMENT" localSheetId="13">#REF!</definedName>
    <definedName name="ENDORSEMENT" localSheetId="12">#REF!</definedName>
    <definedName name="ENDORSEMENT" localSheetId="11">#REF!</definedName>
    <definedName name="ENDORSEMENT" localSheetId="22">#REF!</definedName>
    <definedName name="ENDORSEMENT" localSheetId="23">#REF!</definedName>
    <definedName name="ENDORSEMENT" localSheetId="14">#REF!</definedName>
    <definedName name="ENDORSEMENT" localSheetId="17">#REF!</definedName>
    <definedName name="ENDORSEMENT" localSheetId="15">#REF!</definedName>
    <definedName name="ENDORSEMENT" localSheetId="16">#REF!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6">[1]Fire02!#REF!</definedName>
    <definedName name="erjl" localSheetId="5">[1]Fire02!#REF!</definedName>
    <definedName name="erjl" localSheetId="19">[1]Fire02!#REF!</definedName>
    <definedName name="erjl" localSheetId="4">[1]Fire02!#REF!</definedName>
    <definedName name="erjl" localSheetId="8">[1]Fire02!#REF!</definedName>
    <definedName name="erjl" localSheetId="7">[1]Fire02!#REF!</definedName>
    <definedName name="erjl" localSheetId="10">[1]Fire02!#REF!</definedName>
    <definedName name="erjl" localSheetId="21">[1]Fire02!#REF!</definedName>
    <definedName name="erjl" localSheetId="9">[1]Fire02!#REF!</definedName>
    <definedName name="erjl" localSheetId="13">[1]Fire02!#REF!</definedName>
    <definedName name="erjl" localSheetId="12">[1]Fire02!#REF!</definedName>
    <definedName name="erjl" localSheetId="11">[1]Fire02!#REF!</definedName>
    <definedName name="erjl" localSheetId="22">[1]Fire02!#REF!</definedName>
    <definedName name="erjl" localSheetId="23">[1]Fire02!#REF!</definedName>
    <definedName name="erjl" localSheetId="14">[1]Fire02!#REF!</definedName>
    <definedName name="erjl" localSheetId="17">[1]Fire02!#REF!</definedName>
    <definedName name="erjl" localSheetId="15">[1]Fire02!#REF!</definedName>
    <definedName name="erjl" localSheetId="16">[1]Fire02!#REF!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6">#REF!</definedName>
    <definedName name="P" localSheetId="5">#REF!</definedName>
    <definedName name="P" localSheetId="19">#REF!</definedName>
    <definedName name="P" localSheetId="4">#REF!</definedName>
    <definedName name="P" localSheetId="8">#REF!</definedName>
    <definedName name="P" localSheetId="7">#REF!</definedName>
    <definedName name="P" localSheetId="10">#REF!</definedName>
    <definedName name="P" localSheetId="21">#REF!</definedName>
    <definedName name="P" localSheetId="9">#REF!</definedName>
    <definedName name="P" localSheetId="13">#REF!</definedName>
    <definedName name="P" localSheetId="12">#REF!</definedName>
    <definedName name="P" localSheetId="11">#REF!</definedName>
    <definedName name="P" localSheetId="22">#REF!</definedName>
    <definedName name="P" localSheetId="23">#REF!</definedName>
    <definedName name="P" localSheetId="14">#REF!</definedName>
    <definedName name="P" localSheetId="17">#REF!</definedName>
    <definedName name="P" localSheetId="15">#REF!</definedName>
    <definedName name="P" localSheetId="16">#REF!</definedName>
    <definedName name="P">#REF!</definedName>
    <definedName name="_xlnm.Print_Area" localSheetId="2">'2_Individual Property'!$A$1:$M$52</definedName>
    <definedName name="_xlnm.Print_Area" localSheetId="5">'3_All Propertoes'!$A$1:$P$293</definedName>
    <definedName name="_xlnm.Print_Area" localSheetId="11">'5_Overview of Appraisal (#6)'!$A$1:$J$303</definedName>
    <definedName name="_xlnm.Print_Area" localSheetId="16">'6_Leasing Status (#6)'!$A$1:$H$293</definedName>
    <definedName name="_xlnm.Print_Titles" localSheetId="1">'1_Operational Status of Fund'!$2:$2</definedName>
    <definedName name="_xlnm.Print_Titles" localSheetId="2">'2_Individual Property'!$17:$17</definedName>
    <definedName name="_xlnm.Print_Titles" localSheetId="3">'3_All Properties（#4）'!$2:$3</definedName>
    <definedName name="_xlnm.Print_Titles" localSheetId="6">'3_All Properties(＃5)'!$2:$3</definedName>
    <definedName name="_xlnm.Print_Titles" localSheetId="5">'3_All Propertoes'!$2:$3</definedName>
    <definedName name="_xlnm.Print_Titles" localSheetId="18">'4_Statements of Income (#1)'!$B:$B</definedName>
    <definedName name="_xlnm.Print_Titles" localSheetId="19">'4_Statements of Income (#2)'!$B:$B</definedName>
    <definedName name="_xlnm.Print_Titles" localSheetId="4">'4_Statements of Income (#3)'!$B:$B</definedName>
    <definedName name="_xlnm.Print_Titles" localSheetId="8">'4_Statements of Income (#4)'!$B:$B</definedName>
    <definedName name="_xlnm.Print_Titles" localSheetId="7">'4_Statements of Income (#5)'!$B:$B</definedName>
    <definedName name="_xlnm.Print_Titles" localSheetId="10">'4_Statements of Income (#6)'!$B:$B</definedName>
    <definedName name="_xlnm.Print_Titles" localSheetId="22">'6_Leasing Status (#1)'!$2:$3</definedName>
    <definedName name="_xlnm.Print_Titles" localSheetId="23">'6_Leasing Status (#2)'!$2:$3</definedName>
    <definedName name="_xlnm.Print_Titles" localSheetId="14">'6_Leasing Status (#3)'!$2:$3</definedName>
    <definedName name="_xlnm.Print_Titles" localSheetId="17">'6_Leasing Status (#4)'!$2:$3</definedName>
    <definedName name="_xlnm.Print_Titles" localSheetId="15">'6_Leasing Status (#5)'!$2:$3</definedName>
    <definedName name="_xlnm.Print_Titles" localSheetId="16">'6_Leasing Status (#6)'!$2:$3</definedName>
    <definedName name="Q_SCE050" localSheetId="0">#REF!</definedName>
    <definedName name="Q_SCE050" localSheetId="1">#REF!</definedName>
    <definedName name="Q_SCE050" localSheetId="2">#REF!</definedName>
    <definedName name="Q_SCE050" localSheetId="3">#REF!</definedName>
    <definedName name="Q_SCE050" localSheetId="6">#REF!</definedName>
    <definedName name="Q_SCE050" localSheetId="5">#REF!</definedName>
    <definedName name="Q_SCE050" localSheetId="19">#REF!</definedName>
    <definedName name="Q_SCE050" localSheetId="4">#REF!</definedName>
    <definedName name="Q_SCE050" localSheetId="8">#REF!</definedName>
    <definedName name="Q_SCE050" localSheetId="7">#REF!</definedName>
    <definedName name="Q_SCE050" localSheetId="10">#REF!</definedName>
    <definedName name="Q_SCE050" localSheetId="21">#REF!</definedName>
    <definedName name="Q_SCE050" localSheetId="9">#REF!</definedName>
    <definedName name="Q_SCE050" localSheetId="13">#REF!</definedName>
    <definedName name="Q_SCE050" localSheetId="12">#REF!</definedName>
    <definedName name="Q_SCE050" localSheetId="11">#REF!</definedName>
    <definedName name="Q_SCE050" localSheetId="22">#REF!</definedName>
    <definedName name="Q_SCE050" localSheetId="23">#REF!</definedName>
    <definedName name="Q_SCE050" localSheetId="14">#REF!</definedName>
    <definedName name="Q_SCE050" localSheetId="17">#REF!</definedName>
    <definedName name="Q_SCE050" localSheetId="15">#REF!</definedName>
    <definedName name="Q_SCE050" localSheetId="16">#REF!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6">#REF!</definedName>
    <definedName name="RATE_A" localSheetId="5">#REF!</definedName>
    <definedName name="RATE_A" localSheetId="19">#REF!</definedName>
    <definedName name="RATE_A" localSheetId="4">#REF!</definedName>
    <definedName name="RATE_A" localSheetId="8">#REF!</definedName>
    <definedName name="RATE_A" localSheetId="7">#REF!</definedName>
    <definedName name="RATE_A" localSheetId="10">#REF!</definedName>
    <definedName name="RATE_A" localSheetId="21">#REF!</definedName>
    <definedName name="RATE_A" localSheetId="9">#REF!</definedName>
    <definedName name="RATE_A" localSheetId="13">#REF!</definedName>
    <definedName name="RATE_A" localSheetId="12">#REF!</definedName>
    <definedName name="RATE_A" localSheetId="11">#REF!</definedName>
    <definedName name="RATE_A" localSheetId="22">#REF!</definedName>
    <definedName name="RATE_A" localSheetId="23">#REF!</definedName>
    <definedName name="RATE_A" localSheetId="14">#REF!</definedName>
    <definedName name="RATE_A" localSheetId="17">#REF!</definedName>
    <definedName name="RATE_A" localSheetId="15">#REF!</definedName>
    <definedName name="RATE_A" localSheetId="16">#REF!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6">#REF!</definedName>
    <definedName name="RATE_B" localSheetId="5">#REF!</definedName>
    <definedName name="RATE_B" localSheetId="19">#REF!</definedName>
    <definedName name="RATE_B" localSheetId="4">#REF!</definedName>
    <definedName name="RATE_B" localSheetId="8">#REF!</definedName>
    <definedName name="RATE_B" localSheetId="7">#REF!</definedName>
    <definedName name="RATE_B" localSheetId="10">#REF!</definedName>
    <definedName name="RATE_B" localSheetId="9">#REF!</definedName>
    <definedName name="RATE_B" localSheetId="13">#REF!</definedName>
    <definedName name="RATE_B" localSheetId="12">#REF!</definedName>
    <definedName name="RATE_B" localSheetId="11">#REF!</definedName>
    <definedName name="RATE_B" localSheetId="22">#REF!</definedName>
    <definedName name="RATE_B" localSheetId="23">#REF!</definedName>
    <definedName name="RATE_B" localSheetId="14">#REF!</definedName>
    <definedName name="RATE_B" localSheetId="17">#REF!</definedName>
    <definedName name="RATE_B" localSheetId="15">#REF!</definedName>
    <definedName name="RATE_B" localSheetId="16">#REF!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6">#REF!</definedName>
    <definedName name="RATE_C" localSheetId="5">#REF!</definedName>
    <definedName name="RATE_C" localSheetId="19">#REF!</definedName>
    <definedName name="RATE_C" localSheetId="4">#REF!</definedName>
    <definedName name="RATE_C" localSheetId="8">#REF!</definedName>
    <definedName name="RATE_C" localSheetId="7">#REF!</definedName>
    <definedName name="RATE_C" localSheetId="10">#REF!</definedName>
    <definedName name="RATE_C" localSheetId="9">#REF!</definedName>
    <definedName name="RATE_C" localSheetId="13">#REF!</definedName>
    <definedName name="RATE_C" localSheetId="12">#REF!</definedName>
    <definedName name="RATE_C" localSheetId="11">#REF!</definedName>
    <definedName name="RATE_C" localSheetId="22">#REF!</definedName>
    <definedName name="RATE_C" localSheetId="23">#REF!</definedName>
    <definedName name="RATE_C" localSheetId="14">#REF!</definedName>
    <definedName name="RATE_C" localSheetId="17">#REF!</definedName>
    <definedName name="RATE_C" localSheetId="15">#REF!</definedName>
    <definedName name="RATE_C" localSheetId="16">#REF!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6">[1]Fire02!#REF!</definedName>
    <definedName name="sdflkj" localSheetId="5">[1]Fire02!#REF!</definedName>
    <definedName name="sdflkj" localSheetId="19">[1]Fire02!#REF!</definedName>
    <definedName name="sdflkj" localSheetId="4">[1]Fire02!#REF!</definedName>
    <definedName name="sdflkj" localSheetId="8">[1]Fire02!#REF!</definedName>
    <definedName name="sdflkj" localSheetId="7">[1]Fire02!#REF!</definedName>
    <definedName name="sdflkj" localSheetId="10">[1]Fire02!#REF!</definedName>
    <definedName name="sdflkj" localSheetId="21">[1]Fire02!#REF!</definedName>
    <definedName name="sdflkj" localSheetId="9">[1]Fire02!#REF!</definedName>
    <definedName name="sdflkj" localSheetId="13">[1]Fire02!#REF!</definedName>
    <definedName name="sdflkj" localSheetId="12">[1]Fire02!#REF!</definedName>
    <definedName name="sdflkj" localSheetId="11">[1]Fire02!#REF!</definedName>
    <definedName name="sdflkj" localSheetId="22">[1]Fire02!#REF!</definedName>
    <definedName name="sdflkj" localSheetId="23">[1]Fire02!#REF!</definedName>
    <definedName name="sdflkj" localSheetId="14">[1]Fire02!#REF!</definedName>
    <definedName name="sdflkj" localSheetId="17">[1]Fire02!#REF!</definedName>
    <definedName name="sdflkj" localSheetId="15">[1]Fire02!#REF!</definedName>
    <definedName name="sdflkj" localSheetId="16">[1]Fire02!#REF!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6">[3]見積!#REF!</definedName>
    <definedName name="sonota" localSheetId="5">[3]見積!#REF!</definedName>
    <definedName name="sonota" localSheetId="19">[3]見積!#REF!</definedName>
    <definedName name="sonota" localSheetId="4">[3]見積!#REF!</definedName>
    <definedName name="sonota" localSheetId="8">[3]見積!#REF!</definedName>
    <definedName name="sonota" localSheetId="7">[3]見積!#REF!</definedName>
    <definedName name="sonota" localSheetId="10">[3]見積!#REF!</definedName>
    <definedName name="sonota" localSheetId="21">[3]見積!#REF!</definedName>
    <definedName name="sonota" localSheetId="9">[3]見積!#REF!</definedName>
    <definedName name="sonota" localSheetId="13">[3]見積!#REF!</definedName>
    <definedName name="sonota" localSheetId="12">[3]見積!#REF!</definedName>
    <definedName name="sonota" localSheetId="11">[3]見積!#REF!</definedName>
    <definedName name="sonota" localSheetId="22">[3]見積!#REF!</definedName>
    <definedName name="sonota" localSheetId="23">[3]見積!#REF!</definedName>
    <definedName name="sonota" localSheetId="14">[3]見積!#REF!</definedName>
    <definedName name="sonota" localSheetId="17">[3]見積!#REF!</definedName>
    <definedName name="sonota" localSheetId="15">[3]見積!#REF!</definedName>
    <definedName name="sonota" localSheetId="16">[3]見積!#REF!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6">#REF!</definedName>
    <definedName name="ss" localSheetId="5">#REF!</definedName>
    <definedName name="ss" localSheetId="19">#REF!</definedName>
    <definedName name="ss" localSheetId="4">#REF!</definedName>
    <definedName name="ss" localSheetId="8">#REF!</definedName>
    <definedName name="ss" localSheetId="7">#REF!</definedName>
    <definedName name="ss" localSheetId="10">#REF!</definedName>
    <definedName name="ss" localSheetId="21">#REF!</definedName>
    <definedName name="ss" localSheetId="9">#REF!</definedName>
    <definedName name="ss" localSheetId="13">#REF!</definedName>
    <definedName name="ss" localSheetId="12">#REF!</definedName>
    <definedName name="ss" localSheetId="11">#REF!</definedName>
    <definedName name="ss" localSheetId="22">#REF!</definedName>
    <definedName name="ss" localSheetId="23">#REF!</definedName>
    <definedName name="ss" localSheetId="14">#REF!</definedName>
    <definedName name="ss" localSheetId="17">#REF!</definedName>
    <definedName name="ss" localSheetId="15">#REF!</definedName>
    <definedName name="ss" localSheetId="16">#REF!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6">#REF!</definedName>
    <definedName name="テラス" localSheetId="5">#REF!</definedName>
    <definedName name="テラス" localSheetId="19">#REF!</definedName>
    <definedName name="テラス" localSheetId="4">#REF!</definedName>
    <definedName name="テラス" localSheetId="8">#REF!</definedName>
    <definedName name="テラス" localSheetId="7">#REF!</definedName>
    <definedName name="テラス" localSheetId="10">#REF!</definedName>
    <definedName name="テラス" localSheetId="21">#REF!</definedName>
    <definedName name="テラス" localSheetId="9">#REF!</definedName>
    <definedName name="テラス" localSheetId="13">#REF!</definedName>
    <definedName name="テラス" localSheetId="12">#REF!</definedName>
    <definedName name="テラス" localSheetId="11">#REF!</definedName>
    <definedName name="テラス" localSheetId="22">#REF!</definedName>
    <definedName name="テラス" localSheetId="23">#REF!</definedName>
    <definedName name="テラス" localSheetId="14">#REF!</definedName>
    <definedName name="テラス" localSheetId="17">#REF!</definedName>
    <definedName name="テラス" localSheetId="15">#REF!</definedName>
    <definedName name="テラス" localSheetId="16">#REF!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6">#REF!</definedName>
    <definedName name="バイク" localSheetId="5">#REF!</definedName>
    <definedName name="バイク" localSheetId="19">#REF!</definedName>
    <definedName name="バイク" localSheetId="4">#REF!</definedName>
    <definedName name="バイク" localSheetId="8">#REF!</definedName>
    <definedName name="バイク" localSheetId="7">#REF!</definedName>
    <definedName name="バイク" localSheetId="10">#REF!</definedName>
    <definedName name="バイク" localSheetId="21">#REF!</definedName>
    <definedName name="バイク" localSheetId="9">#REF!</definedName>
    <definedName name="バイク" localSheetId="13">#REF!</definedName>
    <definedName name="バイク" localSheetId="12">#REF!</definedName>
    <definedName name="バイク" localSheetId="11">#REF!</definedName>
    <definedName name="バイク" localSheetId="22">#REF!</definedName>
    <definedName name="バイク" localSheetId="23">#REF!</definedName>
    <definedName name="バイク" localSheetId="14">#REF!</definedName>
    <definedName name="バイク" localSheetId="17">#REF!</definedName>
    <definedName name="バイク" localSheetId="15">#REF!</definedName>
    <definedName name="バイク" localSheetId="16">#REF!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6">#REF!</definedName>
    <definedName name="フリー" localSheetId="5">#REF!</definedName>
    <definedName name="フリー" localSheetId="19">#REF!</definedName>
    <definedName name="フリー" localSheetId="4">#REF!</definedName>
    <definedName name="フリー" localSheetId="8">#REF!</definedName>
    <definedName name="フリー" localSheetId="7">#REF!</definedName>
    <definedName name="フリー" localSheetId="10">#REF!</definedName>
    <definedName name="フリー" localSheetId="9">#REF!</definedName>
    <definedName name="フリー" localSheetId="13">#REF!</definedName>
    <definedName name="フリー" localSheetId="12">#REF!</definedName>
    <definedName name="フリー" localSheetId="11">#REF!</definedName>
    <definedName name="フリー" localSheetId="22">#REF!</definedName>
    <definedName name="フリー" localSheetId="23">#REF!</definedName>
    <definedName name="フリー" localSheetId="14">#REF!</definedName>
    <definedName name="フリー" localSheetId="17">#REF!</definedName>
    <definedName name="フリー" localSheetId="15">#REF!</definedName>
    <definedName name="フリー" localSheetId="16">#REF!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6">#REF!</definedName>
    <definedName name="ルーフ" localSheetId="5">#REF!</definedName>
    <definedName name="ルーフ" localSheetId="19">#REF!</definedName>
    <definedName name="ルーフ" localSheetId="4">#REF!</definedName>
    <definedName name="ルーフ" localSheetId="8">#REF!</definedName>
    <definedName name="ルーフ" localSheetId="7">#REF!</definedName>
    <definedName name="ルーフ" localSheetId="10">#REF!</definedName>
    <definedName name="ルーフ" localSheetId="9">#REF!</definedName>
    <definedName name="ルーフ" localSheetId="13">#REF!</definedName>
    <definedName name="ルーフ" localSheetId="12">#REF!</definedName>
    <definedName name="ルーフ" localSheetId="11">#REF!</definedName>
    <definedName name="ルーフ" localSheetId="22">#REF!</definedName>
    <definedName name="ルーフ" localSheetId="23">#REF!</definedName>
    <definedName name="ルーフ" localSheetId="14">#REF!</definedName>
    <definedName name="ルーフ" localSheetId="17">#REF!</definedName>
    <definedName name="ルーフ" localSheetId="15">#REF!</definedName>
    <definedName name="ルーフ" localSheetId="16">#REF!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6">#REF!</definedName>
    <definedName name="委託料率" localSheetId="5">#REF!</definedName>
    <definedName name="委託料率" localSheetId="19">#REF!</definedName>
    <definedName name="委託料率" localSheetId="4">#REF!</definedName>
    <definedName name="委託料率" localSheetId="8">#REF!</definedName>
    <definedName name="委託料率" localSheetId="7">#REF!</definedName>
    <definedName name="委託料率" localSheetId="10">#REF!</definedName>
    <definedName name="委託料率" localSheetId="9">#REF!</definedName>
    <definedName name="委託料率" localSheetId="13">#REF!</definedName>
    <definedName name="委託料率" localSheetId="12">#REF!</definedName>
    <definedName name="委託料率" localSheetId="11">#REF!</definedName>
    <definedName name="委託料率" localSheetId="22">#REF!</definedName>
    <definedName name="委託料率" localSheetId="23">#REF!</definedName>
    <definedName name="委託料率" localSheetId="14">#REF!</definedName>
    <definedName name="委託料率" localSheetId="17">#REF!</definedName>
    <definedName name="委託料率" localSheetId="15">#REF!</definedName>
    <definedName name="委託料率" localSheetId="16">#REF!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6">#REF!</definedName>
    <definedName name="一般管理手数料" localSheetId="5">#REF!</definedName>
    <definedName name="一般管理手数料" localSheetId="19">#REF!</definedName>
    <definedName name="一般管理手数料" localSheetId="4">#REF!</definedName>
    <definedName name="一般管理手数料" localSheetId="8">#REF!</definedName>
    <definedName name="一般管理手数料" localSheetId="7">#REF!</definedName>
    <definedName name="一般管理手数料" localSheetId="10">#REF!</definedName>
    <definedName name="一般管理手数料" localSheetId="9">#REF!</definedName>
    <definedName name="一般管理手数料" localSheetId="13">#REF!</definedName>
    <definedName name="一般管理手数料" localSheetId="12">#REF!</definedName>
    <definedName name="一般管理手数料" localSheetId="11">#REF!</definedName>
    <definedName name="一般管理手数料" localSheetId="22">#REF!</definedName>
    <definedName name="一般管理手数料" localSheetId="23">#REF!</definedName>
    <definedName name="一般管理手数料" localSheetId="14">#REF!</definedName>
    <definedName name="一般管理手数料" localSheetId="17">#REF!</definedName>
    <definedName name="一般管理手数料" localSheetId="15">#REF!</definedName>
    <definedName name="一般管理手数料" localSheetId="16">#REF!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6">#REF!</definedName>
    <definedName name="延床面積持分" localSheetId="5">#REF!</definedName>
    <definedName name="延床面積持分" localSheetId="19">#REF!</definedName>
    <definedName name="延床面積持分" localSheetId="4">#REF!</definedName>
    <definedName name="延床面積持分" localSheetId="8">#REF!</definedName>
    <definedName name="延床面積持分" localSheetId="7">#REF!</definedName>
    <definedName name="延床面積持分" localSheetId="10">#REF!</definedName>
    <definedName name="延床面積持分" localSheetId="9">#REF!</definedName>
    <definedName name="延床面積持分" localSheetId="13">#REF!</definedName>
    <definedName name="延床面積持分" localSheetId="12">#REF!</definedName>
    <definedName name="延床面積持分" localSheetId="11">#REF!</definedName>
    <definedName name="延床面積持分" localSheetId="22">#REF!</definedName>
    <definedName name="延床面積持分" localSheetId="23">#REF!</definedName>
    <definedName name="延床面積持分" localSheetId="14">#REF!</definedName>
    <definedName name="延床面積持分" localSheetId="17">#REF!</definedName>
    <definedName name="延床面積持分" localSheetId="15">#REF!</definedName>
    <definedName name="延床面積持分" localSheetId="16">#REF!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6">#REF!</definedName>
    <definedName name="延面積" localSheetId="5">#REF!</definedName>
    <definedName name="延面積" localSheetId="19">#REF!</definedName>
    <definedName name="延面積" localSheetId="4">#REF!</definedName>
    <definedName name="延面積" localSheetId="8">#REF!</definedName>
    <definedName name="延面積" localSheetId="7">#REF!</definedName>
    <definedName name="延面積" localSheetId="10">#REF!</definedName>
    <definedName name="延面積" localSheetId="9">#REF!</definedName>
    <definedName name="延面積" localSheetId="13">#REF!</definedName>
    <definedName name="延面積" localSheetId="12">#REF!</definedName>
    <definedName name="延面積" localSheetId="11">#REF!</definedName>
    <definedName name="延面積" localSheetId="22">#REF!</definedName>
    <definedName name="延面積" localSheetId="23">#REF!</definedName>
    <definedName name="延面積" localSheetId="14">#REF!</definedName>
    <definedName name="延面積" localSheetId="17">#REF!</definedName>
    <definedName name="延面積" localSheetId="15">#REF!</definedName>
    <definedName name="延面積" localSheetId="16">#REF!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6">#REF!</definedName>
    <definedName name="延面積持分比率" localSheetId="5">#REF!</definedName>
    <definedName name="延面積持分比率" localSheetId="19">#REF!</definedName>
    <definedName name="延面積持分比率" localSheetId="4">#REF!</definedName>
    <definedName name="延面積持分比率" localSheetId="8">#REF!</definedName>
    <definedName name="延面積持分比率" localSheetId="7">#REF!</definedName>
    <definedName name="延面積持分比率" localSheetId="10">#REF!</definedName>
    <definedName name="延面積持分比率" localSheetId="9">#REF!</definedName>
    <definedName name="延面積持分比率" localSheetId="13">#REF!</definedName>
    <definedName name="延面積持分比率" localSheetId="12">#REF!</definedName>
    <definedName name="延面積持分比率" localSheetId="11">#REF!</definedName>
    <definedName name="延面積持分比率" localSheetId="22">#REF!</definedName>
    <definedName name="延面積持分比率" localSheetId="23">#REF!</definedName>
    <definedName name="延面積持分比率" localSheetId="14">#REF!</definedName>
    <definedName name="延面積持分比率" localSheetId="17">#REF!</definedName>
    <definedName name="延面積持分比率" localSheetId="15">#REF!</definedName>
    <definedName name="延面積持分比率" localSheetId="16">#REF!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6">#REF!</definedName>
    <definedName name="汚水槽" localSheetId="5">#REF!</definedName>
    <definedName name="汚水槽" localSheetId="19">#REF!</definedName>
    <definedName name="汚水槽" localSheetId="4">#REF!</definedName>
    <definedName name="汚水槽" localSheetId="8">#REF!</definedName>
    <definedName name="汚水槽" localSheetId="7">#REF!</definedName>
    <definedName name="汚水槽" localSheetId="10">#REF!</definedName>
    <definedName name="汚水槽" localSheetId="9">#REF!</definedName>
    <definedName name="汚水槽" localSheetId="13">#REF!</definedName>
    <definedName name="汚水槽" localSheetId="12">#REF!</definedName>
    <definedName name="汚水槽" localSheetId="11">#REF!</definedName>
    <definedName name="汚水槽" localSheetId="22">#REF!</definedName>
    <definedName name="汚水槽" localSheetId="23">#REF!</definedName>
    <definedName name="汚水槽" localSheetId="14">#REF!</definedName>
    <definedName name="汚水槽" localSheetId="17">#REF!</definedName>
    <definedName name="汚水槽" localSheetId="15">#REF!</definedName>
    <definedName name="汚水槽" localSheetId="16">#REF!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6">#REF!</definedName>
    <definedName name="価格_Ａ１" localSheetId="5">#REF!</definedName>
    <definedName name="価格_Ａ１" localSheetId="19">#REF!</definedName>
    <definedName name="価格_Ａ１" localSheetId="4">#REF!</definedName>
    <definedName name="価格_Ａ１" localSheetId="8">#REF!</definedName>
    <definedName name="価格_Ａ１" localSheetId="7">#REF!</definedName>
    <definedName name="価格_Ａ１" localSheetId="10">#REF!</definedName>
    <definedName name="価格_Ａ１" localSheetId="9">#REF!</definedName>
    <definedName name="価格_Ａ１" localSheetId="13">#REF!</definedName>
    <definedName name="価格_Ａ１" localSheetId="12">#REF!</definedName>
    <definedName name="価格_Ａ１" localSheetId="11">#REF!</definedName>
    <definedName name="価格_Ａ１" localSheetId="22">#REF!</definedName>
    <definedName name="価格_Ａ１" localSheetId="23">#REF!</definedName>
    <definedName name="価格_Ａ１" localSheetId="14">#REF!</definedName>
    <definedName name="価格_Ａ１" localSheetId="17">#REF!</definedName>
    <definedName name="価格_Ａ１" localSheetId="15">#REF!</definedName>
    <definedName name="価格_Ａ１" localSheetId="16">#REF!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6">#REF!</definedName>
    <definedName name="価格_Ａ２" localSheetId="5">#REF!</definedName>
    <definedName name="価格_Ａ２" localSheetId="19">#REF!</definedName>
    <definedName name="価格_Ａ２" localSheetId="4">#REF!</definedName>
    <definedName name="価格_Ａ２" localSheetId="8">#REF!</definedName>
    <definedName name="価格_Ａ２" localSheetId="7">#REF!</definedName>
    <definedName name="価格_Ａ２" localSheetId="10">#REF!</definedName>
    <definedName name="価格_Ａ２" localSheetId="9">#REF!</definedName>
    <definedName name="価格_Ａ２" localSheetId="13">#REF!</definedName>
    <definedName name="価格_Ａ２" localSheetId="12">#REF!</definedName>
    <definedName name="価格_Ａ２" localSheetId="11">#REF!</definedName>
    <definedName name="価格_Ａ２" localSheetId="22">#REF!</definedName>
    <definedName name="価格_Ａ２" localSheetId="23">#REF!</definedName>
    <definedName name="価格_Ａ２" localSheetId="14">#REF!</definedName>
    <definedName name="価格_Ａ２" localSheetId="17">#REF!</definedName>
    <definedName name="価格_Ａ２" localSheetId="15">#REF!</definedName>
    <definedName name="価格_Ａ２" localSheetId="16">#REF!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6">#REF!</definedName>
    <definedName name="価格_Ｂ" localSheetId="5">#REF!</definedName>
    <definedName name="価格_Ｂ" localSheetId="19">#REF!</definedName>
    <definedName name="価格_Ｂ" localSheetId="4">#REF!</definedName>
    <definedName name="価格_Ｂ" localSheetId="8">#REF!</definedName>
    <definedName name="価格_Ｂ" localSheetId="7">#REF!</definedName>
    <definedName name="価格_Ｂ" localSheetId="10">#REF!</definedName>
    <definedName name="価格_Ｂ" localSheetId="9">#REF!</definedName>
    <definedName name="価格_Ｂ" localSheetId="13">#REF!</definedName>
    <definedName name="価格_Ｂ" localSheetId="12">#REF!</definedName>
    <definedName name="価格_Ｂ" localSheetId="11">#REF!</definedName>
    <definedName name="価格_Ｂ" localSheetId="22">#REF!</definedName>
    <definedName name="価格_Ｂ" localSheetId="23">#REF!</definedName>
    <definedName name="価格_Ｂ" localSheetId="14">#REF!</definedName>
    <definedName name="価格_Ｂ" localSheetId="17">#REF!</definedName>
    <definedName name="価格_Ｂ" localSheetId="15">#REF!</definedName>
    <definedName name="価格_Ｂ" localSheetId="16">#REF!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6">#REF!</definedName>
    <definedName name="価格_Ｃ" localSheetId="5">#REF!</definedName>
    <definedName name="価格_Ｃ" localSheetId="19">#REF!</definedName>
    <definedName name="価格_Ｃ" localSheetId="4">#REF!</definedName>
    <definedName name="価格_Ｃ" localSheetId="8">#REF!</definedName>
    <definedName name="価格_Ｃ" localSheetId="7">#REF!</definedName>
    <definedName name="価格_Ｃ" localSheetId="10">#REF!</definedName>
    <definedName name="価格_Ｃ" localSheetId="9">#REF!</definedName>
    <definedName name="価格_Ｃ" localSheetId="13">#REF!</definedName>
    <definedName name="価格_Ｃ" localSheetId="12">#REF!</definedName>
    <definedName name="価格_Ｃ" localSheetId="11">#REF!</definedName>
    <definedName name="価格_Ｃ" localSheetId="22">#REF!</definedName>
    <definedName name="価格_Ｃ" localSheetId="23">#REF!</definedName>
    <definedName name="価格_Ｃ" localSheetId="14">#REF!</definedName>
    <definedName name="価格_Ｃ" localSheetId="17">#REF!</definedName>
    <definedName name="価格_Ｃ" localSheetId="15">#REF!</definedName>
    <definedName name="価格_Ｃ" localSheetId="16">#REF!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6">#REF!</definedName>
    <definedName name="火災保険料" localSheetId="5">#REF!</definedName>
    <definedName name="火災保険料" localSheetId="19">#REF!</definedName>
    <definedName name="火災保険料" localSheetId="4">#REF!</definedName>
    <definedName name="火災保険料" localSheetId="8">#REF!</definedName>
    <definedName name="火災保険料" localSheetId="7">#REF!</definedName>
    <definedName name="火災保険料" localSheetId="10">#REF!</definedName>
    <definedName name="火災保険料" localSheetId="9">#REF!</definedName>
    <definedName name="火災保険料" localSheetId="13">#REF!</definedName>
    <definedName name="火災保険料" localSheetId="12">#REF!</definedName>
    <definedName name="火災保険料" localSheetId="11">#REF!</definedName>
    <definedName name="火災保険料" localSheetId="22">#REF!</definedName>
    <definedName name="火災保険料" localSheetId="23">#REF!</definedName>
    <definedName name="火災保険料" localSheetId="14">#REF!</definedName>
    <definedName name="火災保険料" localSheetId="17">#REF!</definedName>
    <definedName name="火災保険料" localSheetId="15">#REF!</definedName>
    <definedName name="火災保険料" localSheetId="16">#REF!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6">#REF!</definedName>
    <definedName name="外部駐" localSheetId="5">#REF!</definedName>
    <definedName name="外部駐" localSheetId="19">#REF!</definedName>
    <definedName name="外部駐" localSheetId="4">#REF!</definedName>
    <definedName name="外部駐" localSheetId="8">#REF!</definedName>
    <definedName name="外部駐" localSheetId="7">#REF!</definedName>
    <definedName name="外部駐" localSheetId="10">#REF!</definedName>
    <definedName name="外部駐" localSheetId="9">#REF!</definedName>
    <definedName name="外部駐" localSheetId="13">#REF!</definedName>
    <definedName name="外部駐" localSheetId="12">#REF!</definedName>
    <definedName name="外部駐" localSheetId="11">#REF!</definedName>
    <definedName name="外部駐" localSheetId="22">#REF!</definedName>
    <definedName name="外部駐" localSheetId="23">#REF!</definedName>
    <definedName name="外部駐" localSheetId="14">#REF!</definedName>
    <definedName name="外部駐" localSheetId="17">#REF!</definedName>
    <definedName name="外部駐" localSheetId="15">#REF!</definedName>
    <definedName name="外部駐" localSheetId="16">#REF!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6">#REF!</definedName>
    <definedName name="外部駐車場" localSheetId="5">#REF!</definedName>
    <definedName name="外部駐車場" localSheetId="19">#REF!</definedName>
    <definedName name="外部駐車場" localSheetId="4">#REF!</definedName>
    <definedName name="外部駐車場" localSheetId="8">#REF!</definedName>
    <definedName name="外部駐車場" localSheetId="7">#REF!</definedName>
    <definedName name="外部駐車場" localSheetId="10">#REF!</definedName>
    <definedName name="外部駐車場" localSheetId="9">#REF!</definedName>
    <definedName name="外部駐車場" localSheetId="13">#REF!</definedName>
    <definedName name="外部駐車場" localSheetId="12">#REF!</definedName>
    <definedName name="外部駐車場" localSheetId="11">#REF!</definedName>
    <definedName name="外部駐車場" localSheetId="22">#REF!</definedName>
    <definedName name="外部駐車場" localSheetId="23">#REF!</definedName>
    <definedName name="外部駐車場" localSheetId="14">#REF!</definedName>
    <definedName name="外部駐車場" localSheetId="17">#REF!</definedName>
    <definedName name="外部駐車場" localSheetId="15">#REF!</definedName>
    <definedName name="外部駐車場" localSheetId="16">#REF!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6">#REF!</definedName>
    <definedName name="管理員業務費" localSheetId="5">#REF!</definedName>
    <definedName name="管理員業務費" localSheetId="19">#REF!</definedName>
    <definedName name="管理員業務費" localSheetId="4">#REF!</definedName>
    <definedName name="管理員業務費" localSheetId="8">#REF!</definedName>
    <definedName name="管理員業務費" localSheetId="7">#REF!</definedName>
    <definedName name="管理員業務費" localSheetId="10">#REF!</definedName>
    <definedName name="管理員業務費" localSheetId="9">#REF!</definedName>
    <definedName name="管理員業務費" localSheetId="13">#REF!</definedName>
    <definedName name="管理員業務費" localSheetId="12">#REF!</definedName>
    <definedName name="管理員業務費" localSheetId="11">#REF!</definedName>
    <definedName name="管理員業務費" localSheetId="22">#REF!</definedName>
    <definedName name="管理員業務費" localSheetId="23">#REF!</definedName>
    <definedName name="管理員業務費" localSheetId="14">#REF!</definedName>
    <definedName name="管理員業務費" localSheetId="17">#REF!</definedName>
    <definedName name="管理員業務費" localSheetId="15">#REF!</definedName>
    <definedName name="管理員業務費" localSheetId="16">#REF!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6">#REF!</definedName>
    <definedName name="管理準備金倍率" localSheetId="5">#REF!</definedName>
    <definedName name="管理準備金倍率" localSheetId="19">#REF!</definedName>
    <definedName name="管理準備金倍率" localSheetId="4">#REF!</definedName>
    <definedName name="管理準備金倍率" localSheetId="8">#REF!</definedName>
    <definedName name="管理準備金倍率" localSheetId="7">#REF!</definedName>
    <definedName name="管理準備金倍率" localSheetId="10">#REF!</definedName>
    <definedName name="管理準備金倍率" localSheetId="9">#REF!</definedName>
    <definedName name="管理準備金倍率" localSheetId="13">#REF!</definedName>
    <definedName name="管理準備金倍率" localSheetId="12">#REF!</definedName>
    <definedName name="管理準備金倍率" localSheetId="11">#REF!</definedName>
    <definedName name="管理準備金倍率" localSheetId="22">#REF!</definedName>
    <definedName name="管理準備金倍率" localSheetId="23">#REF!</definedName>
    <definedName name="管理準備金倍率" localSheetId="14">#REF!</definedName>
    <definedName name="管理準備金倍率" localSheetId="17">#REF!</definedName>
    <definedName name="管理準備金倍率" localSheetId="15">#REF!</definedName>
    <definedName name="管理準備金倍率" localSheetId="16">#REF!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6">#REF!</definedName>
    <definedName name="管理費" localSheetId="5">#REF!</definedName>
    <definedName name="管理費" localSheetId="19">#REF!</definedName>
    <definedName name="管理費" localSheetId="4">#REF!</definedName>
    <definedName name="管理費" localSheetId="8">#REF!</definedName>
    <definedName name="管理費" localSheetId="7">#REF!</definedName>
    <definedName name="管理費" localSheetId="10">#REF!</definedName>
    <definedName name="管理費" localSheetId="9">#REF!</definedName>
    <definedName name="管理費" localSheetId="13">#REF!</definedName>
    <definedName name="管理費" localSheetId="12">#REF!</definedName>
    <definedName name="管理費" localSheetId="11">#REF!</definedName>
    <definedName name="管理費" localSheetId="22">#REF!</definedName>
    <definedName name="管理費" localSheetId="23">#REF!</definedName>
    <definedName name="管理費" localSheetId="14">#REF!</definedName>
    <definedName name="管理費" localSheetId="17">#REF!</definedName>
    <definedName name="管理費" localSheetId="15">#REF!</definedName>
    <definedName name="管理費" localSheetId="16">#REF!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6">#REF!</definedName>
    <definedName name="管理費㎡単価" localSheetId="5">#REF!</definedName>
    <definedName name="管理費㎡単価" localSheetId="19">#REF!</definedName>
    <definedName name="管理費㎡単価" localSheetId="4">#REF!</definedName>
    <definedName name="管理費㎡単価" localSheetId="8">#REF!</definedName>
    <definedName name="管理費㎡単価" localSheetId="7">#REF!</definedName>
    <definedName name="管理費㎡単価" localSheetId="10">#REF!</definedName>
    <definedName name="管理費㎡単価" localSheetId="9">#REF!</definedName>
    <definedName name="管理費㎡単価" localSheetId="13">#REF!</definedName>
    <definedName name="管理費㎡単価" localSheetId="12">#REF!</definedName>
    <definedName name="管理費㎡単価" localSheetId="11">#REF!</definedName>
    <definedName name="管理費㎡単価" localSheetId="22">#REF!</definedName>
    <definedName name="管理費㎡単価" localSheetId="23">#REF!</definedName>
    <definedName name="管理費㎡単価" localSheetId="14">#REF!</definedName>
    <definedName name="管理費㎡単価" localSheetId="17">#REF!</definedName>
    <definedName name="管理費㎡単価" localSheetId="15">#REF!</definedName>
    <definedName name="管理費㎡単価" localSheetId="16">#REF!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6">#REF!</definedName>
    <definedName name="管理費単価" localSheetId="5">#REF!</definedName>
    <definedName name="管理費単価" localSheetId="19">#REF!</definedName>
    <definedName name="管理費単価" localSheetId="4">#REF!</definedName>
    <definedName name="管理費単価" localSheetId="8">#REF!</definedName>
    <definedName name="管理費単価" localSheetId="7">#REF!</definedName>
    <definedName name="管理費単価" localSheetId="10">#REF!</definedName>
    <definedName name="管理費単価" localSheetId="9">#REF!</definedName>
    <definedName name="管理費単価" localSheetId="13">#REF!</definedName>
    <definedName name="管理費単価" localSheetId="12">#REF!</definedName>
    <definedName name="管理費単価" localSheetId="11">#REF!</definedName>
    <definedName name="管理費単価" localSheetId="22">#REF!</definedName>
    <definedName name="管理費単価" localSheetId="23">#REF!</definedName>
    <definedName name="管理費単価" localSheetId="14">#REF!</definedName>
    <definedName name="管理費単価" localSheetId="17">#REF!</definedName>
    <definedName name="管理費単価" localSheetId="15">#REF!</definedName>
    <definedName name="管理費単価" localSheetId="16">#REF!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6">#REF!</definedName>
    <definedName name="還元利回り" localSheetId="5">#REF!</definedName>
    <definedName name="還元利回り" localSheetId="19">#REF!</definedName>
    <definedName name="還元利回り" localSheetId="4">#REF!</definedName>
    <definedName name="還元利回り" localSheetId="8">#REF!</definedName>
    <definedName name="還元利回り" localSheetId="7">#REF!</definedName>
    <definedName name="還元利回り" localSheetId="10">#REF!</definedName>
    <definedName name="還元利回り" localSheetId="9">#REF!</definedName>
    <definedName name="還元利回り" localSheetId="13">#REF!</definedName>
    <definedName name="還元利回り" localSheetId="12">#REF!</definedName>
    <definedName name="還元利回り" localSheetId="11">#REF!</definedName>
    <definedName name="還元利回り" localSheetId="22">#REF!</definedName>
    <definedName name="還元利回り" localSheetId="23">#REF!</definedName>
    <definedName name="還元利回り" localSheetId="14">#REF!</definedName>
    <definedName name="還元利回り" localSheetId="17">#REF!</definedName>
    <definedName name="還元利回り" localSheetId="15">#REF!</definedName>
    <definedName name="還元利回り" localSheetId="16">#REF!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6">#REF!</definedName>
    <definedName name="基金基準" localSheetId="5">#REF!</definedName>
    <definedName name="基金基準" localSheetId="19">#REF!</definedName>
    <definedName name="基金基準" localSheetId="4">#REF!</definedName>
    <definedName name="基金基準" localSheetId="8">#REF!</definedName>
    <definedName name="基金基準" localSheetId="7">#REF!</definedName>
    <definedName name="基金基準" localSheetId="10">#REF!</definedName>
    <definedName name="基金基準" localSheetId="9">#REF!</definedName>
    <definedName name="基金基準" localSheetId="13">#REF!</definedName>
    <definedName name="基金基準" localSheetId="12">#REF!</definedName>
    <definedName name="基金基準" localSheetId="11">#REF!</definedName>
    <definedName name="基金基準" localSheetId="22">#REF!</definedName>
    <definedName name="基金基準" localSheetId="23">#REF!</definedName>
    <definedName name="基金基準" localSheetId="14">#REF!</definedName>
    <definedName name="基金基準" localSheetId="17">#REF!</definedName>
    <definedName name="基金基準" localSheetId="15">#REF!</definedName>
    <definedName name="基金基準" localSheetId="16">#REF!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6">#REF!</definedName>
    <definedName name="共視聴" localSheetId="5">#REF!</definedName>
    <definedName name="共視聴" localSheetId="19">#REF!</definedName>
    <definedName name="共視聴" localSheetId="4">#REF!</definedName>
    <definedName name="共視聴" localSheetId="8">#REF!</definedName>
    <definedName name="共視聴" localSheetId="7">#REF!</definedName>
    <definedName name="共視聴" localSheetId="10">#REF!</definedName>
    <definedName name="共視聴" localSheetId="9">#REF!</definedName>
    <definedName name="共視聴" localSheetId="13">#REF!</definedName>
    <definedName name="共視聴" localSheetId="12">#REF!</definedName>
    <definedName name="共視聴" localSheetId="11">#REF!</definedName>
    <definedName name="共視聴" localSheetId="22">#REF!</definedName>
    <definedName name="共視聴" localSheetId="23">#REF!</definedName>
    <definedName name="共視聴" localSheetId="14">#REF!</definedName>
    <definedName name="共視聴" localSheetId="17">#REF!</definedName>
    <definedName name="共視聴" localSheetId="15">#REF!</definedName>
    <definedName name="共視聴" localSheetId="16">#REF!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6">#REF!</definedName>
    <definedName name="共視聴基準" localSheetId="5">#REF!</definedName>
    <definedName name="共視聴基準" localSheetId="19">#REF!</definedName>
    <definedName name="共視聴基準" localSheetId="4">#REF!</definedName>
    <definedName name="共視聴基準" localSheetId="8">#REF!</definedName>
    <definedName name="共視聴基準" localSheetId="7">#REF!</definedName>
    <definedName name="共視聴基準" localSheetId="10">#REF!</definedName>
    <definedName name="共視聴基準" localSheetId="9">#REF!</definedName>
    <definedName name="共視聴基準" localSheetId="13">#REF!</definedName>
    <definedName name="共視聴基準" localSheetId="12">#REF!</definedName>
    <definedName name="共視聴基準" localSheetId="11">#REF!</definedName>
    <definedName name="共視聴基準" localSheetId="22">#REF!</definedName>
    <definedName name="共視聴基準" localSheetId="23">#REF!</definedName>
    <definedName name="共視聴基準" localSheetId="14">#REF!</definedName>
    <definedName name="共視聴基準" localSheetId="17">#REF!</definedName>
    <definedName name="共視聴基準" localSheetId="15">#REF!</definedName>
    <definedName name="共視聴基準" localSheetId="16">#REF!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6">#REF!</definedName>
    <definedName name="共用部" localSheetId="5">#REF!</definedName>
    <definedName name="共用部" localSheetId="19">#REF!</definedName>
    <definedName name="共用部" localSheetId="4">#REF!</definedName>
    <definedName name="共用部" localSheetId="8">#REF!</definedName>
    <definedName name="共用部" localSheetId="7">#REF!</definedName>
    <definedName name="共用部" localSheetId="10">#REF!</definedName>
    <definedName name="共用部" localSheetId="9">#REF!</definedName>
    <definedName name="共用部" localSheetId="13">#REF!</definedName>
    <definedName name="共用部" localSheetId="12">#REF!</definedName>
    <definedName name="共用部" localSheetId="11">#REF!</definedName>
    <definedName name="共用部" localSheetId="22">#REF!</definedName>
    <definedName name="共用部" localSheetId="23">#REF!</definedName>
    <definedName name="共用部" localSheetId="14">#REF!</definedName>
    <definedName name="共用部" localSheetId="17">#REF!</definedName>
    <definedName name="共用部" localSheetId="15">#REF!</definedName>
    <definedName name="共用部" localSheetId="16">#REF!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6">#REF!</definedName>
    <definedName name="緊急受付業務費" localSheetId="5">#REF!</definedName>
    <definedName name="緊急受付業務費" localSheetId="19">#REF!</definedName>
    <definedName name="緊急受付業務費" localSheetId="4">#REF!</definedName>
    <definedName name="緊急受付業務費" localSheetId="8">#REF!</definedName>
    <definedName name="緊急受付業務費" localSheetId="7">#REF!</definedName>
    <definedName name="緊急受付業務費" localSheetId="10">#REF!</definedName>
    <definedName name="緊急受付業務費" localSheetId="9">#REF!</definedName>
    <definedName name="緊急受付業務費" localSheetId="13">#REF!</definedName>
    <definedName name="緊急受付業務費" localSheetId="12">#REF!</definedName>
    <definedName name="緊急受付業務費" localSheetId="11">#REF!</definedName>
    <definedName name="緊急受付業務費" localSheetId="22">#REF!</definedName>
    <definedName name="緊急受付業務費" localSheetId="23">#REF!</definedName>
    <definedName name="緊急受付業務費" localSheetId="14">#REF!</definedName>
    <definedName name="緊急受付業務費" localSheetId="17">#REF!</definedName>
    <definedName name="緊急受付業務費" localSheetId="15">#REF!</definedName>
    <definedName name="緊急受付業務費" localSheetId="16">#REF!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6">#REF!</definedName>
    <definedName name="建物持分比率" localSheetId="5">#REF!</definedName>
    <definedName name="建物持分比率" localSheetId="19">#REF!</definedName>
    <definedName name="建物持分比率" localSheetId="4">#REF!</definedName>
    <definedName name="建物持分比率" localSheetId="8">#REF!</definedName>
    <definedName name="建物持分比率" localSheetId="7">#REF!</definedName>
    <definedName name="建物持分比率" localSheetId="10">#REF!</definedName>
    <definedName name="建物持分比率" localSheetId="9">#REF!</definedName>
    <definedName name="建物持分比率" localSheetId="13">#REF!</definedName>
    <definedName name="建物持分比率" localSheetId="12">#REF!</definedName>
    <definedName name="建物持分比率" localSheetId="11">#REF!</definedName>
    <definedName name="建物持分比率" localSheetId="22">#REF!</definedName>
    <definedName name="建物持分比率" localSheetId="23">#REF!</definedName>
    <definedName name="建物持分比率" localSheetId="14">#REF!</definedName>
    <definedName name="建物持分比率" localSheetId="17">#REF!</definedName>
    <definedName name="建物持分比率" localSheetId="15">#REF!</definedName>
    <definedName name="建物持分比率" localSheetId="16">#REF!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6">#REF!</definedName>
    <definedName name="個人賠償" localSheetId="5">#REF!</definedName>
    <definedName name="個人賠償" localSheetId="19">#REF!</definedName>
    <definedName name="個人賠償" localSheetId="4">#REF!</definedName>
    <definedName name="個人賠償" localSheetId="8">#REF!</definedName>
    <definedName name="個人賠償" localSheetId="7">#REF!</definedName>
    <definedName name="個人賠償" localSheetId="10">#REF!</definedName>
    <definedName name="個人賠償" localSheetId="9">#REF!</definedName>
    <definedName name="個人賠償" localSheetId="13">#REF!</definedName>
    <definedName name="個人賠償" localSheetId="12">#REF!</definedName>
    <definedName name="個人賠償" localSheetId="11">#REF!</definedName>
    <definedName name="個人賠償" localSheetId="22">#REF!</definedName>
    <definedName name="個人賠償" localSheetId="23">#REF!</definedName>
    <definedName name="個人賠償" localSheetId="14">#REF!</definedName>
    <definedName name="個人賠償" localSheetId="17">#REF!</definedName>
    <definedName name="個人賠償" localSheetId="15">#REF!</definedName>
    <definedName name="個人賠償" localSheetId="16">#REF!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6">#REF!</definedName>
    <definedName name="戸数" localSheetId="5">#REF!</definedName>
    <definedName name="戸数" localSheetId="19">#REF!</definedName>
    <definedName name="戸数" localSheetId="4">#REF!</definedName>
    <definedName name="戸数" localSheetId="8">#REF!</definedName>
    <definedName name="戸数" localSheetId="7">#REF!</definedName>
    <definedName name="戸数" localSheetId="10">#REF!</definedName>
    <definedName name="戸数" localSheetId="9">#REF!</definedName>
    <definedName name="戸数" localSheetId="13">#REF!</definedName>
    <definedName name="戸数" localSheetId="12">#REF!</definedName>
    <definedName name="戸数" localSheetId="11">#REF!</definedName>
    <definedName name="戸数" localSheetId="22">#REF!</definedName>
    <definedName name="戸数" localSheetId="23">#REF!</definedName>
    <definedName name="戸数" localSheetId="14">#REF!</definedName>
    <definedName name="戸数" localSheetId="17">#REF!</definedName>
    <definedName name="戸数" localSheetId="15">#REF!</definedName>
    <definedName name="戸数" localSheetId="16">#REF!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6">#REF!</definedName>
    <definedName name="今回評価時点" localSheetId="5">#REF!</definedName>
    <definedName name="今回評価時点" localSheetId="19">#REF!</definedName>
    <definedName name="今回評価時点" localSheetId="4">#REF!</definedName>
    <definedName name="今回評価時点" localSheetId="8">#REF!</definedName>
    <definedName name="今回評価時点" localSheetId="7">#REF!</definedName>
    <definedName name="今回評価時点" localSheetId="10">#REF!</definedName>
    <definedName name="今回評価時点" localSheetId="9">#REF!</definedName>
    <definedName name="今回評価時点" localSheetId="13">#REF!</definedName>
    <definedName name="今回評価時点" localSheetId="12">#REF!</definedName>
    <definedName name="今回評価時点" localSheetId="11">#REF!</definedName>
    <definedName name="今回評価時点" localSheetId="22">#REF!</definedName>
    <definedName name="今回評価時点" localSheetId="23">#REF!</definedName>
    <definedName name="今回評価時点" localSheetId="14">#REF!</definedName>
    <definedName name="今回評価時点" localSheetId="17">#REF!</definedName>
    <definedName name="今回評価時点" localSheetId="15">#REF!</definedName>
    <definedName name="今回評価時点" localSheetId="16">#REF!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6">#REF!</definedName>
    <definedName name="再建築単価" localSheetId="5">#REF!</definedName>
    <definedName name="再建築単価" localSheetId="19">#REF!</definedName>
    <definedName name="再建築単価" localSheetId="4">#REF!</definedName>
    <definedName name="再建築単価" localSheetId="8">#REF!</definedName>
    <definedName name="再建築単価" localSheetId="7">#REF!</definedName>
    <definedName name="再建築単価" localSheetId="10">#REF!</definedName>
    <definedName name="再建築単価" localSheetId="9">#REF!</definedName>
    <definedName name="再建築単価" localSheetId="13">#REF!</definedName>
    <definedName name="再建築単価" localSheetId="12">#REF!</definedName>
    <definedName name="再建築単価" localSheetId="11">#REF!</definedName>
    <definedName name="再建築単価" localSheetId="22">#REF!</definedName>
    <definedName name="再建築単価" localSheetId="23">#REF!</definedName>
    <definedName name="再建築単価" localSheetId="14">#REF!</definedName>
    <definedName name="再建築単価" localSheetId="17">#REF!</definedName>
    <definedName name="再建築単価" localSheetId="15">#REF!</definedName>
    <definedName name="再建築単価" localSheetId="16">#REF!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6">#REF!</definedName>
    <definedName name="支出" localSheetId="5">#REF!</definedName>
    <definedName name="支出" localSheetId="19">#REF!</definedName>
    <definedName name="支出" localSheetId="4">#REF!</definedName>
    <definedName name="支出" localSheetId="8">#REF!</definedName>
    <definedName name="支出" localSheetId="7">#REF!</definedName>
    <definedName name="支出" localSheetId="10">#REF!</definedName>
    <definedName name="支出" localSheetId="9">#REF!</definedName>
    <definedName name="支出" localSheetId="13">#REF!</definedName>
    <definedName name="支出" localSheetId="12">#REF!</definedName>
    <definedName name="支出" localSheetId="11">#REF!</definedName>
    <definedName name="支出" localSheetId="22">#REF!</definedName>
    <definedName name="支出" localSheetId="23">#REF!</definedName>
    <definedName name="支出" localSheetId="14">#REF!</definedName>
    <definedName name="支出" localSheetId="17">#REF!</definedName>
    <definedName name="支出" localSheetId="15">#REF!</definedName>
    <definedName name="支出" localSheetId="16">#REF!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6">#REF!</definedName>
    <definedName name="施設賠償" localSheetId="5">#REF!</definedName>
    <definedName name="施設賠償" localSheetId="19">#REF!</definedName>
    <definedName name="施設賠償" localSheetId="4">#REF!</definedName>
    <definedName name="施設賠償" localSheetId="8">#REF!</definedName>
    <definedName name="施設賠償" localSheetId="7">#REF!</definedName>
    <definedName name="施設賠償" localSheetId="10">#REF!</definedName>
    <definedName name="施設賠償" localSheetId="9">#REF!</definedName>
    <definedName name="施設賠償" localSheetId="13">#REF!</definedName>
    <definedName name="施設賠償" localSheetId="12">#REF!</definedName>
    <definedName name="施設賠償" localSheetId="11">#REF!</definedName>
    <definedName name="施設賠償" localSheetId="22">#REF!</definedName>
    <definedName name="施設賠償" localSheetId="23">#REF!</definedName>
    <definedName name="施設賠償" localSheetId="14">#REF!</definedName>
    <definedName name="施設賠償" localSheetId="17">#REF!</definedName>
    <definedName name="施設賠償" localSheetId="15">#REF!</definedName>
    <definedName name="施設賠償" localSheetId="16">#REF!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6">#REF!</definedName>
    <definedName name="事務管理業務費" localSheetId="5">#REF!</definedName>
    <definedName name="事務管理業務費" localSheetId="19">#REF!</definedName>
    <definedName name="事務管理業務費" localSheetId="4">#REF!</definedName>
    <definedName name="事務管理業務費" localSheetId="8">#REF!</definedName>
    <definedName name="事務管理業務費" localSheetId="7">#REF!</definedName>
    <definedName name="事務管理業務費" localSheetId="10">#REF!</definedName>
    <definedName name="事務管理業務費" localSheetId="9">#REF!</definedName>
    <definedName name="事務管理業務費" localSheetId="13">#REF!</definedName>
    <definedName name="事務管理業務費" localSheetId="12">#REF!</definedName>
    <definedName name="事務管理業務費" localSheetId="11">#REF!</definedName>
    <definedName name="事務管理業務費" localSheetId="22">#REF!</definedName>
    <definedName name="事務管理業務費" localSheetId="23">#REF!</definedName>
    <definedName name="事務管理業務費" localSheetId="14">#REF!</definedName>
    <definedName name="事務管理業務費" localSheetId="17">#REF!</definedName>
    <definedName name="事務管理業務費" localSheetId="15">#REF!</definedName>
    <definedName name="事務管理業務費" localSheetId="16">#REF!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6">#REF!</definedName>
    <definedName name="実績管理収支" localSheetId="5">#REF!</definedName>
    <definedName name="実績管理収支" localSheetId="19">#REF!</definedName>
    <definedName name="実績管理収支" localSheetId="4">#REF!</definedName>
    <definedName name="実績管理収支" localSheetId="8">#REF!</definedName>
    <definedName name="実績管理収支" localSheetId="7">#REF!</definedName>
    <definedName name="実績管理収支" localSheetId="10">#REF!</definedName>
    <definedName name="実績管理収支" localSheetId="9">#REF!</definedName>
    <definedName name="実績管理収支" localSheetId="13">#REF!</definedName>
    <definedName name="実績管理収支" localSheetId="12">#REF!</definedName>
    <definedName name="実績管理収支" localSheetId="11">#REF!</definedName>
    <definedName name="実績管理収支" localSheetId="22">#REF!</definedName>
    <definedName name="実績管理収支" localSheetId="23">#REF!</definedName>
    <definedName name="実績管理収支" localSheetId="14">#REF!</definedName>
    <definedName name="実績管理収支" localSheetId="17">#REF!</definedName>
    <definedName name="実績管理収支" localSheetId="15">#REF!</definedName>
    <definedName name="実績管理収支" localSheetId="16">#REF!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6">#REF!</definedName>
    <definedName name="実績共益費" localSheetId="5">#REF!</definedName>
    <definedName name="実績共益費" localSheetId="19">#REF!</definedName>
    <definedName name="実績共益費" localSheetId="4">#REF!</definedName>
    <definedName name="実績共益費" localSheetId="8">#REF!</definedName>
    <definedName name="実績共益費" localSheetId="7">#REF!</definedName>
    <definedName name="実績共益費" localSheetId="10">#REF!</definedName>
    <definedName name="実績共益費" localSheetId="9">#REF!</definedName>
    <definedName name="実績共益費" localSheetId="13">#REF!</definedName>
    <definedName name="実績共益費" localSheetId="12">#REF!</definedName>
    <definedName name="実績共益費" localSheetId="11">#REF!</definedName>
    <definedName name="実績共益費" localSheetId="22">#REF!</definedName>
    <definedName name="実績共益費" localSheetId="23">#REF!</definedName>
    <definedName name="実績共益費" localSheetId="14">#REF!</definedName>
    <definedName name="実績共益費" localSheetId="17">#REF!</definedName>
    <definedName name="実績共益費" localSheetId="15">#REF!</definedName>
    <definedName name="実績共益費" localSheetId="16">#REF!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6">#REF!</definedName>
    <definedName name="実績賃貸収支" localSheetId="5">#REF!</definedName>
    <definedName name="実績賃貸収支" localSheetId="19">#REF!</definedName>
    <definedName name="実績賃貸収支" localSheetId="4">#REF!</definedName>
    <definedName name="実績賃貸収支" localSheetId="8">#REF!</definedName>
    <definedName name="実績賃貸収支" localSheetId="7">#REF!</definedName>
    <definedName name="実績賃貸収支" localSheetId="10">#REF!</definedName>
    <definedName name="実績賃貸収支" localSheetId="9">#REF!</definedName>
    <definedName name="実績賃貸収支" localSheetId="13">#REF!</definedName>
    <definedName name="実績賃貸収支" localSheetId="12">#REF!</definedName>
    <definedName name="実績賃貸収支" localSheetId="11">#REF!</definedName>
    <definedName name="実績賃貸収支" localSheetId="22">#REF!</definedName>
    <definedName name="実績賃貸収支" localSheetId="23">#REF!</definedName>
    <definedName name="実績賃貸収支" localSheetId="14">#REF!</definedName>
    <definedName name="実績賃貸収支" localSheetId="17">#REF!</definedName>
    <definedName name="実績賃貸収支" localSheetId="15">#REF!</definedName>
    <definedName name="実績賃貸収支" localSheetId="16">#REF!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6">#REF!</definedName>
    <definedName name="実績賃貸収入" localSheetId="5">#REF!</definedName>
    <definedName name="実績賃貸収入" localSheetId="19">#REF!</definedName>
    <definedName name="実績賃貸収入" localSheetId="4">#REF!</definedName>
    <definedName name="実績賃貸収入" localSheetId="8">#REF!</definedName>
    <definedName name="実績賃貸収入" localSheetId="7">#REF!</definedName>
    <definedName name="実績賃貸収入" localSheetId="10">#REF!</definedName>
    <definedName name="実績賃貸収入" localSheetId="9">#REF!</definedName>
    <definedName name="実績賃貸収入" localSheetId="13">#REF!</definedName>
    <definedName name="実績賃貸収入" localSheetId="12">#REF!</definedName>
    <definedName name="実績賃貸収入" localSheetId="11">#REF!</definedName>
    <definedName name="実績賃貸収入" localSheetId="22">#REF!</definedName>
    <definedName name="実績賃貸収入" localSheetId="23">#REF!</definedName>
    <definedName name="実績賃貸収入" localSheetId="14">#REF!</definedName>
    <definedName name="実績賃貸収入" localSheetId="17">#REF!</definedName>
    <definedName name="実績賃貸収入" localSheetId="15">#REF!</definedName>
    <definedName name="実績賃貸収入" localSheetId="16">#REF!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6">#REF!</definedName>
    <definedName name="実績賃料" localSheetId="5">#REF!</definedName>
    <definedName name="実績賃料" localSheetId="19">#REF!</definedName>
    <definedName name="実績賃料" localSheetId="4">#REF!</definedName>
    <definedName name="実績賃料" localSheetId="8">#REF!</definedName>
    <definedName name="実績賃料" localSheetId="7">#REF!</definedName>
    <definedName name="実績賃料" localSheetId="10">#REF!</definedName>
    <definedName name="実績賃料" localSheetId="9">#REF!</definedName>
    <definedName name="実績賃料" localSheetId="13">#REF!</definedName>
    <definedName name="実績賃料" localSheetId="12">#REF!</definedName>
    <definedName name="実績賃料" localSheetId="11">#REF!</definedName>
    <definedName name="実績賃料" localSheetId="22">#REF!</definedName>
    <definedName name="実績賃料" localSheetId="23">#REF!</definedName>
    <definedName name="実績賃料" localSheetId="14">#REF!</definedName>
    <definedName name="実績賃料" localSheetId="17">#REF!</definedName>
    <definedName name="実績賃料" localSheetId="15">#REF!</definedName>
    <definedName name="実績賃料" localSheetId="16">#REF!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6">#REF!</definedName>
    <definedName name="実績売上総利益" localSheetId="5">#REF!</definedName>
    <definedName name="実績売上総利益" localSheetId="19">#REF!</definedName>
    <definedName name="実績売上総利益" localSheetId="4">#REF!</definedName>
    <definedName name="実績売上総利益" localSheetId="8">#REF!</definedName>
    <definedName name="実績売上総利益" localSheetId="7">#REF!</definedName>
    <definedName name="実績売上総利益" localSheetId="10">#REF!</definedName>
    <definedName name="実績売上総利益" localSheetId="9">#REF!</definedName>
    <definedName name="実績売上総利益" localSheetId="13">#REF!</definedName>
    <definedName name="実績売上総利益" localSheetId="12">#REF!</definedName>
    <definedName name="実績売上総利益" localSheetId="11">#REF!</definedName>
    <definedName name="実績売上総利益" localSheetId="22">#REF!</definedName>
    <definedName name="実績売上総利益" localSheetId="23">#REF!</definedName>
    <definedName name="実績売上総利益" localSheetId="14">#REF!</definedName>
    <definedName name="実績売上総利益" localSheetId="17">#REF!</definedName>
    <definedName name="実績売上総利益" localSheetId="15">#REF!</definedName>
    <definedName name="実績売上総利益" localSheetId="16">#REF!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6">#REF!</definedName>
    <definedName name="実績敷金" localSheetId="5">#REF!</definedName>
    <definedName name="実績敷金" localSheetId="19">#REF!</definedName>
    <definedName name="実績敷金" localSheetId="4">#REF!</definedName>
    <definedName name="実績敷金" localSheetId="8">#REF!</definedName>
    <definedName name="実績敷金" localSheetId="7">#REF!</definedName>
    <definedName name="実績敷金" localSheetId="10">#REF!</definedName>
    <definedName name="実績敷金" localSheetId="9">#REF!</definedName>
    <definedName name="実績敷金" localSheetId="13">#REF!</definedName>
    <definedName name="実績敷金" localSheetId="12">#REF!</definedName>
    <definedName name="実績敷金" localSheetId="11">#REF!</definedName>
    <definedName name="実績敷金" localSheetId="22">#REF!</definedName>
    <definedName name="実績敷金" localSheetId="23">#REF!</definedName>
    <definedName name="実績敷金" localSheetId="14">#REF!</definedName>
    <definedName name="実績敷金" localSheetId="17">#REF!</definedName>
    <definedName name="実績敷金" localSheetId="15">#REF!</definedName>
    <definedName name="実績敷金" localSheetId="16">#REF!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6">#REF!</definedName>
    <definedName name="実績名義変更料等" localSheetId="5">#REF!</definedName>
    <definedName name="実績名義変更料等" localSheetId="19">#REF!</definedName>
    <definedName name="実績名義変更料等" localSheetId="4">#REF!</definedName>
    <definedName name="実績名義変更料等" localSheetId="8">#REF!</definedName>
    <definedName name="実績名義変更料等" localSheetId="7">#REF!</definedName>
    <definedName name="実績名義変更料等" localSheetId="10">#REF!</definedName>
    <definedName name="実績名義変更料等" localSheetId="9">#REF!</definedName>
    <definedName name="実績名義変更料等" localSheetId="13">#REF!</definedName>
    <definedName name="実績名義変更料等" localSheetId="12">#REF!</definedName>
    <definedName name="実績名義変更料等" localSheetId="11">#REF!</definedName>
    <definedName name="実績名義変更料等" localSheetId="22">#REF!</definedName>
    <definedName name="実績名義変更料等" localSheetId="23">#REF!</definedName>
    <definedName name="実績名義変更料等" localSheetId="14">#REF!</definedName>
    <definedName name="実績名義変更料等" localSheetId="17">#REF!</definedName>
    <definedName name="実績名義変更料等" localSheetId="15">#REF!</definedName>
    <definedName name="実績名義変更料等" localSheetId="16">#REF!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6">#REF!</definedName>
    <definedName name="収益按分比率" localSheetId="5">#REF!</definedName>
    <definedName name="収益按分比率" localSheetId="19">#REF!</definedName>
    <definedName name="収益按分比率" localSheetId="4">#REF!</definedName>
    <definedName name="収益按分比率" localSheetId="8">#REF!</definedName>
    <definedName name="収益按分比率" localSheetId="7">#REF!</definedName>
    <definedName name="収益按分比率" localSheetId="10">#REF!</definedName>
    <definedName name="収益按分比率" localSheetId="9">#REF!</definedName>
    <definedName name="収益按分比率" localSheetId="13">#REF!</definedName>
    <definedName name="収益按分比率" localSheetId="12">#REF!</definedName>
    <definedName name="収益按分比率" localSheetId="11">#REF!</definedName>
    <definedName name="収益按分比率" localSheetId="22">#REF!</definedName>
    <definedName name="収益按分比率" localSheetId="23">#REF!</definedName>
    <definedName name="収益按分比率" localSheetId="14">#REF!</definedName>
    <definedName name="収益按分比率" localSheetId="17">#REF!</definedName>
    <definedName name="収益按分比率" localSheetId="15">#REF!</definedName>
    <definedName name="収益按分比率" localSheetId="16">#REF!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6">#REF!</definedName>
    <definedName name="収入" localSheetId="5">#REF!</definedName>
    <definedName name="収入" localSheetId="19">#REF!</definedName>
    <definedName name="収入" localSheetId="4">#REF!</definedName>
    <definedName name="収入" localSheetId="8">#REF!</definedName>
    <definedName name="収入" localSheetId="7">#REF!</definedName>
    <definedName name="収入" localSheetId="10">#REF!</definedName>
    <definedName name="収入" localSheetId="9">#REF!</definedName>
    <definedName name="収入" localSheetId="13">#REF!</definedName>
    <definedName name="収入" localSheetId="12">#REF!</definedName>
    <definedName name="収入" localSheetId="11">#REF!</definedName>
    <definedName name="収入" localSheetId="22">#REF!</definedName>
    <definedName name="収入" localSheetId="23">#REF!</definedName>
    <definedName name="収入" localSheetId="14">#REF!</definedName>
    <definedName name="収入" localSheetId="17">#REF!</definedName>
    <definedName name="収入" localSheetId="15">#REF!</definedName>
    <definedName name="収入" localSheetId="16">#REF!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6">#REF!</definedName>
    <definedName name="住戸戸数" localSheetId="5">#REF!</definedName>
    <definedName name="住戸戸数" localSheetId="19">#REF!</definedName>
    <definedName name="住戸戸数" localSheetId="4">#REF!</definedName>
    <definedName name="住戸戸数" localSheetId="8">#REF!</definedName>
    <definedName name="住戸戸数" localSheetId="7">#REF!</definedName>
    <definedName name="住戸戸数" localSheetId="10">#REF!</definedName>
    <definedName name="住戸戸数" localSheetId="9">#REF!</definedName>
    <definedName name="住戸戸数" localSheetId="13">#REF!</definedName>
    <definedName name="住戸戸数" localSheetId="12">#REF!</definedName>
    <definedName name="住戸戸数" localSheetId="11">#REF!</definedName>
    <definedName name="住戸戸数" localSheetId="22">#REF!</definedName>
    <definedName name="住戸戸数" localSheetId="23">#REF!</definedName>
    <definedName name="住戸戸数" localSheetId="14">#REF!</definedName>
    <definedName name="住戸戸数" localSheetId="17">#REF!</definedName>
    <definedName name="住戸戸数" localSheetId="15">#REF!</definedName>
    <definedName name="住戸戸数" localSheetId="16">#REF!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6">#REF!</definedName>
    <definedName name="住戸専有" localSheetId="5">#REF!</definedName>
    <definedName name="住戸専有" localSheetId="19">#REF!</definedName>
    <definedName name="住戸専有" localSheetId="4">#REF!</definedName>
    <definedName name="住戸専有" localSheetId="8">#REF!</definedName>
    <definedName name="住戸専有" localSheetId="7">#REF!</definedName>
    <definedName name="住戸専有" localSheetId="10">#REF!</definedName>
    <definedName name="住戸専有" localSheetId="9">#REF!</definedName>
    <definedName name="住戸専有" localSheetId="13">#REF!</definedName>
    <definedName name="住戸専有" localSheetId="12">#REF!</definedName>
    <definedName name="住戸専有" localSheetId="11">#REF!</definedName>
    <definedName name="住戸専有" localSheetId="22">#REF!</definedName>
    <definedName name="住戸専有" localSheetId="23">#REF!</definedName>
    <definedName name="住戸専有" localSheetId="14">#REF!</definedName>
    <definedName name="住戸専有" localSheetId="17">#REF!</definedName>
    <definedName name="住戸専有" localSheetId="15">#REF!</definedName>
    <definedName name="住戸専有" localSheetId="16">#REF!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6">#REF!</definedName>
    <definedName name="準備金" localSheetId="5">#REF!</definedName>
    <definedName name="準備金" localSheetId="19">#REF!</definedName>
    <definedName name="準備金" localSheetId="4">#REF!</definedName>
    <definedName name="準備金" localSheetId="8">#REF!</definedName>
    <definedName name="準備金" localSheetId="7">#REF!</definedName>
    <definedName name="準備金" localSheetId="10">#REF!</definedName>
    <definedName name="準備金" localSheetId="9">#REF!</definedName>
    <definedName name="準備金" localSheetId="13">#REF!</definedName>
    <definedName name="準備金" localSheetId="12">#REF!</definedName>
    <definedName name="準備金" localSheetId="11">#REF!</definedName>
    <definedName name="準備金" localSheetId="22">#REF!</definedName>
    <definedName name="準備金" localSheetId="23">#REF!</definedName>
    <definedName name="準備金" localSheetId="14">#REF!</definedName>
    <definedName name="準備金" localSheetId="17">#REF!</definedName>
    <definedName name="準備金" localSheetId="15">#REF!</definedName>
    <definedName name="準備金" localSheetId="16">#REF!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6">#REF!</definedName>
    <definedName name="準備金基準" localSheetId="5">#REF!</definedName>
    <definedName name="準備金基準" localSheetId="19">#REF!</definedName>
    <definedName name="準備金基準" localSheetId="4">#REF!</definedName>
    <definedName name="準備金基準" localSheetId="8">#REF!</definedName>
    <definedName name="準備金基準" localSheetId="7">#REF!</definedName>
    <definedName name="準備金基準" localSheetId="10">#REF!</definedName>
    <definedName name="準備金基準" localSheetId="9">#REF!</definedName>
    <definedName name="準備金基準" localSheetId="13">#REF!</definedName>
    <definedName name="準備金基準" localSheetId="12">#REF!</definedName>
    <definedName name="準備金基準" localSheetId="11">#REF!</definedName>
    <definedName name="準備金基準" localSheetId="22">#REF!</definedName>
    <definedName name="準備金基準" localSheetId="23">#REF!</definedName>
    <definedName name="準備金基準" localSheetId="14">#REF!</definedName>
    <definedName name="準備金基準" localSheetId="17">#REF!</definedName>
    <definedName name="準備金基準" localSheetId="15">#REF!</definedName>
    <definedName name="準備金基準" localSheetId="16">#REF!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6">#REF!</definedName>
    <definedName name="準備金倍率" localSheetId="5">#REF!</definedName>
    <definedName name="準備金倍率" localSheetId="19">#REF!</definedName>
    <definedName name="準備金倍率" localSheetId="4">#REF!</definedName>
    <definedName name="準備金倍率" localSheetId="8">#REF!</definedName>
    <definedName name="準備金倍率" localSheetId="7">#REF!</definedName>
    <definedName name="準備金倍率" localSheetId="10">#REF!</definedName>
    <definedName name="準備金倍率" localSheetId="9">#REF!</definedName>
    <definedName name="準備金倍率" localSheetId="13">#REF!</definedName>
    <definedName name="準備金倍率" localSheetId="12">#REF!</definedName>
    <definedName name="準備金倍率" localSheetId="11">#REF!</definedName>
    <definedName name="準備金倍率" localSheetId="22">#REF!</definedName>
    <definedName name="準備金倍率" localSheetId="23">#REF!</definedName>
    <definedName name="準備金倍率" localSheetId="14">#REF!</definedName>
    <definedName name="準備金倍率" localSheetId="17">#REF!</definedName>
    <definedName name="準備金倍率" localSheetId="15">#REF!</definedName>
    <definedName name="準備金倍率" localSheetId="16">#REF!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6">#REF!</definedName>
    <definedName name="昇降機賠償" localSheetId="5">#REF!</definedName>
    <definedName name="昇降機賠償" localSheetId="19">#REF!</definedName>
    <definedName name="昇降機賠償" localSheetId="4">#REF!</definedName>
    <definedName name="昇降機賠償" localSheetId="8">#REF!</definedName>
    <definedName name="昇降機賠償" localSheetId="7">#REF!</definedName>
    <definedName name="昇降機賠償" localSheetId="10">#REF!</definedName>
    <definedName name="昇降機賠償" localSheetId="9">#REF!</definedName>
    <definedName name="昇降機賠償" localSheetId="13">#REF!</definedName>
    <definedName name="昇降機賠償" localSheetId="12">#REF!</definedName>
    <definedName name="昇降機賠償" localSheetId="11">#REF!</definedName>
    <definedName name="昇降機賠償" localSheetId="22">#REF!</definedName>
    <definedName name="昇降機賠償" localSheetId="23">#REF!</definedName>
    <definedName name="昇降機賠償" localSheetId="14">#REF!</definedName>
    <definedName name="昇降機賠償" localSheetId="17">#REF!</definedName>
    <definedName name="昇降機賠償" localSheetId="15">#REF!</definedName>
    <definedName name="昇降機賠償" localSheetId="16">#REF!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6">#REF!</definedName>
    <definedName name="新築年月" localSheetId="5">#REF!</definedName>
    <definedName name="新築年月" localSheetId="19">#REF!</definedName>
    <definedName name="新築年月" localSheetId="4">#REF!</definedName>
    <definedName name="新築年月" localSheetId="8">#REF!</definedName>
    <definedName name="新築年月" localSheetId="7">#REF!</definedName>
    <definedName name="新築年月" localSheetId="10">#REF!</definedName>
    <definedName name="新築年月" localSheetId="9">#REF!</definedName>
    <definedName name="新築年月" localSheetId="13">#REF!</definedName>
    <definedName name="新築年月" localSheetId="12">#REF!</definedName>
    <definedName name="新築年月" localSheetId="11">#REF!</definedName>
    <definedName name="新築年月" localSheetId="22">#REF!</definedName>
    <definedName name="新築年月" localSheetId="23">#REF!</definedName>
    <definedName name="新築年月" localSheetId="14">#REF!</definedName>
    <definedName name="新築年月" localSheetId="17">#REF!</definedName>
    <definedName name="新築年月" localSheetId="15">#REF!</definedName>
    <definedName name="新築年月" localSheetId="16">#REF!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6">#REF!</definedName>
    <definedName name="積立金" localSheetId="5">#REF!</definedName>
    <definedName name="積立金" localSheetId="19">#REF!</definedName>
    <definedName name="積立金" localSheetId="4">#REF!</definedName>
    <definedName name="積立金" localSheetId="8">#REF!</definedName>
    <definedName name="積立金" localSheetId="7">#REF!</definedName>
    <definedName name="積立金" localSheetId="10">#REF!</definedName>
    <definedName name="積立金" localSheetId="9">#REF!</definedName>
    <definedName name="積立金" localSheetId="13">#REF!</definedName>
    <definedName name="積立金" localSheetId="12">#REF!</definedName>
    <definedName name="積立金" localSheetId="11">#REF!</definedName>
    <definedName name="積立金" localSheetId="22">#REF!</definedName>
    <definedName name="積立金" localSheetId="23">#REF!</definedName>
    <definedName name="積立金" localSheetId="14">#REF!</definedName>
    <definedName name="積立金" localSheetId="17">#REF!</definedName>
    <definedName name="積立金" localSheetId="15">#REF!</definedName>
    <definedName name="積立金" localSheetId="16">#REF!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6">#REF!</definedName>
    <definedName name="積立金基準" localSheetId="5">#REF!</definedName>
    <definedName name="積立金基準" localSheetId="19">#REF!</definedName>
    <definedName name="積立金基準" localSheetId="4">#REF!</definedName>
    <definedName name="積立金基準" localSheetId="8">#REF!</definedName>
    <definedName name="積立金基準" localSheetId="7">#REF!</definedName>
    <definedName name="積立金基準" localSheetId="10">#REF!</definedName>
    <definedName name="積立金基準" localSheetId="9">#REF!</definedName>
    <definedName name="積立金基準" localSheetId="13">#REF!</definedName>
    <definedName name="積立金基準" localSheetId="12">#REF!</definedName>
    <definedName name="積立金基準" localSheetId="11">#REF!</definedName>
    <definedName name="積立金基準" localSheetId="22">#REF!</definedName>
    <definedName name="積立金基準" localSheetId="23">#REF!</definedName>
    <definedName name="積立金基準" localSheetId="14">#REF!</definedName>
    <definedName name="積立金基準" localSheetId="17">#REF!</definedName>
    <definedName name="積立金基準" localSheetId="15">#REF!</definedName>
    <definedName name="積立金基準" localSheetId="16">#REF!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6">#REF!</definedName>
    <definedName name="積立金単価" localSheetId="5">#REF!</definedName>
    <definedName name="積立金単価" localSheetId="19">#REF!</definedName>
    <definedName name="積立金単価" localSheetId="4">#REF!</definedName>
    <definedName name="積立金単価" localSheetId="8">#REF!</definedName>
    <definedName name="積立金単価" localSheetId="7">#REF!</definedName>
    <definedName name="積立金単価" localSheetId="10">#REF!</definedName>
    <definedName name="積立金単価" localSheetId="9">#REF!</definedName>
    <definedName name="積立金単価" localSheetId="13">#REF!</definedName>
    <definedName name="積立金単価" localSheetId="12">#REF!</definedName>
    <definedName name="積立金単価" localSheetId="11">#REF!</definedName>
    <definedName name="積立金単価" localSheetId="22">#REF!</definedName>
    <definedName name="積立金単価" localSheetId="23">#REF!</definedName>
    <definedName name="積立金単価" localSheetId="14">#REF!</definedName>
    <definedName name="積立金単価" localSheetId="17">#REF!</definedName>
    <definedName name="積立金単価" localSheetId="15">#REF!</definedName>
    <definedName name="積立金単価" localSheetId="16">#REF!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6">#REF!</definedName>
    <definedName name="積立保険料" localSheetId="5">#REF!</definedName>
    <definedName name="積立保険料" localSheetId="19">#REF!</definedName>
    <definedName name="積立保険料" localSheetId="4">#REF!</definedName>
    <definedName name="積立保険料" localSheetId="8">#REF!</definedName>
    <definedName name="積立保険料" localSheetId="7">#REF!</definedName>
    <definedName name="積立保険料" localSheetId="10">#REF!</definedName>
    <definedName name="積立保険料" localSheetId="9">#REF!</definedName>
    <definedName name="積立保険料" localSheetId="13">#REF!</definedName>
    <definedName name="積立保険料" localSheetId="12">#REF!</definedName>
    <definedName name="積立保険料" localSheetId="11">#REF!</definedName>
    <definedName name="積立保険料" localSheetId="22">#REF!</definedName>
    <definedName name="積立保険料" localSheetId="23">#REF!</definedName>
    <definedName name="積立保険料" localSheetId="14">#REF!</definedName>
    <definedName name="積立保険料" localSheetId="17">#REF!</definedName>
    <definedName name="積立保険料" localSheetId="15">#REF!</definedName>
    <definedName name="積立保険料" localSheetId="16">#REF!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6">#REF!</definedName>
    <definedName name="専有部" localSheetId="5">#REF!</definedName>
    <definedName name="専有部" localSheetId="19">#REF!</definedName>
    <definedName name="専有部" localSheetId="4">#REF!</definedName>
    <definedName name="専有部" localSheetId="8">#REF!</definedName>
    <definedName name="専有部" localSheetId="7">#REF!</definedName>
    <definedName name="専有部" localSheetId="10">#REF!</definedName>
    <definedName name="専有部" localSheetId="9">#REF!</definedName>
    <definedName name="専有部" localSheetId="13">#REF!</definedName>
    <definedName name="専有部" localSheetId="12">#REF!</definedName>
    <definedName name="専有部" localSheetId="11">#REF!</definedName>
    <definedName name="専有部" localSheetId="22">#REF!</definedName>
    <definedName name="専有部" localSheetId="23">#REF!</definedName>
    <definedName name="専有部" localSheetId="14">#REF!</definedName>
    <definedName name="専有部" localSheetId="17">#REF!</definedName>
    <definedName name="専有部" localSheetId="15">#REF!</definedName>
    <definedName name="専有部" localSheetId="16">#REF!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6">#REF!</definedName>
    <definedName name="専有面積合計" localSheetId="5">#REF!</definedName>
    <definedName name="専有面積合計" localSheetId="19">#REF!</definedName>
    <definedName name="専有面積合計" localSheetId="4">#REF!</definedName>
    <definedName name="専有面積合計" localSheetId="8">#REF!</definedName>
    <definedName name="専有面積合計" localSheetId="7">#REF!</definedName>
    <definedName name="専有面積合計" localSheetId="10">#REF!</definedName>
    <definedName name="専有面積合計" localSheetId="9">#REF!</definedName>
    <definedName name="専有面積合計" localSheetId="13">#REF!</definedName>
    <definedName name="専有面積合計" localSheetId="12">#REF!</definedName>
    <definedName name="専有面積合計" localSheetId="11">#REF!</definedName>
    <definedName name="専有面積合計" localSheetId="22">#REF!</definedName>
    <definedName name="専有面積合計" localSheetId="23">#REF!</definedName>
    <definedName name="専有面積合計" localSheetId="14">#REF!</definedName>
    <definedName name="専有面積合計" localSheetId="17">#REF!</definedName>
    <definedName name="専有面積合計" localSheetId="15">#REF!</definedName>
    <definedName name="専有面積合計" localSheetId="16">#REF!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6">#REF!</definedName>
    <definedName name="専用積立金" localSheetId="5">#REF!</definedName>
    <definedName name="専用積立金" localSheetId="19">#REF!</definedName>
    <definedName name="専用積立金" localSheetId="4">#REF!</definedName>
    <definedName name="専用積立金" localSheetId="8">#REF!</definedName>
    <definedName name="専用積立金" localSheetId="7">#REF!</definedName>
    <definedName name="専用積立金" localSheetId="10">#REF!</definedName>
    <definedName name="専用積立金" localSheetId="9">#REF!</definedName>
    <definedName name="専用積立金" localSheetId="13">#REF!</definedName>
    <definedName name="専用積立金" localSheetId="12">#REF!</definedName>
    <definedName name="専用積立金" localSheetId="11">#REF!</definedName>
    <definedName name="専用積立金" localSheetId="22">#REF!</definedName>
    <definedName name="専用積立金" localSheetId="23">#REF!</definedName>
    <definedName name="専用積立金" localSheetId="14">#REF!</definedName>
    <definedName name="専用積立金" localSheetId="17">#REF!</definedName>
    <definedName name="専用積立金" localSheetId="15">#REF!</definedName>
    <definedName name="専用積立金" localSheetId="16">#REF!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6">#REF!</definedName>
    <definedName name="専用駐車場" localSheetId="5">#REF!</definedName>
    <definedName name="専用駐車場" localSheetId="19">#REF!</definedName>
    <definedName name="専用駐車場" localSheetId="4">#REF!</definedName>
    <definedName name="専用駐車場" localSheetId="8">#REF!</definedName>
    <definedName name="専用駐車場" localSheetId="7">#REF!</definedName>
    <definedName name="専用駐車場" localSheetId="10">#REF!</definedName>
    <definedName name="専用駐車場" localSheetId="9">#REF!</definedName>
    <definedName name="専用駐車場" localSheetId="13">#REF!</definedName>
    <definedName name="専用駐車場" localSheetId="12">#REF!</definedName>
    <definedName name="専用駐車場" localSheetId="11">#REF!</definedName>
    <definedName name="専用駐車場" localSheetId="22">#REF!</definedName>
    <definedName name="専用駐車場" localSheetId="23">#REF!</definedName>
    <definedName name="専用駐車場" localSheetId="14">#REF!</definedName>
    <definedName name="専用駐車場" localSheetId="17">#REF!</definedName>
    <definedName name="専用駐車場" localSheetId="15">#REF!</definedName>
    <definedName name="専用駐車場" localSheetId="16">#REF!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6">#REF!</definedName>
    <definedName name="専用庭" localSheetId="5">#REF!</definedName>
    <definedName name="専用庭" localSheetId="19">#REF!</definedName>
    <definedName name="専用庭" localSheetId="4">#REF!</definedName>
    <definedName name="専用庭" localSheetId="8">#REF!</definedName>
    <definedName name="専用庭" localSheetId="7">#REF!</definedName>
    <definedName name="専用庭" localSheetId="10">#REF!</definedName>
    <definedName name="専用庭" localSheetId="9">#REF!</definedName>
    <definedName name="専用庭" localSheetId="13">#REF!</definedName>
    <definedName name="専用庭" localSheetId="12">#REF!</definedName>
    <definedName name="専用庭" localSheetId="11">#REF!</definedName>
    <definedName name="専用庭" localSheetId="22">#REF!</definedName>
    <definedName name="専用庭" localSheetId="23">#REF!</definedName>
    <definedName name="専用庭" localSheetId="14">#REF!</definedName>
    <definedName name="専用庭" localSheetId="17">#REF!</definedName>
    <definedName name="専用庭" localSheetId="15">#REF!</definedName>
    <definedName name="専用庭" localSheetId="16">#REF!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6">#REF!</definedName>
    <definedName name="専用面積" localSheetId="5">#REF!</definedName>
    <definedName name="専用面積" localSheetId="19">#REF!</definedName>
    <definedName name="専用面積" localSheetId="4">#REF!</definedName>
    <definedName name="専用面積" localSheetId="8">#REF!</definedName>
    <definedName name="専用面積" localSheetId="7">#REF!</definedName>
    <definedName name="専用面積" localSheetId="10">#REF!</definedName>
    <definedName name="専用面積" localSheetId="9">#REF!</definedName>
    <definedName name="専用面積" localSheetId="13">#REF!</definedName>
    <definedName name="専用面積" localSheetId="12">#REF!</definedName>
    <definedName name="専用面積" localSheetId="11">#REF!</definedName>
    <definedName name="専用面積" localSheetId="22">#REF!</definedName>
    <definedName name="専用面積" localSheetId="23">#REF!</definedName>
    <definedName name="専用面積" localSheetId="14">#REF!</definedName>
    <definedName name="専用面積" localSheetId="17">#REF!</definedName>
    <definedName name="専用面積" localSheetId="15">#REF!</definedName>
    <definedName name="専用面積" localSheetId="16">#REF!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6">#REF!</definedName>
    <definedName name="専用面積持分" localSheetId="5">#REF!</definedName>
    <definedName name="専用面積持分" localSheetId="19">#REF!</definedName>
    <definedName name="専用面積持分" localSheetId="4">#REF!</definedName>
    <definedName name="専用面積持分" localSheetId="8">#REF!</definedName>
    <definedName name="専用面積持分" localSheetId="7">#REF!</definedName>
    <definedName name="専用面積持分" localSheetId="10">#REF!</definedName>
    <definedName name="専用面積持分" localSheetId="9">#REF!</definedName>
    <definedName name="専用面積持分" localSheetId="13">#REF!</definedName>
    <definedName name="専用面積持分" localSheetId="12">#REF!</definedName>
    <definedName name="専用面積持分" localSheetId="11">#REF!</definedName>
    <definedName name="専用面積持分" localSheetId="22">#REF!</definedName>
    <definedName name="専用面積持分" localSheetId="23">#REF!</definedName>
    <definedName name="専用面積持分" localSheetId="14">#REF!</definedName>
    <definedName name="専用面積持分" localSheetId="17">#REF!</definedName>
    <definedName name="専用面積持分" localSheetId="15">#REF!</definedName>
    <definedName name="専用面積持分" localSheetId="16">#REF!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6">#REF!</definedName>
    <definedName name="専用面積持分比率" localSheetId="5">#REF!</definedName>
    <definedName name="専用面積持分比率" localSheetId="19">#REF!</definedName>
    <definedName name="専用面積持分比率" localSheetId="4">#REF!</definedName>
    <definedName name="専用面積持分比率" localSheetId="8">#REF!</definedName>
    <definedName name="専用面積持分比率" localSheetId="7">#REF!</definedName>
    <definedName name="専用面積持分比率" localSheetId="10">#REF!</definedName>
    <definedName name="専用面積持分比率" localSheetId="9">#REF!</definedName>
    <definedName name="専用面積持分比率" localSheetId="13">#REF!</definedName>
    <definedName name="専用面積持分比率" localSheetId="12">#REF!</definedName>
    <definedName name="専用面積持分比率" localSheetId="11">#REF!</definedName>
    <definedName name="専用面積持分比率" localSheetId="22">#REF!</definedName>
    <definedName name="専用面積持分比率" localSheetId="23">#REF!</definedName>
    <definedName name="専用面積持分比率" localSheetId="14">#REF!</definedName>
    <definedName name="専用面積持分比率" localSheetId="17">#REF!</definedName>
    <definedName name="専用面積持分比率" localSheetId="15">#REF!</definedName>
    <definedName name="専用面積持分比率" localSheetId="16">#REF!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6">#REF!</definedName>
    <definedName name="前回評価時点" localSheetId="5">#REF!</definedName>
    <definedName name="前回評価時点" localSheetId="19">#REF!</definedName>
    <definedName name="前回評価時点" localSheetId="4">#REF!</definedName>
    <definedName name="前回評価時点" localSheetId="8">#REF!</definedName>
    <definedName name="前回評価時点" localSheetId="7">#REF!</definedName>
    <definedName name="前回評価時点" localSheetId="10">#REF!</definedName>
    <definedName name="前回評価時点" localSheetId="9">#REF!</definedName>
    <definedName name="前回評価時点" localSheetId="13">#REF!</definedName>
    <definedName name="前回評価時点" localSheetId="12">#REF!</definedName>
    <definedName name="前回評価時点" localSheetId="11">#REF!</definedName>
    <definedName name="前回評価時点" localSheetId="22">#REF!</definedName>
    <definedName name="前回評価時点" localSheetId="23">#REF!</definedName>
    <definedName name="前回評価時点" localSheetId="14">#REF!</definedName>
    <definedName name="前回評価時点" localSheetId="17">#REF!</definedName>
    <definedName name="前回評価時点" localSheetId="15">#REF!</definedName>
    <definedName name="前回評価時点" localSheetId="16">#REF!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6">#REF!</definedName>
    <definedName name="倉庫" localSheetId="5">#REF!</definedName>
    <definedName name="倉庫" localSheetId="19">#REF!</definedName>
    <definedName name="倉庫" localSheetId="4">#REF!</definedName>
    <definedName name="倉庫" localSheetId="8">#REF!</definedName>
    <definedName name="倉庫" localSheetId="7">#REF!</definedName>
    <definedName name="倉庫" localSheetId="10">#REF!</definedName>
    <definedName name="倉庫" localSheetId="9">#REF!</definedName>
    <definedName name="倉庫" localSheetId="13">#REF!</definedName>
    <definedName name="倉庫" localSheetId="12">#REF!</definedName>
    <definedName name="倉庫" localSheetId="11">#REF!</definedName>
    <definedName name="倉庫" localSheetId="22">#REF!</definedName>
    <definedName name="倉庫" localSheetId="23">#REF!</definedName>
    <definedName name="倉庫" localSheetId="14">#REF!</definedName>
    <definedName name="倉庫" localSheetId="17">#REF!</definedName>
    <definedName name="倉庫" localSheetId="15">#REF!</definedName>
    <definedName name="倉庫" localSheetId="16">#REF!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6">#REF!</definedName>
    <definedName name="想定管理収支" localSheetId="5">#REF!</definedName>
    <definedName name="想定管理収支" localSheetId="19">#REF!</definedName>
    <definedName name="想定管理収支" localSheetId="4">#REF!</definedName>
    <definedName name="想定管理収支" localSheetId="8">#REF!</definedName>
    <definedName name="想定管理収支" localSheetId="7">#REF!</definedName>
    <definedName name="想定管理収支" localSheetId="10">#REF!</definedName>
    <definedName name="想定管理収支" localSheetId="9">#REF!</definedName>
    <definedName name="想定管理収支" localSheetId="13">#REF!</definedName>
    <definedName name="想定管理収支" localSheetId="12">#REF!</definedName>
    <definedName name="想定管理収支" localSheetId="11">#REF!</definedName>
    <definedName name="想定管理収支" localSheetId="22">#REF!</definedName>
    <definedName name="想定管理収支" localSheetId="23">#REF!</definedName>
    <definedName name="想定管理収支" localSheetId="14">#REF!</definedName>
    <definedName name="想定管理収支" localSheetId="17">#REF!</definedName>
    <definedName name="想定管理収支" localSheetId="15">#REF!</definedName>
    <definedName name="想定管理収支" localSheetId="16">#REF!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6">#REF!</definedName>
    <definedName name="想定共益費" localSheetId="5">#REF!</definedName>
    <definedName name="想定共益費" localSheetId="19">#REF!</definedName>
    <definedName name="想定共益費" localSheetId="4">#REF!</definedName>
    <definedName name="想定共益費" localSheetId="8">#REF!</definedName>
    <definedName name="想定共益費" localSheetId="7">#REF!</definedName>
    <definedName name="想定共益費" localSheetId="10">#REF!</definedName>
    <definedName name="想定共益費" localSheetId="9">#REF!</definedName>
    <definedName name="想定共益費" localSheetId="13">#REF!</definedName>
    <definedName name="想定共益費" localSheetId="12">#REF!</definedName>
    <definedName name="想定共益費" localSheetId="11">#REF!</definedName>
    <definedName name="想定共益費" localSheetId="22">#REF!</definedName>
    <definedName name="想定共益費" localSheetId="23">#REF!</definedName>
    <definedName name="想定共益費" localSheetId="14">#REF!</definedName>
    <definedName name="想定共益費" localSheetId="17">#REF!</definedName>
    <definedName name="想定共益費" localSheetId="15">#REF!</definedName>
    <definedName name="想定共益費" localSheetId="16">#REF!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6">#REF!</definedName>
    <definedName name="想定賃貸収支" localSheetId="5">#REF!</definedName>
    <definedName name="想定賃貸収支" localSheetId="19">#REF!</definedName>
    <definedName name="想定賃貸収支" localSheetId="4">#REF!</definedName>
    <definedName name="想定賃貸収支" localSheetId="8">#REF!</definedName>
    <definedName name="想定賃貸収支" localSheetId="7">#REF!</definedName>
    <definedName name="想定賃貸収支" localSheetId="10">#REF!</definedName>
    <definedName name="想定賃貸収支" localSheetId="9">#REF!</definedName>
    <definedName name="想定賃貸収支" localSheetId="13">#REF!</definedName>
    <definedName name="想定賃貸収支" localSheetId="12">#REF!</definedName>
    <definedName name="想定賃貸収支" localSheetId="11">#REF!</definedName>
    <definedName name="想定賃貸収支" localSheetId="22">#REF!</definedName>
    <definedName name="想定賃貸収支" localSheetId="23">#REF!</definedName>
    <definedName name="想定賃貸収支" localSheetId="14">#REF!</definedName>
    <definedName name="想定賃貸収支" localSheetId="17">#REF!</definedName>
    <definedName name="想定賃貸収支" localSheetId="15">#REF!</definedName>
    <definedName name="想定賃貸収支" localSheetId="16">#REF!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6">#REF!</definedName>
    <definedName name="想定賃貸収入" localSheetId="5">#REF!</definedName>
    <definedName name="想定賃貸収入" localSheetId="19">#REF!</definedName>
    <definedName name="想定賃貸収入" localSheetId="4">#REF!</definedName>
    <definedName name="想定賃貸収入" localSheetId="8">#REF!</definedName>
    <definedName name="想定賃貸収入" localSheetId="7">#REF!</definedName>
    <definedName name="想定賃貸収入" localSheetId="10">#REF!</definedName>
    <definedName name="想定賃貸収入" localSheetId="9">#REF!</definedName>
    <definedName name="想定賃貸収入" localSheetId="13">#REF!</definedName>
    <definedName name="想定賃貸収入" localSheetId="12">#REF!</definedName>
    <definedName name="想定賃貸収入" localSheetId="11">#REF!</definedName>
    <definedName name="想定賃貸収入" localSheetId="22">#REF!</definedName>
    <definedName name="想定賃貸収入" localSheetId="23">#REF!</definedName>
    <definedName name="想定賃貸収入" localSheetId="14">#REF!</definedName>
    <definedName name="想定賃貸収入" localSheetId="17">#REF!</definedName>
    <definedName name="想定賃貸収入" localSheetId="15">#REF!</definedName>
    <definedName name="想定賃貸収入" localSheetId="16">#REF!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6">#REF!</definedName>
    <definedName name="想定賃料" localSheetId="5">#REF!</definedName>
    <definedName name="想定賃料" localSheetId="19">#REF!</definedName>
    <definedName name="想定賃料" localSheetId="4">#REF!</definedName>
    <definedName name="想定賃料" localSheetId="8">#REF!</definedName>
    <definedName name="想定賃料" localSheetId="7">#REF!</definedName>
    <definedName name="想定賃料" localSheetId="10">#REF!</definedName>
    <definedName name="想定賃料" localSheetId="9">#REF!</definedName>
    <definedName name="想定賃料" localSheetId="13">#REF!</definedName>
    <definedName name="想定賃料" localSheetId="12">#REF!</definedName>
    <definedName name="想定賃料" localSheetId="11">#REF!</definedName>
    <definedName name="想定賃料" localSheetId="22">#REF!</definedName>
    <definedName name="想定賃料" localSheetId="23">#REF!</definedName>
    <definedName name="想定賃料" localSheetId="14">#REF!</definedName>
    <definedName name="想定賃料" localSheetId="17">#REF!</definedName>
    <definedName name="想定賃料" localSheetId="15">#REF!</definedName>
    <definedName name="想定賃料" localSheetId="16">#REF!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6">#REF!</definedName>
    <definedName name="想定売上総利益" localSheetId="5">#REF!</definedName>
    <definedName name="想定売上総利益" localSheetId="19">#REF!</definedName>
    <definedName name="想定売上総利益" localSheetId="4">#REF!</definedName>
    <definedName name="想定売上総利益" localSheetId="8">#REF!</definedName>
    <definedName name="想定売上総利益" localSheetId="7">#REF!</definedName>
    <definedName name="想定売上総利益" localSheetId="10">#REF!</definedName>
    <definedName name="想定売上総利益" localSheetId="9">#REF!</definedName>
    <definedName name="想定売上総利益" localSheetId="13">#REF!</definedName>
    <definedName name="想定売上総利益" localSheetId="12">#REF!</definedName>
    <definedName name="想定売上総利益" localSheetId="11">#REF!</definedName>
    <definedName name="想定売上総利益" localSheetId="22">#REF!</definedName>
    <definedName name="想定売上総利益" localSheetId="23">#REF!</definedName>
    <definedName name="想定売上総利益" localSheetId="14">#REF!</definedName>
    <definedName name="想定売上総利益" localSheetId="17">#REF!</definedName>
    <definedName name="想定売上総利益" localSheetId="15">#REF!</definedName>
    <definedName name="想定売上総利益" localSheetId="16">#REF!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6">#REF!</definedName>
    <definedName name="想定敷金" localSheetId="5">#REF!</definedName>
    <definedName name="想定敷金" localSheetId="19">#REF!</definedName>
    <definedName name="想定敷金" localSheetId="4">#REF!</definedName>
    <definedName name="想定敷金" localSheetId="8">#REF!</definedName>
    <definedName name="想定敷金" localSheetId="7">#REF!</definedName>
    <definedName name="想定敷金" localSheetId="10">#REF!</definedName>
    <definedName name="想定敷金" localSheetId="9">#REF!</definedName>
    <definedName name="想定敷金" localSheetId="13">#REF!</definedName>
    <definedName name="想定敷金" localSheetId="12">#REF!</definedName>
    <definedName name="想定敷金" localSheetId="11">#REF!</definedName>
    <definedName name="想定敷金" localSheetId="22">#REF!</definedName>
    <definedName name="想定敷金" localSheetId="23">#REF!</definedName>
    <definedName name="想定敷金" localSheetId="14">#REF!</definedName>
    <definedName name="想定敷金" localSheetId="17">#REF!</definedName>
    <definedName name="想定敷金" localSheetId="15">#REF!</definedName>
    <definedName name="想定敷金" localSheetId="16">#REF!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6">#REF!</definedName>
    <definedName name="想定名義変更料等" localSheetId="5">#REF!</definedName>
    <definedName name="想定名義変更料等" localSheetId="19">#REF!</definedName>
    <definedName name="想定名義変更料等" localSheetId="4">#REF!</definedName>
    <definedName name="想定名義変更料等" localSheetId="8">#REF!</definedName>
    <definedName name="想定名義変更料等" localSheetId="7">#REF!</definedName>
    <definedName name="想定名義変更料等" localSheetId="10">#REF!</definedName>
    <definedName name="想定名義変更料等" localSheetId="9">#REF!</definedName>
    <definedName name="想定名義変更料等" localSheetId="13">#REF!</definedName>
    <definedName name="想定名義変更料等" localSheetId="12">#REF!</definedName>
    <definedName name="想定名義変更料等" localSheetId="11">#REF!</definedName>
    <definedName name="想定名義変更料等" localSheetId="22">#REF!</definedName>
    <definedName name="想定名義変更料等" localSheetId="23">#REF!</definedName>
    <definedName name="想定名義変更料等" localSheetId="14">#REF!</definedName>
    <definedName name="想定名義変更料等" localSheetId="17">#REF!</definedName>
    <definedName name="想定名義変更料等" localSheetId="15">#REF!</definedName>
    <definedName name="想定名義変更料等" localSheetId="16">#REF!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6">#REF!</definedName>
    <definedName name="耐用年数" localSheetId="5">#REF!</definedName>
    <definedName name="耐用年数" localSheetId="19">#REF!</definedName>
    <definedName name="耐用年数" localSheetId="4">#REF!</definedName>
    <definedName name="耐用年数" localSheetId="8">#REF!</definedName>
    <definedName name="耐用年数" localSheetId="7">#REF!</definedName>
    <definedName name="耐用年数" localSheetId="10">#REF!</definedName>
    <definedName name="耐用年数" localSheetId="9">#REF!</definedName>
    <definedName name="耐用年数" localSheetId="13">#REF!</definedName>
    <definedName name="耐用年数" localSheetId="12">#REF!</definedName>
    <definedName name="耐用年数" localSheetId="11">#REF!</definedName>
    <definedName name="耐用年数" localSheetId="22">#REF!</definedName>
    <definedName name="耐用年数" localSheetId="23">#REF!</definedName>
    <definedName name="耐用年数" localSheetId="14">#REF!</definedName>
    <definedName name="耐用年数" localSheetId="17">#REF!</definedName>
    <definedName name="耐用年数" localSheetId="15">#REF!</definedName>
    <definedName name="耐用年数" localSheetId="16">#REF!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6">#REF!</definedName>
    <definedName name="地積" localSheetId="5">#REF!</definedName>
    <definedName name="地積" localSheetId="19">#REF!</definedName>
    <definedName name="地積" localSheetId="4">#REF!</definedName>
    <definedName name="地積" localSheetId="8">#REF!</definedName>
    <definedName name="地積" localSheetId="7">#REF!</definedName>
    <definedName name="地積" localSheetId="10">#REF!</definedName>
    <definedName name="地積" localSheetId="9">#REF!</definedName>
    <definedName name="地積" localSheetId="13">#REF!</definedName>
    <definedName name="地積" localSheetId="12">#REF!</definedName>
    <definedName name="地積" localSheetId="11">#REF!</definedName>
    <definedName name="地積" localSheetId="22">#REF!</definedName>
    <definedName name="地積" localSheetId="23">#REF!</definedName>
    <definedName name="地積" localSheetId="14">#REF!</definedName>
    <definedName name="地積" localSheetId="17">#REF!</definedName>
    <definedName name="地積" localSheetId="15">#REF!</definedName>
    <definedName name="地積" localSheetId="16">#REF!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6">#REF!</definedName>
    <definedName name="築年数" localSheetId="5">#REF!</definedName>
    <definedName name="築年数" localSheetId="19">#REF!</definedName>
    <definedName name="築年数" localSheetId="4">#REF!</definedName>
    <definedName name="築年数" localSheetId="8">#REF!</definedName>
    <definedName name="築年数" localSheetId="7">#REF!</definedName>
    <definedName name="築年数" localSheetId="10">#REF!</definedName>
    <definedName name="築年数" localSheetId="9">#REF!</definedName>
    <definedName name="築年数" localSheetId="13">#REF!</definedName>
    <definedName name="築年数" localSheetId="12">#REF!</definedName>
    <definedName name="築年数" localSheetId="11">#REF!</definedName>
    <definedName name="築年数" localSheetId="22">#REF!</definedName>
    <definedName name="築年数" localSheetId="23">#REF!</definedName>
    <definedName name="築年数" localSheetId="14">#REF!</definedName>
    <definedName name="築年数" localSheetId="17">#REF!</definedName>
    <definedName name="築年数" localSheetId="15">#REF!</definedName>
    <definedName name="築年数" localSheetId="16">#REF!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6">#REF!</definedName>
    <definedName name="駐稼働率" localSheetId="5">#REF!</definedName>
    <definedName name="駐稼働率" localSheetId="19">#REF!</definedName>
    <definedName name="駐稼働率" localSheetId="4">#REF!</definedName>
    <definedName name="駐稼働率" localSheetId="8">#REF!</definedName>
    <definedName name="駐稼働率" localSheetId="7">#REF!</definedName>
    <definedName name="駐稼働率" localSheetId="10">#REF!</definedName>
    <definedName name="駐稼働率" localSheetId="9">#REF!</definedName>
    <definedName name="駐稼働率" localSheetId="13">#REF!</definedName>
    <definedName name="駐稼働率" localSheetId="12">#REF!</definedName>
    <definedName name="駐稼働率" localSheetId="11">#REF!</definedName>
    <definedName name="駐稼働率" localSheetId="22">#REF!</definedName>
    <definedName name="駐稼働率" localSheetId="23">#REF!</definedName>
    <definedName name="駐稼働率" localSheetId="14">#REF!</definedName>
    <definedName name="駐稼働率" localSheetId="17">#REF!</definedName>
    <definedName name="駐稼働率" localSheetId="15">#REF!</definedName>
    <definedName name="駐稼働率" localSheetId="16">#REF!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6">#REF!</definedName>
    <definedName name="駐車場" localSheetId="5">#REF!</definedName>
    <definedName name="駐車場" localSheetId="19">#REF!</definedName>
    <definedName name="駐車場" localSheetId="4">#REF!</definedName>
    <definedName name="駐車場" localSheetId="8">#REF!</definedName>
    <definedName name="駐車場" localSheetId="7">#REF!</definedName>
    <definedName name="駐車場" localSheetId="10">#REF!</definedName>
    <definedName name="駐車場" localSheetId="9">#REF!</definedName>
    <definedName name="駐車場" localSheetId="13">#REF!</definedName>
    <definedName name="駐車場" localSheetId="12">#REF!</definedName>
    <definedName name="駐車場" localSheetId="11">#REF!</definedName>
    <definedName name="駐車場" localSheetId="22">#REF!</definedName>
    <definedName name="駐車場" localSheetId="23">#REF!</definedName>
    <definedName name="駐車場" localSheetId="14">#REF!</definedName>
    <definedName name="駐車場" localSheetId="17">#REF!</definedName>
    <definedName name="駐車場" localSheetId="15">#REF!</definedName>
    <definedName name="駐車場" localSheetId="16">#REF!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6">#REF!</definedName>
    <definedName name="駐車場積立金" localSheetId="5">#REF!</definedName>
    <definedName name="駐車場積立金" localSheetId="19">#REF!</definedName>
    <definedName name="駐車場積立金" localSheetId="4">#REF!</definedName>
    <definedName name="駐車場積立金" localSheetId="8">#REF!</definedName>
    <definedName name="駐車場積立金" localSheetId="7">#REF!</definedName>
    <definedName name="駐車場積立金" localSheetId="10">#REF!</definedName>
    <definedName name="駐車場積立金" localSheetId="9">#REF!</definedName>
    <definedName name="駐車場積立金" localSheetId="13">#REF!</definedName>
    <definedName name="駐車場積立金" localSheetId="12">#REF!</definedName>
    <definedName name="駐車場積立金" localSheetId="11">#REF!</definedName>
    <definedName name="駐車場積立金" localSheetId="22">#REF!</definedName>
    <definedName name="駐車場積立金" localSheetId="23">#REF!</definedName>
    <definedName name="駐車場積立金" localSheetId="14">#REF!</definedName>
    <definedName name="駐車場積立金" localSheetId="17">#REF!</definedName>
    <definedName name="駐車場積立金" localSheetId="15">#REF!</definedName>
    <definedName name="駐車場積立金" localSheetId="16">#REF!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6">#REF!</definedName>
    <definedName name="駐輪" localSheetId="5">#REF!</definedName>
    <definedName name="駐輪" localSheetId="19">#REF!</definedName>
    <definedName name="駐輪" localSheetId="4">#REF!</definedName>
    <definedName name="駐輪" localSheetId="8">#REF!</definedName>
    <definedName name="駐輪" localSheetId="7">#REF!</definedName>
    <definedName name="駐輪" localSheetId="10">#REF!</definedName>
    <definedName name="駐輪" localSheetId="9">#REF!</definedName>
    <definedName name="駐輪" localSheetId="13">#REF!</definedName>
    <definedName name="駐輪" localSheetId="12">#REF!</definedName>
    <definedName name="駐輪" localSheetId="11">#REF!</definedName>
    <definedName name="駐輪" localSheetId="22">#REF!</definedName>
    <definedName name="駐輪" localSheetId="23">#REF!</definedName>
    <definedName name="駐輪" localSheetId="14">#REF!</definedName>
    <definedName name="駐輪" localSheetId="17">#REF!</definedName>
    <definedName name="駐輪" localSheetId="15">#REF!</definedName>
    <definedName name="駐輪" localSheetId="16">#REF!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6">#REF!</definedName>
    <definedName name="町会費基準" localSheetId="5">#REF!</definedName>
    <definedName name="町会費基準" localSheetId="19">#REF!</definedName>
    <definedName name="町会費基準" localSheetId="4">#REF!</definedName>
    <definedName name="町会費基準" localSheetId="8">#REF!</definedName>
    <definedName name="町会費基準" localSheetId="7">#REF!</definedName>
    <definedName name="町会費基準" localSheetId="10">#REF!</definedName>
    <definedName name="町会費基準" localSheetId="9">#REF!</definedName>
    <definedName name="町会費基準" localSheetId="13">#REF!</definedName>
    <definedName name="町会費基準" localSheetId="12">#REF!</definedName>
    <definedName name="町会費基準" localSheetId="11">#REF!</definedName>
    <definedName name="町会費基準" localSheetId="22">#REF!</definedName>
    <definedName name="町会費基準" localSheetId="23">#REF!</definedName>
    <definedName name="町会費基準" localSheetId="14">#REF!</definedName>
    <definedName name="町会費基準" localSheetId="17">#REF!</definedName>
    <definedName name="町会費基準" localSheetId="15">#REF!</definedName>
    <definedName name="町会費基準" localSheetId="16">#REF!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6">#REF!</definedName>
    <definedName name="町内会" localSheetId="5">#REF!</definedName>
    <definedName name="町内会" localSheetId="19">#REF!</definedName>
    <definedName name="町内会" localSheetId="4">#REF!</definedName>
    <definedName name="町内会" localSheetId="8">#REF!</definedName>
    <definedName name="町内会" localSheetId="7">#REF!</definedName>
    <definedName name="町内会" localSheetId="10">#REF!</definedName>
    <definedName name="町内会" localSheetId="9">#REF!</definedName>
    <definedName name="町内会" localSheetId="13">#REF!</definedName>
    <definedName name="町内会" localSheetId="12">#REF!</definedName>
    <definedName name="町内会" localSheetId="11">#REF!</definedName>
    <definedName name="町内会" localSheetId="22">#REF!</definedName>
    <definedName name="町内会" localSheetId="23">#REF!</definedName>
    <definedName name="町内会" localSheetId="14">#REF!</definedName>
    <definedName name="町内会" localSheetId="17">#REF!</definedName>
    <definedName name="町内会" localSheetId="15">#REF!</definedName>
    <definedName name="町内会" localSheetId="16">#REF!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6">#REF!</definedName>
    <definedName name="定期清掃" localSheetId="5">#REF!</definedName>
    <definedName name="定期清掃" localSheetId="19">#REF!</definedName>
    <definedName name="定期清掃" localSheetId="4">#REF!</definedName>
    <definedName name="定期清掃" localSheetId="8">#REF!</definedName>
    <definedName name="定期清掃" localSheetId="7">#REF!</definedName>
    <definedName name="定期清掃" localSheetId="10">#REF!</definedName>
    <definedName name="定期清掃" localSheetId="9">#REF!</definedName>
    <definedName name="定期清掃" localSheetId="13">#REF!</definedName>
    <definedName name="定期清掃" localSheetId="12">#REF!</definedName>
    <definedName name="定期清掃" localSheetId="11">#REF!</definedName>
    <definedName name="定期清掃" localSheetId="22">#REF!</definedName>
    <definedName name="定期清掃" localSheetId="23">#REF!</definedName>
    <definedName name="定期清掃" localSheetId="14">#REF!</definedName>
    <definedName name="定期清掃" localSheetId="17">#REF!</definedName>
    <definedName name="定期清掃" localSheetId="15">#REF!</definedName>
    <definedName name="定期清掃" localSheetId="16">#REF!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6">#REF!</definedName>
    <definedName name="土地持分" localSheetId="5">#REF!</definedName>
    <definedName name="土地持分" localSheetId="19">#REF!</definedName>
    <definedName name="土地持分" localSheetId="4">#REF!</definedName>
    <definedName name="土地持分" localSheetId="8">#REF!</definedName>
    <definedName name="土地持分" localSheetId="7">#REF!</definedName>
    <definedName name="土地持分" localSheetId="10">#REF!</definedName>
    <definedName name="土地持分" localSheetId="9">#REF!</definedName>
    <definedName name="土地持分" localSheetId="13">#REF!</definedName>
    <definedName name="土地持分" localSheetId="12">#REF!</definedName>
    <definedName name="土地持分" localSheetId="11">#REF!</definedName>
    <definedName name="土地持分" localSheetId="22">#REF!</definedName>
    <definedName name="土地持分" localSheetId="23">#REF!</definedName>
    <definedName name="土地持分" localSheetId="14">#REF!</definedName>
    <definedName name="土地持分" localSheetId="17">#REF!</definedName>
    <definedName name="土地持分" localSheetId="15">#REF!</definedName>
    <definedName name="土地持分" localSheetId="16">#REF!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6">#REF!</definedName>
    <definedName name="土地持分比率" localSheetId="5">#REF!</definedName>
    <definedName name="土地持分比率" localSheetId="19">#REF!</definedName>
    <definedName name="土地持分比率" localSheetId="4">#REF!</definedName>
    <definedName name="土地持分比率" localSheetId="8">#REF!</definedName>
    <definedName name="土地持分比率" localSheetId="7">#REF!</definedName>
    <definedName name="土地持分比率" localSheetId="10">#REF!</definedName>
    <definedName name="土地持分比率" localSheetId="9">#REF!</definedName>
    <definedName name="土地持分比率" localSheetId="13">#REF!</definedName>
    <definedName name="土地持分比率" localSheetId="12">#REF!</definedName>
    <definedName name="土地持分比率" localSheetId="11">#REF!</definedName>
    <definedName name="土地持分比率" localSheetId="22">#REF!</definedName>
    <definedName name="土地持分比率" localSheetId="23">#REF!</definedName>
    <definedName name="土地持分比率" localSheetId="14">#REF!</definedName>
    <definedName name="土地持分比率" localSheetId="17">#REF!</definedName>
    <definedName name="土地持分比率" localSheetId="15">#REF!</definedName>
    <definedName name="土地持分比率" localSheetId="16">#REF!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6">#REF!</definedName>
    <definedName name="日常清掃" localSheetId="5">#REF!</definedName>
    <definedName name="日常清掃" localSheetId="19">#REF!</definedName>
    <definedName name="日常清掃" localSheetId="4">#REF!</definedName>
    <definedName name="日常清掃" localSheetId="8">#REF!</definedName>
    <definedName name="日常清掃" localSheetId="7">#REF!</definedName>
    <definedName name="日常清掃" localSheetId="10">#REF!</definedName>
    <definedName name="日常清掃" localSheetId="9">#REF!</definedName>
    <definedName name="日常清掃" localSheetId="13">#REF!</definedName>
    <definedName name="日常清掃" localSheetId="12">#REF!</definedName>
    <definedName name="日常清掃" localSheetId="11">#REF!</definedName>
    <definedName name="日常清掃" localSheetId="22">#REF!</definedName>
    <definedName name="日常清掃" localSheetId="23">#REF!</definedName>
    <definedName name="日常清掃" localSheetId="14">#REF!</definedName>
    <definedName name="日常清掃" localSheetId="17">#REF!</definedName>
    <definedName name="日常清掃" localSheetId="15">#REF!</definedName>
    <definedName name="日常清掃" localSheetId="16">#REF!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6">#REF!</definedName>
    <definedName name="入居率" localSheetId="5">#REF!</definedName>
    <definedName name="入居率" localSheetId="19">#REF!</definedName>
    <definedName name="入居率" localSheetId="4">#REF!</definedName>
    <definedName name="入居率" localSheetId="8">#REF!</definedName>
    <definedName name="入居率" localSheetId="7">#REF!</definedName>
    <definedName name="入居率" localSheetId="10">#REF!</definedName>
    <definedName name="入居率" localSheetId="9">#REF!</definedName>
    <definedName name="入居率" localSheetId="13">#REF!</definedName>
    <definedName name="入居率" localSheetId="12">#REF!</definedName>
    <definedName name="入居率" localSheetId="11">#REF!</definedName>
    <definedName name="入居率" localSheetId="22">#REF!</definedName>
    <definedName name="入居率" localSheetId="23">#REF!</definedName>
    <definedName name="入居率" localSheetId="14">#REF!</definedName>
    <definedName name="入居率" localSheetId="17">#REF!</definedName>
    <definedName name="入居率" localSheetId="15">#REF!</definedName>
    <definedName name="入居率" localSheetId="16">#REF!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6">#REF!</definedName>
    <definedName name="賠責保険料" localSheetId="5">#REF!</definedName>
    <definedName name="賠責保険料" localSheetId="19">#REF!</definedName>
    <definedName name="賠責保険料" localSheetId="4">#REF!</definedName>
    <definedName name="賠責保険料" localSheetId="8">#REF!</definedName>
    <definedName name="賠責保険料" localSheetId="7">#REF!</definedName>
    <definedName name="賠責保険料" localSheetId="10">#REF!</definedName>
    <definedName name="賠責保険料" localSheetId="9">#REF!</definedName>
    <definedName name="賠責保険料" localSheetId="13">#REF!</definedName>
    <definedName name="賠責保険料" localSheetId="12">#REF!</definedName>
    <definedName name="賠責保険料" localSheetId="11">#REF!</definedName>
    <definedName name="賠責保険料" localSheetId="22">#REF!</definedName>
    <definedName name="賠責保険料" localSheetId="23">#REF!</definedName>
    <definedName name="賠責保険料" localSheetId="14">#REF!</definedName>
    <definedName name="賠責保険料" localSheetId="17">#REF!</definedName>
    <definedName name="賠責保険料" localSheetId="15">#REF!</definedName>
    <definedName name="賠責保険料" localSheetId="16">#REF!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6">#REF!</definedName>
    <definedName name="敷金" localSheetId="5">#REF!</definedName>
    <definedName name="敷金" localSheetId="19">#REF!</definedName>
    <definedName name="敷金" localSheetId="4">#REF!</definedName>
    <definedName name="敷金" localSheetId="8">#REF!</definedName>
    <definedName name="敷金" localSheetId="7">#REF!</definedName>
    <definedName name="敷金" localSheetId="10">#REF!</definedName>
    <definedName name="敷金" localSheetId="9">#REF!</definedName>
    <definedName name="敷金" localSheetId="13">#REF!</definedName>
    <definedName name="敷金" localSheetId="12">#REF!</definedName>
    <definedName name="敷金" localSheetId="11">#REF!</definedName>
    <definedName name="敷金" localSheetId="22">#REF!</definedName>
    <definedName name="敷金" localSheetId="23">#REF!</definedName>
    <definedName name="敷金" localSheetId="14">#REF!</definedName>
    <definedName name="敷金" localSheetId="17">#REF!</definedName>
    <definedName name="敷金" localSheetId="15">#REF!</definedName>
    <definedName name="敷金" localSheetId="16">#REF!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6">#REF!</definedName>
    <definedName name="物件名" localSheetId="5">#REF!</definedName>
    <definedName name="物件名" localSheetId="19">#REF!</definedName>
    <definedName name="物件名" localSheetId="4">#REF!</definedName>
    <definedName name="物件名" localSheetId="8">#REF!</definedName>
    <definedName name="物件名" localSheetId="7">#REF!</definedName>
    <definedName name="物件名" localSheetId="10">#REF!</definedName>
    <definedName name="物件名" localSheetId="9">#REF!</definedName>
    <definedName name="物件名" localSheetId="13">#REF!</definedName>
    <definedName name="物件名" localSheetId="12">#REF!</definedName>
    <definedName name="物件名" localSheetId="11">#REF!</definedName>
    <definedName name="物件名" localSheetId="22">#REF!</definedName>
    <definedName name="物件名" localSheetId="23">#REF!</definedName>
    <definedName name="物件名" localSheetId="14">#REF!</definedName>
    <definedName name="物件名" localSheetId="17">#REF!</definedName>
    <definedName name="物件名" localSheetId="15">#REF!</definedName>
    <definedName name="物件名" localSheetId="16">#REF!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6">#REF!</definedName>
    <definedName name="平成05年8月23日" localSheetId="5">#REF!</definedName>
    <definedName name="平成05年8月23日" localSheetId="19">#REF!</definedName>
    <definedName name="平成05年8月23日" localSheetId="4">#REF!</definedName>
    <definedName name="平成05年8月23日" localSheetId="8">#REF!</definedName>
    <definedName name="平成05年8月23日" localSheetId="7">#REF!</definedName>
    <definedName name="平成05年8月23日" localSheetId="10">#REF!</definedName>
    <definedName name="平成05年8月23日" localSheetId="9">#REF!</definedName>
    <definedName name="平成05年8月23日" localSheetId="13">#REF!</definedName>
    <definedName name="平成05年8月23日" localSheetId="12">#REF!</definedName>
    <definedName name="平成05年8月23日" localSheetId="11">#REF!</definedName>
    <definedName name="平成05年8月23日" localSheetId="22">#REF!</definedName>
    <definedName name="平成05年8月23日" localSheetId="23">#REF!</definedName>
    <definedName name="平成05年8月23日" localSheetId="14">#REF!</definedName>
    <definedName name="平成05年8月23日" localSheetId="17">#REF!</definedName>
    <definedName name="平成05年8月23日" localSheetId="15">#REF!</definedName>
    <definedName name="平成05年8月23日" localSheetId="16">#REF!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6">#REF!</definedName>
    <definedName name="補償保険料" localSheetId="5">#REF!</definedName>
    <definedName name="補償保険料" localSheetId="19">#REF!</definedName>
    <definedName name="補償保険料" localSheetId="4">#REF!</definedName>
    <definedName name="補償保険料" localSheetId="8">#REF!</definedName>
    <definedName name="補償保険料" localSheetId="7">#REF!</definedName>
    <definedName name="補償保険料" localSheetId="10">#REF!</definedName>
    <definedName name="補償保険料" localSheetId="9">#REF!</definedName>
    <definedName name="補償保険料" localSheetId="13">#REF!</definedName>
    <definedName name="補償保険料" localSheetId="12">#REF!</definedName>
    <definedName name="補償保険料" localSheetId="11">#REF!</definedName>
    <definedName name="補償保険料" localSheetId="22">#REF!</definedName>
    <definedName name="補償保険料" localSheetId="23">#REF!</definedName>
    <definedName name="補償保険料" localSheetId="14">#REF!</definedName>
    <definedName name="補償保険料" localSheetId="17">#REF!</definedName>
    <definedName name="補償保険料" localSheetId="15">#REF!</definedName>
    <definedName name="補償保険料" localSheetId="16">#REF!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6">#REF!</definedName>
    <definedName name="本地路線価" localSheetId="5">#REF!</definedName>
    <definedName name="本地路線価" localSheetId="19">#REF!</definedName>
    <definedName name="本地路線価" localSheetId="4">#REF!</definedName>
    <definedName name="本地路線価" localSheetId="8">#REF!</definedName>
    <definedName name="本地路線価" localSheetId="7">#REF!</definedName>
    <definedName name="本地路線価" localSheetId="10">#REF!</definedName>
    <definedName name="本地路線価" localSheetId="9">#REF!</definedName>
    <definedName name="本地路線価" localSheetId="13">#REF!</definedName>
    <definedName name="本地路線価" localSheetId="12">#REF!</definedName>
    <definedName name="本地路線価" localSheetId="11">#REF!</definedName>
    <definedName name="本地路線価" localSheetId="22">#REF!</definedName>
    <definedName name="本地路線価" localSheetId="23">#REF!</definedName>
    <definedName name="本地路線価" localSheetId="14">#REF!</definedName>
    <definedName name="本地路線価" localSheetId="17">#REF!</definedName>
    <definedName name="本地路線価" localSheetId="15">#REF!</definedName>
    <definedName name="本地路線価" localSheetId="16">#REF!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6">#REF!</definedName>
    <definedName name="名称" localSheetId="5">#REF!</definedName>
    <definedName name="名称" localSheetId="19">#REF!</definedName>
    <definedName name="名称" localSheetId="4">#REF!</definedName>
    <definedName name="名称" localSheetId="8">#REF!</definedName>
    <definedName name="名称" localSheetId="7">#REF!</definedName>
    <definedName name="名称" localSheetId="10">#REF!</definedName>
    <definedName name="名称" localSheetId="9">#REF!</definedName>
    <definedName name="名称" localSheetId="13">#REF!</definedName>
    <definedName name="名称" localSheetId="12">#REF!</definedName>
    <definedName name="名称" localSheetId="11">#REF!</definedName>
    <definedName name="名称" localSheetId="22">#REF!</definedName>
    <definedName name="名称" localSheetId="23">#REF!</definedName>
    <definedName name="名称" localSheetId="14">#REF!</definedName>
    <definedName name="名称" localSheetId="17">#REF!</definedName>
    <definedName name="名称" localSheetId="15">#REF!</definedName>
    <definedName name="名称" localSheetId="16">#REF!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6">#REF!</definedName>
    <definedName name="予備費基準" localSheetId="5">#REF!</definedName>
    <definedName name="予備費基準" localSheetId="19">#REF!</definedName>
    <definedName name="予備費基準" localSheetId="4">#REF!</definedName>
    <definedName name="予備費基準" localSheetId="8">#REF!</definedName>
    <definedName name="予備費基準" localSheetId="7">#REF!</definedName>
    <definedName name="予備費基準" localSheetId="10">#REF!</definedName>
    <definedName name="予備費基準" localSheetId="9">#REF!</definedName>
    <definedName name="予備費基準" localSheetId="13">#REF!</definedName>
    <definedName name="予備費基準" localSheetId="12">#REF!</definedName>
    <definedName name="予備費基準" localSheetId="11">#REF!</definedName>
    <definedName name="予備費基準" localSheetId="22">#REF!</definedName>
    <definedName name="予備費基準" localSheetId="23">#REF!</definedName>
    <definedName name="予備費基準" localSheetId="14">#REF!</definedName>
    <definedName name="予備費基準" localSheetId="17">#REF!</definedName>
    <definedName name="予備費基準" localSheetId="15">#REF!</definedName>
    <definedName name="予備費基準" localSheetId="16">#REF!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6">#REF!</definedName>
    <definedName name="路線価年度" localSheetId="5">#REF!</definedName>
    <definedName name="路線価年度" localSheetId="19">#REF!</definedName>
    <definedName name="路線価年度" localSheetId="4">#REF!</definedName>
    <definedName name="路線価年度" localSheetId="8">#REF!</definedName>
    <definedName name="路線価年度" localSheetId="7">#REF!</definedName>
    <definedName name="路線価年度" localSheetId="10">#REF!</definedName>
    <definedName name="路線価年度" localSheetId="9">#REF!</definedName>
    <definedName name="路線価年度" localSheetId="13">#REF!</definedName>
    <definedName name="路線価年度" localSheetId="12">#REF!</definedName>
    <definedName name="路線価年度" localSheetId="11">#REF!</definedName>
    <definedName name="路線価年度" localSheetId="22">#REF!</definedName>
    <definedName name="路線価年度" localSheetId="23">#REF!</definedName>
    <definedName name="路線価年度" localSheetId="14">#REF!</definedName>
    <definedName name="路線価年度" localSheetId="17">#REF!</definedName>
    <definedName name="路線価年度" localSheetId="15">#REF!</definedName>
    <definedName name="路線価年度" localSheetId="16">#REF!</definedName>
    <definedName name="路線価年度">#REF!</definedName>
  </definedNames>
  <calcPr calcId="162913"/>
</workbook>
</file>

<file path=xl/calcChain.xml><?xml version="1.0" encoding="utf-8"?>
<calcChain xmlns="http://schemas.openxmlformats.org/spreadsheetml/2006/main">
  <c r="K289" i="31" l="1"/>
  <c r="K288" i="31"/>
  <c r="K287" i="31"/>
  <c r="K286" i="31"/>
  <c r="K291" i="31"/>
  <c r="K290" i="31"/>
  <c r="G292" i="33" l="1"/>
  <c r="F292" i="33"/>
  <c r="E292" i="33"/>
  <c r="D292" i="33"/>
  <c r="G291" i="33"/>
  <c r="F291" i="33"/>
  <c r="E291" i="33"/>
  <c r="D291" i="33"/>
  <c r="G290" i="33"/>
  <c r="F290" i="33"/>
  <c r="E290" i="33"/>
  <c r="D290" i="33"/>
  <c r="G289" i="33"/>
  <c r="F289" i="33"/>
  <c r="E289" i="33"/>
  <c r="D289" i="33"/>
  <c r="G288" i="33"/>
  <c r="F288" i="33"/>
  <c r="E288" i="33"/>
  <c r="D288" i="33"/>
  <c r="G287" i="33"/>
  <c r="F287" i="33"/>
  <c r="E287" i="33"/>
  <c r="D287" i="33"/>
  <c r="G286" i="33"/>
  <c r="E286" i="33"/>
  <c r="D286" i="33"/>
  <c r="F286" i="33" s="1"/>
  <c r="D293" i="32" l="1"/>
  <c r="D292" i="32"/>
  <c r="D291" i="32"/>
  <c r="D290" i="32"/>
  <c r="D289" i="32"/>
  <c r="D288" i="32"/>
  <c r="D287" i="32"/>
  <c r="C335" i="9" l="1"/>
  <c r="B335" i="9"/>
  <c r="C334" i="9"/>
  <c r="B334" i="9"/>
  <c r="C333" i="9"/>
  <c r="B333" i="9"/>
  <c r="C332" i="9"/>
  <c r="B332" i="9"/>
  <c r="C331" i="9"/>
  <c r="B331" i="9"/>
  <c r="C330" i="9"/>
  <c r="B330" i="9"/>
  <c r="C329" i="9"/>
  <c r="B329" i="9"/>
  <c r="C328" i="9"/>
  <c r="B328" i="9"/>
  <c r="C327" i="9"/>
  <c r="B327" i="9"/>
  <c r="C326" i="9"/>
  <c r="B326" i="9"/>
  <c r="C325" i="9"/>
  <c r="B325" i="9"/>
  <c r="C324" i="9"/>
  <c r="B324" i="9"/>
  <c r="C323" i="9"/>
  <c r="B323" i="9"/>
  <c r="C322" i="9"/>
  <c r="B322" i="9"/>
  <c r="C321" i="9"/>
  <c r="B321" i="9"/>
  <c r="C320" i="9"/>
  <c r="B320" i="9"/>
  <c r="C319" i="9"/>
  <c r="B319" i="9"/>
  <c r="C318" i="9"/>
  <c r="B318" i="9"/>
  <c r="C317" i="9"/>
  <c r="B317" i="9"/>
  <c r="C316" i="9"/>
  <c r="B316" i="9"/>
  <c r="C315" i="9"/>
  <c r="B315" i="9"/>
  <c r="C314" i="9"/>
  <c r="B314" i="9"/>
  <c r="C313" i="9"/>
  <c r="B313" i="9"/>
  <c r="C312" i="9"/>
  <c r="B312" i="9"/>
  <c r="C311" i="9"/>
  <c r="B311" i="9"/>
  <c r="C310" i="9"/>
  <c r="B310" i="9"/>
  <c r="C309" i="9"/>
  <c r="B309" i="9"/>
  <c r="C308" i="9"/>
  <c r="B308" i="9"/>
  <c r="C307" i="9"/>
  <c r="B307" i="9"/>
  <c r="C306" i="9"/>
  <c r="B306" i="9"/>
  <c r="C305" i="9"/>
  <c r="B305" i="9"/>
  <c r="C304" i="9"/>
  <c r="B304" i="9"/>
  <c r="C303" i="9"/>
  <c r="B303" i="9"/>
  <c r="C302" i="9"/>
  <c r="B302" i="9"/>
  <c r="C301" i="9"/>
  <c r="B301" i="9"/>
  <c r="C300" i="9"/>
  <c r="B300" i="9"/>
  <c r="C299" i="9"/>
  <c r="B299" i="9"/>
  <c r="C298" i="9"/>
  <c r="B298" i="9"/>
  <c r="C297" i="9"/>
  <c r="B297" i="9"/>
  <c r="C296" i="9"/>
  <c r="B296" i="9"/>
  <c r="C295" i="9"/>
  <c r="B295" i="9"/>
  <c r="C294" i="9"/>
  <c r="B294" i="9"/>
  <c r="C293" i="9"/>
  <c r="B293" i="9"/>
  <c r="C292" i="9"/>
  <c r="B292" i="9"/>
  <c r="C291" i="9"/>
  <c r="B291" i="9"/>
  <c r="C290" i="9"/>
  <c r="B290" i="9"/>
  <c r="C289" i="9"/>
  <c r="B289" i="9"/>
  <c r="C288" i="9"/>
  <c r="B288" i="9"/>
  <c r="C287" i="9"/>
  <c r="B287" i="9"/>
  <c r="C286" i="9"/>
  <c r="B286" i="9"/>
  <c r="C285" i="9"/>
  <c r="B285" i="9"/>
  <c r="C284" i="9"/>
  <c r="B284" i="9"/>
  <c r="C283" i="9"/>
  <c r="B283" i="9"/>
  <c r="C282" i="9"/>
  <c r="B282" i="9"/>
  <c r="C281" i="9"/>
  <c r="B281" i="9"/>
  <c r="C280" i="9"/>
  <c r="B280" i="9"/>
  <c r="C279" i="9"/>
  <c r="B279" i="9"/>
  <c r="C278" i="9"/>
  <c r="B278" i="9"/>
  <c r="C277" i="9"/>
  <c r="B277" i="9"/>
  <c r="C276" i="9"/>
  <c r="B276" i="9"/>
  <c r="C275" i="9"/>
  <c r="B275" i="9"/>
  <c r="C274" i="9"/>
  <c r="B274" i="9"/>
  <c r="C273" i="9"/>
  <c r="B273" i="9"/>
  <c r="C272" i="9"/>
  <c r="B272" i="9"/>
  <c r="C271" i="9"/>
  <c r="B271" i="9"/>
  <c r="C270" i="9"/>
  <c r="B270" i="9"/>
  <c r="C269" i="9"/>
  <c r="B269" i="9"/>
  <c r="C268" i="9"/>
  <c r="B268" i="9"/>
  <c r="C267" i="9"/>
  <c r="B267" i="9"/>
  <c r="C266" i="9"/>
  <c r="B266" i="9"/>
  <c r="C265" i="9"/>
  <c r="B265" i="9"/>
  <c r="C264" i="9"/>
  <c r="B264" i="9"/>
  <c r="C263" i="9"/>
  <c r="B263" i="9"/>
  <c r="C262" i="9"/>
  <c r="B262" i="9"/>
  <c r="C261" i="9"/>
  <c r="B261" i="9"/>
  <c r="C260" i="9"/>
  <c r="B260" i="9"/>
  <c r="C259" i="9"/>
  <c r="B259" i="9"/>
  <c r="C258" i="9"/>
  <c r="B258" i="9"/>
  <c r="C257" i="9"/>
  <c r="B257" i="9"/>
  <c r="C256" i="9"/>
  <c r="B256" i="9"/>
  <c r="C255" i="9"/>
  <c r="B255" i="9"/>
  <c r="C254" i="9"/>
  <c r="B254" i="9"/>
  <c r="C253" i="9"/>
  <c r="B253" i="9"/>
  <c r="C252" i="9"/>
  <c r="B252" i="9"/>
  <c r="C251" i="9"/>
  <c r="B251" i="9"/>
  <c r="C250" i="9"/>
  <c r="B250" i="9"/>
  <c r="C249" i="9"/>
  <c r="B249" i="9"/>
  <c r="C248" i="9"/>
  <c r="B248" i="9"/>
  <c r="C247" i="9"/>
  <c r="B247" i="9"/>
  <c r="C246" i="9"/>
  <c r="B246" i="9"/>
  <c r="C245" i="9"/>
  <c r="B245" i="9"/>
  <c r="C244" i="9"/>
  <c r="B244" i="9"/>
  <c r="C243" i="9"/>
  <c r="B243" i="9"/>
  <c r="C242" i="9"/>
  <c r="B242" i="9"/>
  <c r="C241" i="9"/>
  <c r="B241" i="9"/>
  <c r="C240" i="9"/>
  <c r="B240" i="9"/>
  <c r="C239" i="9"/>
  <c r="B239" i="9"/>
  <c r="C238" i="9"/>
  <c r="B238" i="9"/>
  <c r="C237" i="9"/>
  <c r="B237" i="9"/>
  <c r="C236" i="9"/>
  <c r="B236" i="9"/>
  <c r="C235" i="9"/>
  <c r="B235" i="9"/>
  <c r="C234" i="9"/>
  <c r="B234" i="9"/>
  <c r="C233" i="9"/>
  <c r="B233" i="9"/>
  <c r="C232" i="9"/>
  <c r="B232" i="9"/>
  <c r="C231" i="9"/>
  <c r="B231" i="9"/>
  <c r="C230" i="9"/>
  <c r="B230" i="9"/>
  <c r="C229" i="9"/>
  <c r="B229" i="9"/>
  <c r="C228" i="9"/>
  <c r="B228" i="9"/>
  <c r="C227" i="9"/>
  <c r="B227" i="9"/>
  <c r="C226" i="9"/>
  <c r="B226" i="9"/>
  <c r="C225" i="9"/>
  <c r="B225" i="9"/>
  <c r="C224" i="9"/>
  <c r="B224" i="9"/>
  <c r="C223" i="9"/>
  <c r="B223" i="9"/>
  <c r="C222" i="9"/>
  <c r="B222" i="9"/>
  <c r="C221" i="9"/>
  <c r="B221" i="9"/>
  <c r="C220" i="9"/>
  <c r="B220" i="9"/>
  <c r="C219" i="9"/>
  <c r="B219" i="9"/>
  <c r="C218" i="9"/>
  <c r="B218" i="9"/>
  <c r="C217" i="9"/>
  <c r="B217" i="9"/>
  <c r="C216" i="9"/>
  <c r="B216" i="9"/>
  <c r="C215" i="9"/>
  <c r="B215" i="9"/>
  <c r="C214" i="9"/>
  <c r="B214" i="9"/>
  <c r="C213" i="9"/>
  <c r="B213" i="9"/>
  <c r="C212" i="9"/>
  <c r="B212" i="9"/>
  <c r="C211" i="9"/>
  <c r="B211" i="9"/>
  <c r="C210" i="9"/>
  <c r="B210" i="9"/>
  <c r="C209" i="9"/>
  <c r="B209" i="9"/>
  <c r="C208" i="9"/>
  <c r="B208" i="9"/>
  <c r="C207" i="9"/>
  <c r="B207" i="9"/>
  <c r="C206" i="9"/>
  <c r="B206" i="9"/>
  <c r="C205" i="9"/>
  <c r="B205" i="9"/>
  <c r="C204" i="9"/>
  <c r="B204" i="9"/>
  <c r="C203" i="9"/>
  <c r="B203" i="9"/>
  <c r="C202" i="9"/>
  <c r="B202" i="9"/>
  <c r="C201" i="9"/>
  <c r="B201" i="9"/>
  <c r="C200" i="9"/>
  <c r="B200" i="9"/>
  <c r="C199" i="9"/>
  <c r="B199" i="9"/>
  <c r="C198" i="9"/>
  <c r="B198" i="9"/>
  <c r="C197" i="9"/>
  <c r="B197" i="9"/>
  <c r="C196" i="9"/>
  <c r="B196" i="9"/>
  <c r="C195" i="9"/>
  <c r="B195" i="9"/>
  <c r="C194" i="9"/>
  <c r="B194" i="9"/>
  <c r="C193" i="9"/>
  <c r="B193" i="9"/>
  <c r="C192" i="9"/>
  <c r="B192" i="9"/>
  <c r="C191" i="9"/>
  <c r="B191" i="9"/>
  <c r="C190" i="9"/>
  <c r="B190" i="9"/>
  <c r="C189" i="9"/>
  <c r="B189" i="9"/>
  <c r="C188" i="9"/>
  <c r="B188" i="9"/>
  <c r="C187" i="9"/>
  <c r="B187" i="9"/>
  <c r="C186" i="9"/>
  <c r="B186" i="9"/>
  <c r="C185" i="9"/>
  <c r="B185" i="9"/>
  <c r="C184" i="9"/>
  <c r="B184" i="9"/>
  <c r="C183" i="9"/>
  <c r="B183" i="9"/>
  <c r="C182" i="9"/>
  <c r="B182" i="9"/>
  <c r="C181" i="9"/>
  <c r="B181" i="9"/>
  <c r="C180" i="9"/>
  <c r="B180" i="9"/>
  <c r="C179" i="9"/>
  <c r="B179" i="9"/>
  <c r="C178" i="9"/>
  <c r="B178" i="9"/>
  <c r="C177" i="9"/>
  <c r="B177" i="9"/>
  <c r="C176" i="9"/>
  <c r="B176" i="9"/>
  <c r="C175" i="9"/>
  <c r="B175" i="9"/>
  <c r="C174" i="9"/>
  <c r="B174" i="9"/>
  <c r="C173" i="9"/>
  <c r="B173" i="9"/>
  <c r="C172" i="9"/>
  <c r="B172" i="9"/>
  <c r="C171" i="9"/>
  <c r="B171" i="9"/>
  <c r="C170" i="9"/>
  <c r="B170" i="9"/>
  <c r="C169" i="9"/>
  <c r="B169" i="9"/>
  <c r="C168" i="9"/>
  <c r="B168" i="9"/>
  <c r="C167" i="9"/>
  <c r="B167" i="9"/>
  <c r="C166" i="9"/>
  <c r="B166" i="9"/>
  <c r="C165" i="9"/>
  <c r="B165" i="9"/>
  <c r="C164" i="9"/>
  <c r="B164" i="9"/>
  <c r="C163" i="9"/>
  <c r="B163" i="9"/>
  <c r="C162" i="9"/>
  <c r="B162" i="9"/>
  <c r="C161" i="9"/>
  <c r="B161" i="9"/>
  <c r="C160" i="9"/>
  <c r="B160" i="9"/>
  <c r="C159" i="9"/>
  <c r="B159" i="9"/>
  <c r="C158" i="9"/>
  <c r="B158" i="9"/>
  <c r="C157" i="9"/>
  <c r="B157" i="9"/>
  <c r="C156" i="9"/>
  <c r="B156" i="9"/>
  <c r="C155" i="9"/>
  <c r="B155" i="9"/>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B55" i="9"/>
  <c r="C55" i="9"/>
  <c r="F292" i="31"/>
  <c r="F291" i="31"/>
  <c r="F290" i="31"/>
  <c r="F289" i="31"/>
  <c r="F288" i="31"/>
  <c r="F287" i="31"/>
  <c r="F286" i="31"/>
  <c r="G284" i="31"/>
  <c r="G283" i="31"/>
  <c r="G282" i="31"/>
  <c r="G281" i="31"/>
  <c r="G280" i="31"/>
  <c r="G279" i="31"/>
  <c r="G278" i="31"/>
  <c r="G277" i="31"/>
  <c r="G276" i="31"/>
  <c r="G275"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9" i="31"/>
  <c r="G238" i="31"/>
  <c r="G237"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2" i="31"/>
  <c r="G121" i="31"/>
  <c r="G120" i="31"/>
  <c r="G119" i="31"/>
  <c r="G118" i="31"/>
  <c r="G117" i="31"/>
  <c r="G116" i="31"/>
  <c r="G115" i="31"/>
  <c r="G114" i="31"/>
  <c r="G113" i="31"/>
  <c r="G112" i="31"/>
  <c r="G111" i="31"/>
  <c r="G110" i="31"/>
  <c r="G109" i="31"/>
  <c r="G106" i="31"/>
  <c r="G105" i="31"/>
  <c r="G104" i="31"/>
  <c r="G103" i="31"/>
  <c r="G102" i="31"/>
  <c r="G101" i="31"/>
  <c r="G100" i="31"/>
  <c r="G95" i="31"/>
  <c r="G94" i="31"/>
  <c r="G93" i="31"/>
  <c r="G92" i="31"/>
  <c r="F92" i="31"/>
  <c r="G91" i="31"/>
  <c r="G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288" i="27" l="1"/>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G90"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F276" i="27" l="1"/>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275" i="20" s="1"/>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6" i="20" l="1"/>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C3" i="9" l="1"/>
  <c r="E88" i="18"/>
  <c r="D88" i="18"/>
  <c r="H53" i="9" l="1"/>
  <c r="H49" i="9"/>
  <c r="H42" i="9"/>
  <c r="H38" i="9"/>
  <c r="H30" i="9"/>
  <c r="H26" i="9"/>
  <c r="H22" i="9"/>
  <c r="H18" i="9"/>
  <c r="H43" i="9"/>
  <c r="H27" i="9"/>
  <c r="H19" i="9"/>
  <c r="H52" i="9"/>
  <c r="H45" i="9"/>
  <c r="H41" i="9"/>
  <c r="H33" i="9"/>
  <c r="H29" i="9"/>
  <c r="H25" i="9"/>
  <c r="H21" i="9"/>
  <c r="H23" i="9"/>
  <c r="H51" i="9"/>
  <c r="H44" i="9"/>
  <c r="H40" i="9"/>
  <c r="H32" i="9"/>
  <c r="H28" i="9"/>
  <c r="H24" i="9"/>
  <c r="H20" i="9"/>
  <c r="H50" i="9"/>
  <c r="H39" i="9"/>
  <c r="H31" i="9"/>
  <c r="C14" i="9"/>
  <c r="C10" i="9"/>
  <c r="C6" i="9"/>
  <c r="C7" i="9"/>
  <c r="C13" i="9"/>
  <c r="C9" i="9"/>
  <c r="C5" i="9"/>
  <c r="C12" i="9"/>
  <c r="C8" i="9"/>
  <c r="C11" i="9"/>
  <c r="E20" i="9"/>
  <c r="G21" i="9"/>
  <c r="D21" i="9"/>
  <c r="F21" i="9"/>
  <c r="C21" i="9"/>
  <c r="E21" i="9"/>
  <c r="D25" i="9"/>
  <c r="D27" i="9"/>
  <c r="G53" i="9"/>
  <c r="C53" i="9"/>
  <c r="D52" i="9"/>
  <c r="E51" i="9"/>
  <c r="F50" i="9"/>
  <c r="G49" i="9"/>
  <c r="C49" i="9"/>
  <c r="D45" i="9"/>
  <c r="E44" i="9"/>
  <c r="F43" i="9"/>
  <c r="G42" i="9"/>
  <c r="C42" i="9"/>
  <c r="D41" i="9"/>
  <c r="E40" i="9"/>
  <c r="F39" i="9"/>
  <c r="G38" i="9"/>
  <c r="C38" i="9"/>
  <c r="D33" i="9"/>
  <c r="E32" i="9"/>
  <c r="F31" i="9"/>
  <c r="G30" i="9"/>
  <c r="C30" i="9"/>
  <c r="D29" i="9"/>
  <c r="E28" i="9"/>
  <c r="F27" i="9"/>
  <c r="G26" i="9"/>
  <c r="C26" i="9"/>
  <c r="E24" i="9"/>
  <c r="F23" i="9"/>
  <c r="G22" i="9"/>
  <c r="C22" i="9"/>
  <c r="F19" i="9"/>
  <c r="G18" i="9"/>
  <c r="C18" i="9"/>
  <c r="G28" i="9"/>
  <c r="E26" i="9"/>
  <c r="G24" i="9"/>
  <c r="D23" i="9"/>
  <c r="G20" i="9"/>
  <c r="D19"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F22" i="9"/>
  <c r="D20" i="9"/>
  <c r="E19" i="9"/>
  <c r="F18" i="9"/>
  <c r="E53" i="9"/>
  <c r="F52" i="9"/>
  <c r="G51" i="9"/>
  <c r="C51" i="9"/>
  <c r="D50" i="9"/>
  <c r="E49" i="9"/>
  <c r="F45" i="9"/>
  <c r="G44" i="9"/>
  <c r="C44" i="9"/>
  <c r="D43" i="9"/>
  <c r="E42" i="9"/>
  <c r="F41" i="9"/>
  <c r="G40" i="9"/>
  <c r="C40" i="9"/>
  <c r="D39" i="9"/>
  <c r="E38" i="9"/>
  <c r="F33" i="9"/>
  <c r="G32" i="9"/>
  <c r="C32" i="9"/>
  <c r="D31" i="9"/>
  <c r="E30" i="9"/>
  <c r="F29" i="9"/>
  <c r="C28" i="9"/>
  <c r="F25" i="9"/>
  <c r="C24" i="9"/>
  <c r="E22" i="9"/>
  <c r="C20" i="9"/>
  <c r="E18" i="9"/>
  <c r="D53" i="9"/>
  <c r="F51" i="9"/>
  <c r="G50" i="9"/>
  <c r="C50" i="9"/>
  <c r="E45" i="9"/>
  <c r="C43" i="9"/>
  <c r="E41" i="9"/>
  <c r="C39" i="9"/>
  <c r="E33" i="9"/>
  <c r="G31" i="9"/>
  <c r="D30" i="9"/>
  <c r="F28" i="9"/>
  <c r="C27" i="9"/>
  <c r="E25" i="9"/>
  <c r="G23" i="9"/>
  <c r="C23" i="9"/>
  <c r="D18" i="9"/>
  <c r="F20" i="9"/>
  <c r="G19" i="9"/>
  <c r="D22" i="9"/>
  <c r="C19" i="9"/>
  <c r="D257" i="18"/>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B54" i="9" l="1"/>
  <c r="B34" i="9"/>
</calcChain>
</file>

<file path=xl/sharedStrings.xml><?xml version="1.0" encoding="utf-8"?>
<sst xmlns="http://schemas.openxmlformats.org/spreadsheetml/2006/main" count="24005" uniqueCount="2132">
  <si>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</si>
  <si>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</si>
  <si>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</si>
  <si>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</si>
  <si>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</si>
  <si>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</si>
  <si>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</si>
  <si>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</si>
  <si>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</si>
  <si>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</si>
  <si>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</si>
  <si>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</si>
  <si>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</si>
  <si>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</si>
  <si>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</si>
  <si>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</si>
  <si>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</si>
  <si>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</si>
  <si>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</si>
  <si>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</si>
  <si>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</si>
  <si>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</si>
  <si>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</si>
  <si>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</si>
  <si>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</si>
  <si>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</si>
  <si>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</si>
  <si>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</si>
  <si>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</si>
  <si>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</si>
  <si>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</si>
  <si>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</si>
  <si>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</si>
  <si>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</si>
  <si>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</si>
  <si>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</si>
  <si>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</si>
  <si>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</si>
  <si>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</si>
  <si>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</si>
  <si>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</si>
  <si>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</si>
  <si>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</si>
  <si>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</si>
  <si>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</si>
  <si>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</si>
  <si>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</si>
  <si>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</si>
  <si>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</si>
  <si>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</si>
  <si>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</si>
  <si>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</si>
  <si>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</si>
  <si>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</si>
  <si>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</si>
  <si>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</si>
  <si>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</si>
  <si>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</si>
  <si>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</si>
  <si>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</si>
  <si>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</si>
  <si>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</si>
  <si>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</si>
  <si>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</si>
  <si>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</si>
  <si>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</si>
  <si>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</si>
  <si>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</si>
  <si>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</si>
  <si>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</si>
  <si>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</si>
  <si>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</si>
  <si>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</si>
  <si>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</si>
  <si>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</si>
  <si>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</si>
  <si>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</si>
  <si>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</si>
  <si>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</si>
  <si>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</si>
  <si>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</si>
  <si>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</si>
  <si>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</si>
  <si>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</si>
  <si>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</si>
  <si>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</si>
  <si>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</si>
  <si>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</si>
  <si>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</si>
  <si>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</si>
  <si>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</si>
  <si>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</si>
  <si>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</si>
  <si>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</si>
  <si>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</si>
  <si>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</si>
  <si>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</si>
  <si>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</si>
  <si>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</si>
  <si>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</si>
  <si>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</si>
  <si>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</si>
  <si>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</si>
  <si>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</si>
  <si>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</si>
  <si>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</si>
  <si>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</si>
  <si>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</si>
  <si>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</si>
  <si>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</si>
  <si>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</si>
  <si>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</si>
  <si>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</si>
  <si>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</si>
  <si>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</si>
  <si>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</si>
  <si>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</si>
  <si>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</si>
  <si>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</si>
  <si>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</si>
  <si>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</si>
  <si>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</si>
  <si>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</si>
  <si>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</si>
  <si>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</si>
  <si>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</si>
  <si>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</si>
  <si>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</si>
  <si>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</si>
  <si>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</si>
  <si>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</si>
  <si>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</si>
  <si>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</si>
  <si>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</si>
  <si>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</si>
  <si>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</si>
  <si>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</si>
  <si>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</si>
  <si>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</si>
  <si>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</si>
  <si>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</si>
  <si>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</si>
  <si>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</si>
  <si>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</si>
  <si>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</si>
  <si>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</si>
  <si>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</si>
  <si>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</si>
  <si>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</si>
  <si>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</si>
  <si>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</si>
  <si>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</si>
  <si>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</si>
  <si>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</si>
  <si>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</si>
  <si>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</si>
  <si>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</si>
  <si>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</si>
  <si>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</si>
  <si>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</si>
  <si>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</si>
  <si>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</si>
  <si>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</si>
  <si>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</si>
  <si>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</si>
  <si>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</si>
  <si>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</si>
  <si>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</si>
  <si>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</si>
  <si>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</si>
  <si>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</si>
  <si>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</si>
  <si>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</si>
  <si>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</si>
  <si>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</si>
  <si>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</si>
  <si>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</si>
  <si>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</si>
  <si>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</si>
  <si>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</si>
  <si>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</si>
  <si>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</si>
  <si>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</si>
  <si>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</si>
  <si>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</si>
  <si>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</si>
  <si>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</si>
  <si>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</si>
  <si>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</si>
  <si>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</si>
  <si>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</si>
  <si>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</si>
  <si>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</si>
  <si>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</si>
  <si>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</si>
  <si>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</si>
  <si>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</si>
  <si>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</si>
  <si>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</si>
  <si>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</si>
  <si>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</si>
  <si>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</si>
  <si>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</si>
  <si>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</si>
  <si>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</si>
  <si>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</si>
  <si>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</si>
  <si>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</si>
  <si>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</si>
  <si>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</si>
  <si>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</si>
  <si>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</si>
  <si>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</si>
  <si>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</si>
  <si>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</si>
  <si>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</si>
  <si>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</si>
  <si>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</si>
  <si>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</si>
  <si>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</si>
  <si>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</si>
  <si>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</si>
  <si>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</si>
  <si>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</si>
  <si>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</si>
  <si>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</si>
  <si>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</si>
  <si>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</si>
  <si>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</si>
  <si>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</si>
  <si>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</si>
  <si>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</si>
  <si>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</si>
  <si>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</si>
  <si>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</si>
  <si>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</si>
  <si>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</si>
  <si>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</si>
  <si>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</si>
  <si>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</si>
  <si>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</si>
  <si>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</si>
  <si>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</si>
  <si>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</si>
  <si>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</si>
  <si>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</si>
  <si>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</si>
  <si>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</si>
  <si>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</si>
  <si>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</si>
  <si>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</si>
  <si>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</si>
  <si>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</si>
  <si>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</si>
  <si>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</si>
  <si>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</si>
  <si>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</si>
  <si>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</si>
  <si>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</si>
  <si>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</si>
  <si>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</si>
  <si>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</si>
  <si>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</si>
  <si>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</si>
  <si>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</si>
  <si>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</si>
  <si>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</si>
  <si>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</si>
  <si>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</si>
  <si>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</si>
  <si>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</si>
  <si>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</si>
  <si>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</si>
  <si>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</si>
  <si>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</si>
  <si>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</si>
  <si>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</si>
  <si>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</si>
  <si>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</si>
  <si>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</si>
  <si>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</si>
  <si>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</si>
  <si>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</si>
  <si>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</si>
  <si>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</si>
  <si>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</si>
  <si>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</si>
  <si>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</si>
  <si>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</si>
  <si>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</si>
  <si>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</si>
  <si>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</si>
  <si>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</si>
  <si>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</si>
  <si>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</si>
  <si>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</si>
  <si>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</si>
  <si>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</si>
  <si>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</si>
  <si>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</si>
  <si>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</si>
  <si>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</si>
  <si>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</si>
  <si>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</si>
  <si>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</si>
  <si>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</si>
  <si>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</si>
  <si>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</si>
  <si>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</si>
  <si>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</si>
  <si>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</si>
  <si>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</si>
  <si>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</si>
  <si>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</si>
  <si>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</si>
  <si>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</si>
  <si>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</si>
  <si>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</si>
  <si>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</si>
  <si>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</si>
  <si>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</si>
  <si>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</si>
  <si>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</si>
  <si>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</si>
  <si>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</si>
  <si>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</si>
  <si>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</si>
  <si>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</si>
  <si>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</si>
  <si>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</si>
  <si>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</si>
  <si>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</si>
  <si>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</si>
  <si>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</si>
  <si>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</si>
  <si>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</si>
  <si>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</si>
  <si>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</si>
  <si>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</si>
  <si>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</si>
  <si>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</si>
  <si>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</si>
  <si>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</si>
  <si>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</si>
  <si>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</si>
  <si>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</si>
  <si>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</si>
  <si>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</si>
  <si>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</si>
  <si>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</si>
  <si>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</si>
  <si>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</si>
  <si>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</si>
  <si>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</si>
  <si>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</si>
  <si>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</si>
  <si>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</si>
  <si>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</si>
  <si>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</si>
  <si>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</si>
  <si>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</si>
  <si>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</si>
  <si>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</si>
  <si>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</si>
  <si>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</si>
  <si>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</si>
  <si>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</si>
  <si>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</si>
  <si>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</si>
  <si>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</si>
  <si>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</si>
  <si>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</si>
  <si>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</si>
  <si>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</si>
  <si>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</si>
  <si>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</si>
  <si>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</si>
  <si>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</si>
  <si>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</si>
  <si>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</si>
  <si>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</si>
  <si>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</si>
  <si>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</si>
  <si>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</si>
  <si>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</si>
  <si>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</si>
  <si>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</si>
  <si>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</si>
  <si>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</si>
  <si>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</si>
  <si>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</si>
  <si>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</si>
  <si>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</si>
  <si>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</si>
  <si>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</si>
  <si>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</si>
  <si>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</si>
  <si>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</si>
  <si>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</si>
  <si>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</si>
  <si>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</si>
  <si>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</si>
  <si>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</si>
  <si>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</si>
  <si>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</si>
  <si>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</si>
  <si>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</si>
  <si>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</si>
  <si>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</si>
  <si>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</si>
  <si>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</si>
  <si>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</si>
  <si>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</si>
  <si>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</si>
  <si>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</si>
  <si>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</si>
  <si>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</si>
  <si>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</si>
  <si>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</si>
  <si>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</si>
  <si>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</si>
  <si>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</si>
  <si>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</si>
  <si>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</si>
  <si>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</si>
  <si>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</si>
  <si>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</si>
  <si>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</si>
  <si>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</si>
  <si>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</si>
  <si>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</si>
  <si>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</si>
  <si>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</si>
  <si>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</si>
  <si>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</si>
  <si>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</si>
  <si>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</si>
  <si>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</si>
  <si>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</si>
  <si>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</si>
  <si>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</si>
  <si>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</si>
  <si>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</si>
  <si>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</si>
  <si>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</si>
  <si>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</si>
  <si>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</si>
  <si>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</si>
  <si>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</si>
  <si>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</si>
  <si>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</si>
  <si>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</si>
  <si>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</si>
  <si>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</si>
  <si>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</si>
  <si>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</si>
  <si>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</si>
  <si>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</si>
  <si>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</si>
  <si>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</si>
  <si>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</si>
  <si>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</si>
  <si>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</si>
  <si>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</si>
  <si>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</si>
  <si>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</si>
  <si>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</si>
  <si>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</si>
  <si>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</si>
  <si>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</si>
  <si>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</si>
  <si>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</si>
  <si>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</si>
  <si>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</si>
  <si>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</si>
  <si>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</si>
  <si>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</si>
  <si>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</si>
  <si>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</si>
  <si>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</si>
  <si>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</si>
  <si>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</si>
  <si>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</si>
  <si>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</si>
  <si>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</si>
  <si>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</si>
  <si>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</si>
  <si>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</si>
  <si>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</si>
  <si>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</si>
  <si>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</si>
  <si>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</si>
  <si>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</si>
  <si>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</si>
  <si>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</si>
  <si>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</si>
  <si>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</si>
  <si>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</si>
  <si>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</si>
  <si>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</si>
  <si>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</si>
  <si>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</si>
  <si>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</si>
  <si>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</si>
  <si>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</si>
  <si>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</si>
  <si>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</si>
  <si>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</si>
  <si>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</si>
  <si>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</si>
  <si>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</si>
  <si>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</si>
  <si>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</si>
  <si>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</si>
  <si>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</si>
  <si>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</si>
  <si>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</si>
  <si>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</si>
  <si>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</si>
  <si>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</si>
  <si>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</si>
  <si>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</si>
  <si>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</si>
  <si>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</si>
  <si>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</si>
  <si>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</si>
  <si>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</si>
  <si>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</si>
  <si>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</si>
  <si>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</si>
  <si>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</si>
  <si>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</si>
  <si>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</si>
  <si>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</si>
  <si>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</si>
  <si>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</si>
  <si>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</si>
  <si>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</si>
  <si>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</si>
  <si>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</si>
  <si>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</si>
  <si>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</si>
  <si>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</si>
  <si>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</si>
  <si>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</si>
  <si>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</si>
  <si>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</si>
  <si>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</si>
  <si>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</si>
  <si>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</si>
  <si>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</si>
  <si>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</si>
  <si>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</si>
  <si>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</si>
  <si>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</si>
  <si>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</si>
  <si>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</si>
  <si>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</si>
  <si>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</si>
  <si>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</si>
  <si>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</si>
  <si>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</si>
  <si>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</si>
  <si>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</si>
  <si>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</si>
  <si>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</si>
  <si>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</si>
  <si>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</si>
  <si>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</si>
  <si>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</si>
  <si>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</si>
  <si>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</si>
  <si>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</si>
  <si>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</si>
  <si>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</si>
  <si>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</si>
  <si>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</si>
  <si>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</si>
  <si>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</si>
  <si>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</si>
  <si>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</si>
  <si>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</si>
  <si>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</si>
  <si>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</si>
  <si>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</si>
  <si>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</si>
  <si>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</si>
  <si>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</si>
  <si>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</si>
  <si>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</si>
  <si>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</si>
  <si>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</si>
  <si>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</si>
  <si>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</si>
  <si>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</si>
  <si>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</si>
  <si>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</si>
  <si>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</si>
  <si>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</si>
  <si>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</si>
  <si>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</si>
  <si>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</si>
  <si>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</si>
  <si>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</si>
  <si>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</si>
  <si>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</si>
  <si>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</si>
  <si>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</si>
  <si>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</si>
  <si>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</si>
  <si>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</si>
  <si>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</si>
  <si>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</si>
  <si>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</si>
  <si>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</si>
  <si>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</si>
  <si>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</si>
  <si>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</si>
  <si>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</si>
  <si>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</si>
  <si>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</si>
  <si>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</si>
  <si>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</si>
  <si>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</si>
  <si>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</si>
  <si>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</si>
  <si>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</si>
  <si>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</si>
  <si>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</si>
  <si>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</si>
  <si>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</si>
  <si>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</si>
  <si>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</si>
  <si>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</si>
  <si>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</si>
  <si>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</si>
  <si>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</si>
  <si>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</si>
  <si>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</si>
  <si>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</si>
  <si>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</si>
  <si>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</si>
  <si>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</si>
  <si>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</si>
  <si>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</si>
  <si>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</si>
  <si>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</si>
  <si>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</si>
  <si>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</si>
  <si>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</si>
  <si>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</si>
  <si>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</si>
  <si>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</si>
  <si>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</si>
  <si>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</si>
  <si>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</si>
  <si>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</si>
  <si>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</si>
  <si>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</si>
  <si>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</si>
  <si>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</si>
  <si>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</si>
  <si>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</si>
  <si>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</si>
  <si>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</si>
  <si>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</si>
  <si>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</si>
  <si>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</si>
  <si>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</si>
  <si>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</si>
  <si>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</si>
  <si>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</si>
  <si>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</si>
  <si>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</si>
  <si>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</si>
  <si>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</si>
  <si>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</si>
  <si>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</si>
  <si>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</si>
  <si>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</si>
  <si>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</si>
  <si>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</si>
  <si>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</si>
  <si>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</si>
  <si>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</si>
  <si>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</si>
  <si>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</si>
  <si>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</si>
  <si>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</si>
  <si>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</si>
  <si>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</si>
  <si>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</si>
  <si>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</si>
  <si>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</si>
  <si>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t>
    <phoneticPr fontId="2"/>
  </si>
  <si>
    <t>Depreciation</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</si>
  <si>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</si>
  <si>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</si>
  <si>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</si>
  <si>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</si>
  <si>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</si>
  <si>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</si>
  <si>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</si>
  <si>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</si>
  <si>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</si>
  <si>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</si>
  <si>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</si>
  <si>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</si>
  <si>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</si>
  <si>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</si>
  <si>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</si>
  <si>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</si>
  <si>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</si>
  <si>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</si>
  <si>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</si>
  <si>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</si>
  <si>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</si>
  <si>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</si>
  <si>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</si>
  <si>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</si>
  <si>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</si>
  <si>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</si>
  <si>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</si>
  <si>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</si>
  <si>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</si>
  <si>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</si>
  <si>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</si>
  <si>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</si>
  <si>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</si>
  <si>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</si>
  <si>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</si>
  <si>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</si>
  <si>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</si>
  <si>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</si>
  <si>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</si>
  <si>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</si>
  <si>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</si>
  <si>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</si>
  <si>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</si>
  <si>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</si>
  <si>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</si>
  <si>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</si>
  <si>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</si>
  <si>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</si>
  <si>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</si>
  <si>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</si>
  <si>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</si>
  <si>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</si>
  <si>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</si>
  <si>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</si>
  <si>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</si>
  <si>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</si>
  <si>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</si>
  <si>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</si>
  <si>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</si>
  <si>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</si>
  <si>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</si>
  <si>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</si>
  <si>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</si>
  <si>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</si>
  <si>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</si>
  <si>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</si>
  <si>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</si>
  <si>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</si>
  <si>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</si>
  <si>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</si>
  <si>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</si>
  <si>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</si>
  <si>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</si>
  <si>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</si>
  <si>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</si>
  <si>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</si>
  <si>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</si>
  <si>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</si>
  <si>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</si>
  <si>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</si>
  <si>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</si>
  <si>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</si>
  <si>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</si>
  <si>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</si>
  <si>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</si>
  <si>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</si>
  <si>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</si>
  <si>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</si>
  <si>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</si>
  <si>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</si>
  <si>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</si>
  <si>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</si>
  <si>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</si>
  <si>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</si>
  <si>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</si>
  <si>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</si>
  <si>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</si>
  <si>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</si>
  <si>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</si>
  <si>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</si>
  <si>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</si>
  <si>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</si>
  <si>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</si>
  <si>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</si>
  <si>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</si>
  <si>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</si>
  <si>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</si>
  <si>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</si>
  <si>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</si>
  <si>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</si>
  <si>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</si>
  <si>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</si>
  <si>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</si>
  <si>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</si>
  <si>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</si>
  <si>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</si>
  <si>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</si>
  <si>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</si>
  <si>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</si>
  <si>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</si>
  <si>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</si>
  <si>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</si>
  <si>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</si>
  <si>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</si>
  <si>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</si>
  <si>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</si>
  <si>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</si>
  <si>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</si>
  <si>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</si>
  <si>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</si>
  <si>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</si>
  <si>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</si>
  <si>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</si>
  <si>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</si>
  <si>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</si>
  <si>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</si>
  <si>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</si>
  <si>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</si>
  <si>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</si>
  <si>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</si>
  <si>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</si>
  <si>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</si>
  <si>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</si>
  <si>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</si>
  <si>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</si>
  <si>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</si>
  <si>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</si>
  <si>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</si>
  <si>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</si>
  <si>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</si>
  <si>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</si>
  <si>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</si>
  <si>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</si>
  <si>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</si>
  <si>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</si>
  <si>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</si>
  <si>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</si>
  <si>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</si>
  <si>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</si>
  <si>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</si>
  <si>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</si>
  <si>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</si>
  <si>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</si>
  <si>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</si>
  <si>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</si>
  <si>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</si>
  <si>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</si>
  <si>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</si>
  <si>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</si>
  <si>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</si>
  <si>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</si>
  <si>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</si>
  <si>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</si>
  <si>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</si>
  <si>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</si>
  <si>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</si>
  <si>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</si>
  <si>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</si>
  <si>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</si>
  <si>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</si>
  <si>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</si>
  <si>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</si>
  <si>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</si>
  <si>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</si>
  <si>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</si>
  <si>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</si>
  <si>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</si>
  <si>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</si>
  <si>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</si>
  <si>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</si>
  <si>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</si>
  <si>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</si>
  <si>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</si>
  <si>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</si>
  <si>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</si>
  <si>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</si>
  <si>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</si>
  <si>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</si>
  <si>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</si>
  <si>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</si>
  <si>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</si>
  <si>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</si>
  <si>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</si>
  <si>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</si>
  <si>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</si>
  <si>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</si>
  <si>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</si>
  <si>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</si>
  <si>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</si>
  <si>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</si>
  <si>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</si>
  <si>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</si>
  <si>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</si>
  <si>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</si>
  <si>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</si>
  <si>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</si>
  <si>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</si>
  <si>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</si>
  <si>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</si>
  <si>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</si>
  <si>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</si>
  <si>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</si>
  <si>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</si>
  <si>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</si>
  <si>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</si>
  <si>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</si>
  <si>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</si>
  <si>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</si>
  <si>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</si>
  <si>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</si>
  <si>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</si>
  <si>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</si>
  <si>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</si>
  <si>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</si>
  <si>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</si>
  <si>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</si>
  <si>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</si>
  <si>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</si>
  <si>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</si>
  <si>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</si>
  <si>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</si>
  <si>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</si>
  <si>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</si>
  <si>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</si>
  <si>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</si>
  <si>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</si>
  <si>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</si>
  <si>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</si>
  <si>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</si>
  <si>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</si>
  <si>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</si>
  <si>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</si>
  <si>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</si>
  <si>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</si>
  <si>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</si>
  <si>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</si>
  <si>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</si>
  <si>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</si>
  <si>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</si>
  <si>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</si>
  <si>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</si>
  <si>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</si>
  <si>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</si>
  <si>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</si>
  <si>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</si>
  <si>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</si>
  <si>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</si>
  <si>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</si>
  <si>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</si>
  <si>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</si>
  <si>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</si>
  <si>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</si>
  <si>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</si>
  <si>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</si>
  <si>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</si>
  <si>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</si>
  <si>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</si>
  <si>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</si>
  <si>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</si>
  <si>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</si>
  <si>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</si>
  <si>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</si>
  <si>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</si>
  <si>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</si>
  <si>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</si>
  <si>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</si>
  <si>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</si>
  <si>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</si>
  <si>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</si>
  <si>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</si>
  <si>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</si>
  <si>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</si>
  <si>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</si>
  <si>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</si>
  <si>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</si>
  <si>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</si>
  <si>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</si>
  <si>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</si>
  <si>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</si>
  <si>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</si>
  <si>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</si>
  <si>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</si>
  <si>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</si>
  <si>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</si>
  <si>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</si>
  <si>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</si>
  <si>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</si>
  <si>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</si>
  <si>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</si>
  <si>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</si>
  <si>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</si>
  <si>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</si>
  <si>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</si>
  <si>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</si>
  <si>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</si>
  <si>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</si>
  <si>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</si>
  <si>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</si>
  <si>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</si>
  <si>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</si>
  <si>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</si>
  <si>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</si>
  <si>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</si>
  <si>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</si>
  <si>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</si>
  <si>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</si>
  <si>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</si>
  <si>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</si>
  <si>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</si>
  <si>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</si>
  <si>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</si>
  <si>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</si>
  <si>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</si>
  <si>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</si>
  <si>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</si>
  <si>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</si>
  <si>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</si>
  <si>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</si>
  <si>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</si>
  <si>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</si>
  <si>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</si>
  <si>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</si>
  <si>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</si>
  <si>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</si>
  <si>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</si>
  <si>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</si>
  <si>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</si>
  <si>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</si>
  <si>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</si>
  <si>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</si>
  <si>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</si>
  <si>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</si>
  <si>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</si>
  <si>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</si>
  <si>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</si>
  <si>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</si>
  <si>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</si>
  <si>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</si>
  <si>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</si>
  <si>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</si>
  <si>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</si>
  <si>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</si>
  <si>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</si>
  <si>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</si>
  <si>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</si>
  <si>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</si>
  <si>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</si>
  <si>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</si>
  <si>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</si>
  <si>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</si>
  <si>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</si>
  <si>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</si>
  <si>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</si>
  <si>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</si>
  <si>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</si>
  <si>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</si>
  <si>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</si>
  <si>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</si>
  <si>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</si>
  <si>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</si>
  <si>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</si>
  <si>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</si>
  <si>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</si>
  <si>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</si>
  <si>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</si>
  <si>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</si>
  <si>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</si>
  <si>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</si>
  <si>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</si>
  <si>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</si>
  <si>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</si>
  <si>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</si>
  <si>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</si>
  <si>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</si>
  <si>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</si>
  <si>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</si>
  <si>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</si>
  <si>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</si>
  <si>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</si>
  <si>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</si>
  <si>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</si>
  <si>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</si>
  <si>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</si>
  <si>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</si>
  <si>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</si>
  <si>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</si>
  <si>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</si>
  <si>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</si>
  <si>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</si>
  <si>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</si>
  <si>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</si>
  <si>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</si>
  <si>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</si>
  <si>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</si>
  <si>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</si>
  <si>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</si>
  <si>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</si>
  <si>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</si>
  <si>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</si>
  <si>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</si>
  <si>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</si>
  <si>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</si>
  <si>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</si>
  <si>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</si>
  <si>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</si>
  <si>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</si>
  <si>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</si>
  <si>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</si>
  <si>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</si>
  <si>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</si>
  <si>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</si>
  <si>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</si>
  <si>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</si>
  <si>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</si>
  <si>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</si>
  <si>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</si>
  <si>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</si>
  <si>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</si>
  <si>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</si>
  <si>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</si>
  <si>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</si>
  <si>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</si>
  <si>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</si>
  <si>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</si>
  <si>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</si>
  <si>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</si>
  <si>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</si>
  <si>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</si>
  <si>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</si>
  <si>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</si>
  <si>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</si>
  <si>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</si>
  <si>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</si>
  <si>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</si>
  <si>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</si>
  <si>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</si>
  <si>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</si>
  <si>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</si>
  <si>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</si>
  <si>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</si>
  <si>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</si>
  <si>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</si>
  <si>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</si>
  <si>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</si>
  <si>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</si>
  <si>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</si>
  <si>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</si>
  <si>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</si>
  <si>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</si>
  <si>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</si>
  <si>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</si>
  <si>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</si>
  <si>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</si>
  <si>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</si>
  <si>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</si>
  <si>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</si>
  <si>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</si>
  <si>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</si>
  <si>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</si>
  <si>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</si>
  <si>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</si>
  <si>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</si>
  <si>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</si>
  <si>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</si>
  <si>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</si>
  <si>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</si>
  <si>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</si>
  <si>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</si>
  <si>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</si>
  <si>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</si>
  <si>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</si>
  <si>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</si>
  <si>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</si>
  <si>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</si>
  <si>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</si>
  <si>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</si>
  <si>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</si>
  <si>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</si>
  <si>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</si>
  <si>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</si>
  <si>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</si>
  <si>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</si>
  <si>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</si>
  <si>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</si>
  <si>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</si>
  <si>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</si>
  <si>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</si>
  <si>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</si>
  <si>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</si>
  <si>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</si>
  <si>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</si>
  <si>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</si>
  <si>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</si>
  <si>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</si>
  <si>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</si>
  <si>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</si>
  <si>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</si>
  <si>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</si>
  <si>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</si>
  <si>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</si>
  <si>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</si>
  <si>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</si>
  <si>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</si>
  <si>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</si>
  <si>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</si>
  <si>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</si>
  <si>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</si>
  <si>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</si>
  <si>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</si>
  <si>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</si>
  <si>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</si>
  <si>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</si>
  <si>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</si>
  <si>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</si>
  <si>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</si>
  <si>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</si>
  <si>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</si>
  <si>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</si>
  <si>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</si>
  <si>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</si>
  <si>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</si>
  <si>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</si>
  <si>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</si>
  <si>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</si>
  <si>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</si>
  <si>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</si>
  <si>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</si>
  <si>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</si>
  <si>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</si>
  <si>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</si>
  <si>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</si>
  <si>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</si>
  <si>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</si>
  <si>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</si>
  <si>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</si>
  <si>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</si>
  <si>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</si>
  <si>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</si>
  <si>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</si>
  <si>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</si>
  <si>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</si>
  <si>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</si>
  <si>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</si>
  <si>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</si>
  <si>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</si>
  <si>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</si>
  <si>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</si>
  <si>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</si>
  <si>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</si>
  <si>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</si>
  <si>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</si>
  <si>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</si>
  <si>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</si>
  <si>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</si>
  <si>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</si>
  <si>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</si>
  <si>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</si>
  <si>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</si>
  <si>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</si>
  <si>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</si>
  <si>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</si>
  <si>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</si>
  <si>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</si>
  <si>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</si>
  <si>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</si>
  <si>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</si>
  <si>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</si>
  <si>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</si>
  <si>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</si>
  <si>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</si>
  <si>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</si>
  <si>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</si>
  <si>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</si>
  <si>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</si>
  <si>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</si>
  <si>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</si>
  <si>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</si>
  <si>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</si>
  <si>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</si>
  <si>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</si>
  <si>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</si>
  <si>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</si>
  <si>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</si>
  <si>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</si>
  <si>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</si>
  <si>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</si>
  <si>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</si>
  <si>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</si>
  <si>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</si>
  <si>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</si>
  <si>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</si>
  <si>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</si>
  <si>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</si>
  <si>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</si>
  <si>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</si>
  <si>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</si>
  <si>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</si>
  <si>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</si>
  <si>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</si>
  <si>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</si>
  <si>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</si>
  <si>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</si>
  <si>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</si>
  <si>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</si>
  <si>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</si>
  <si>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</si>
  <si>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</si>
  <si>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</si>
  <si>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</si>
  <si>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</si>
  <si>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</si>
  <si>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</si>
  <si>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</si>
  <si>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</si>
  <si>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</si>
  <si>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</si>
  <si>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</si>
  <si>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</si>
  <si>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</si>
  <si>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</si>
  <si>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</si>
  <si>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</si>
  <si>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</si>
  <si>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</si>
  <si>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</si>
  <si>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</si>
  <si>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</si>
  <si>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</si>
  <si>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</si>
  <si>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</si>
  <si>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</si>
  <si>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</si>
  <si>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</si>
  <si>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</si>
  <si>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</si>
  <si>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</si>
  <si>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</si>
  <si>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</si>
  <si>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</si>
  <si>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</si>
  <si>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</si>
  <si>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</si>
  <si>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</si>
  <si>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</si>
  <si>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</si>
  <si>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</si>
  <si>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</si>
  <si>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</si>
  <si>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</si>
  <si>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</si>
  <si>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</si>
  <si>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</si>
  <si>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</si>
  <si>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</si>
  <si>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</si>
  <si>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</si>
  <si>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</si>
  <si>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</si>
  <si>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</si>
  <si>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</si>
  <si>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</si>
  <si>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</si>
  <si>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</si>
  <si>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</si>
  <si>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</si>
  <si>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</si>
  <si>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</si>
  <si>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</si>
  <si>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</si>
  <si>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</si>
  <si>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</si>
  <si>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</si>
  <si>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</si>
  <si>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</si>
  <si>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</si>
  <si>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</si>
  <si>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</si>
  <si>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</si>
  <si>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</si>
  <si>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</si>
  <si>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</si>
  <si>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</si>
  <si>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</si>
  <si>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</si>
  <si>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</si>
  <si>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</si>
  <si>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</si>
  <si>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</si>
  <si>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</si>
  <si>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</si>
  <si>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</si>
  <si>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</si>
  <si>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</si>
  <si>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</si>
  <si>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</si>
  <si>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</si>
  <si>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</si>
  <si>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</si>
  <si>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</si>
  <si>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</si>
  <si>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</si>
  <si>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</si>
  <si>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</si>
  <si>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</si>
  <si>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</si>
  <si>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</si>
  <si>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</si>
  <si>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</si>
  <si>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</si>
  <si>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</si>
  <si>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</si>
  <si>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</si>
  <si>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</si>
  <si>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</si>
  <si>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</si>
  <si>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</si>
  <si>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</si>
  <si>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</si>
  <si>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</si>
  <si>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</si>
  <si>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</si>
  <si>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</si>
  <si>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</si>
  <si>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</si>
  <si>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</si>
  <si>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</si>
  <si>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</si>
  <si>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</si>
  <si>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</si>
  <si>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</si>
  <si>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</si>
  <si>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</si>
  <si>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</si>
  <si>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</si>
  <si>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</si>
  <si>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</si>
  <si>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</si>
  <si>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</si>
  <si>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</si>
  <si>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</si>
  <si>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</si>
  <si>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</si>
  <si>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</si>
  <si>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</si>
  <si>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</si>
  <si>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</si>
  <si>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</si>
  <si>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</si>
  <si>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</si>
  <si>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</si>
  <si>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</si>
  <si>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</si>
  <si>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</si>
  <si>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</si>
  <si>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</si>
  <si>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</si>
  <si>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</si>
  <si>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</si>
  <si>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</si>
  <si>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</si>
  <si>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</si>
  <si>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</si>
  <si>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</si>
  <si>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</si>
  <si>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</si>
  <si>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</si>
  <si>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</si>
  <si>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</si>
  <si>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</si>
  <si>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</si>
  <si>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</si>
  <si>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</si>
  <si>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</si>
  <si>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</si>
  <si>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</si>
  <si>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</si>
  <si>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</si>
  <si>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</si>
  <si>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</si>
  <si>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</si>
  <si>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</si>
  <si>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</si>
  <si>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</si>
  <si>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</si>
  <si>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</si>
  <si>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</si>
  <si>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</si>
  <si>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</si>
  <si>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</si>
  <si>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</si>
  <si>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</si>
  <si>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</si>
  <si>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</si>
  <si>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</si>
  <si>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</si>
  <si>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</si>
  <si>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</si>
  <si>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</si>
  <si>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</si>
  <si>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</si>
  <si>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</si>
  <si>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</si>
  <si>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</si>
  <si>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</si>
  <si>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</si>
  <si>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</si>
  <si>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</si>
  <si>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</si>
  <si>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</si>
  <si>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</si>
  <si>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</si>
  <si>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</si>
  <si>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</si>
  <si>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</si>
  <si>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</si>
  <si>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</si>
  <si>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</si>
  <si>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</si>
  <si>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</si>
  <si>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</si>
  <si>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</si>
  <si>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</si>
  <si>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</si>
  <si>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</si>
  <si>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</si>
  <si>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</si>
  <si>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</si>
  <si>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</si>
  <si>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</si>
  <si>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</si>
  <si>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</si>
  <si>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</si>
  <si>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</si>
  <si>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</si>
  <si>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</si>
  <si>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</si>
  <si>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</si>
  <si>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</si>
  <si>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</si>
  <si>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</si>
  <si>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</si>
  <si>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</si>
  <si>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</si>
  <si>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</si>
  <si>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</si>
  <si>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</si>
  <si>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</si>
  <si>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</si>
  <si>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</si>
  <si>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</si>
  <si>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</si>
  <si>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</si>
  <si>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</si>
  <si>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</si>
  <si>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</si>
  <si>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</si>
  <si>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</si>
  <si>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</si>
  <si>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</si>
  <si>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</si>
  <si>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</si>
  <si>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</si>
  <si>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</si>
  <si>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</si>
  <si>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</si>
  <si>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</si>
  <si>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</si>
  <si>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</si>
  <si>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</si>
  <si>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</si>
  <si>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</si>
  <si>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</si>
  <si>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</si>
  <si>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</si>
  <si>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</si>
  <si>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</si>
  <si>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</si>
  <si>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</si>
  <si>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</si>
  <si>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</si>
  <si>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</si>
  <si>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</si>
  <si>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</si>
  <si>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</si>
  <si>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</si>
  <si>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</si>
  <si>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</si>
  <si>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</si>
  <si>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</si>
  <si>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</si>
  <si>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</si>
  <si>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</si>
  <si>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</si>
  <si>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</si>
  <si>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</si>
  <si>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</si>
  <si>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</si>
  <si>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</si>
  <si>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</si>
  <si>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</si>
  <si>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</si>
  <si>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</si>
  <si>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</si>
  <si>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</si>
  <si>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5th Period</t>
    <phoneticPr fontId="22"/>
  </si>
  <si>
    <t>from Sep. 1 2017</t>
    <phoneticPr fontId="2"/>
  </si>
  <si>
    <t>to Feb. 28 2018</t>
    <phoneticPr fontId="2"/>
  </si>
  <si>
    <t>5th Period</t>
    <phoneticPr fontId="2"/>
  </si>
  <si>
    <t>Date of Initial Acquisition</t>
    <phoneticPr fontId="2"/>
  </si>
  <si>
    <t>Date of Additional Acquisition</t>
    <phoneticPr fontId="2"/>
  </si>
  <si>
    <t>-</t>
    <phoneticPr fontId="22"/>
  </si>
  <si>
    <t>-</t>
    <phoneticPr fontId="41"/>
  </si>
  <si>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</si>
  <si>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</si>
  <si>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</si>
  <si>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</si>
  <si>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</si>
  <si>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</si>
  <si>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</si>
  <si>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</si>
  <si>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1"/>
  </si>
  <si>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</si>
  <si>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</si>
  <si>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</si>
  <si>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</si>
  <si>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</si>
  <si>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</si>
  <si>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</si>
  <si>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</si>
  <si>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</si>
  <si>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</si>
  <si>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</si>
  <si>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</si>
  <si>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</si>
  <si>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</si>
  <si>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</si>
  <si>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</si>
  <si>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</si>
  <si>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</si>
  <si>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</si>
  <si>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</si>
  <si>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</si>
  <si>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</si>
  <si>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</si>
  <si>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</si>
  <si>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</si>
  <si>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</si>
  <si>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</si>
  <si>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</si>
  <si>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</si>
  <si>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</si>
  <si>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</si>
  <si>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</si>
  <si>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</si>
  <si>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</si>
  <si>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</si>
  <si>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</si>
  <si>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</si>
  <si>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</si>
  <si>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1"/>
  </si>
  <si>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</si>
  <si>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</si>
  <si>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</si>
  <si>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</si>
  <si>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</si>
  <si>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</si>
  <si>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</si>
  <si>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</si>
  <si>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</si>
  <si>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</si>
  <si>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</si>
  <si>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</si>
  <si>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</si>
  <si>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</si>
  <si>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</si>
  <si>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</si>
  <si>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</si>
  <si>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</si>
  <si>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</si>
  <si>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</si>
  <si>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</si>
  <si>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</si>
  <si>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</si>
  <si>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</si>
  <si>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</si>
  <si>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</si>
  <si>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</si>
  <si>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</si>
  <si>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</si>
  <si>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</si>
  <si>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</si>
  <si>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</si>
  <si>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</si>
  <si>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</si>
  <si>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</si>
  <si>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</si>
  <si>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</si>
  <si>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</si>
  <si>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</si>
  <si>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</si>
  <si>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</si>
  <si>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</si>
  <si>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</si>
  <si>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</si>
  <si>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</si>
  <si>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</si>
  <si>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</si>
  <si>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</si>
  <si>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</si>
  <si>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</si>
  <si>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</si>
  <si>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</si>
  <si>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</si>
  <si>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</si>
  <si>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</si>
  <si>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</si>
  <si>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</si>
  <si>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</si>
  <si>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</si>
  <si>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</si>
  <si>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</si>
  <si>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</si>
  <si>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</si>
  <si>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</si>
  <si>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</si>
  <si>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</si>
  <si>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</si>
  <si>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</si>
  <si>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</si>
  <si>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</si>
  <si>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</si>
  <si>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</si>
  <si>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</si>
  <si>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</si>
  <si>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</si>
  <si>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</si>
  <si>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</si>
  <si>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</si>
  <si>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</si>
  <si>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</si>
  <si>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</si>
  <si>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</si>
  <si>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</si>
  <si>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</si>
  <si>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</si>
  <si>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</si>
  <si>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</si>
  <si>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</si>
  <si>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</si>
  <si>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</si>
  <si>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</si>
  <si>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</si>
  <si>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</si>
  <si>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</si>
  <si>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</si>
  <si>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</si>
  <si>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</si>
  <si>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</si>
  <si>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</si>
  <si>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</si>
  <si>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</si>
  <si>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</si>
  <si>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</si>
  <si>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</si>
  <si>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</si>
  <si>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</si>
  <si>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</si>
  <si>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</si>
  <si>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</si>
  <si>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</si>
  <si>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</si>
  <si>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</si>
  <si>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</si>
  <si>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</si>
  <si>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</si>
  <si>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</si>
  <si>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</si>
  <si>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</si>
  <si>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</si>
  <si>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</si>
  <si>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</si>
  <si>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</si>
  <si>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</si>
  <si>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</si>
  <si>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</si>
  <si>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</si>
  <si>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</si>
  <si>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</si>
  <si>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</si>
  <si>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</si>
  <si>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</si>
  <si>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</si>
  <si>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</si>
  <si>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</si>
  <si>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</si>
  <si>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</si>
  <si>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</si>
  <si>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</si>
  <si>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</si>
  <si>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</si>
  <si>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</si>
  <si>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</si>
  <si>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</si>
  <si>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</si>
  <si>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</si>
  <si>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</si>
  <si>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</si>
  <si>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</si>
  <si>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</si>
  <si>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</si>
  <si>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</si>
  <si>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</si>
  <si>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</si>
  <si>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</si>
  <si>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</si>
  <si>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</si>
  <si>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</si>
  <si>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</si>
  <si>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</si>
  <si>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</si>
  <si>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</si>
  <si>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</si>
  <si>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</si>
  <si>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</si>
  <si>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</si>
  <si>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</si>
  <si>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</si>
  <si>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</si>
  <si>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</si>
  <si>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</si>
  <si>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</si>
  <si>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</si>
  <si>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</si>
  <si>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</si>
  <si>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</si>
  <si>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</si>
  <si>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</si>
  <si>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</si>
  <si>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</si>
  <si>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</si>
  <si>
    <t>from Mar. 1 2018</t>
    <phoneticPr fontId="2"/>
  </si>
  <si>
    <t>to Aug. 31 2018</t>
    <phoneticPr fontId="2"/>
  </si>
  <si>
    <t>6th Period</t>
    <phoneticPr fontId="22"/>
  </si>
  <si>
    <t>6th Period</t>
    <phoneticPr fontId="2"/>
  </si>
  <si>
    <t>6th Period</t>
    <phoneticPr fontId="2"/>
  </si>
  <si>
    <t xml:space="preserve"> settlement
number</t>
    <phoneticPr fontId="27"/>
  </si>
  <si>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</si>
  <si>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</si>
  <si>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</si>
  <si>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</si>
  <si>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</si>
  <si>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</si>
  <si>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Land Area</t>
    <phoneticPr fontId="2"/>
  </si>
  <si>
    <t>Building Area</t>
    <phoneticPr fontId="22"/>
  </si>
  <si>
    <t>Completion Date</t>
    <phoneticPr fontId="2"/>
  </si>
  <si>
    <t>Date of Initial
Acquisition</t>
    <phoneticPr fontId="2"/>
  </si>
  <si>
    <t>Date of Additional
Acquisition</t>
    <phoneticPr fontId="2"/>
  </si>
  <si>
    <t>Long-term repair
expenses</t>
    <phoneticPr fontId="2"/>
  </si>
  <si>
    <t>PML</t>
    <phoneticPr fontId="2"/>
  </si>
  <si>
    <t>Company</t>
    <phoneticPr fontId="22"/>
  </si>
  <si>
    <t>(million yen)</t>
    <phoneticPr fontId="22"/>
  </si>
  <si>
    <t>（㎡）</t>
    <phoneticPr fontId="22"/>
  </si>
  <si>
    <t>(million yen)(Note)</t>
    <phoneticPr fontId="2"/>
  </si>
  <si>
    <t>（%）</t>
    <phoneticPr fontId="2"/>
  </si>
  <si>
    <t>-</t>
    <phoneticPr fontId="22"/>
  </si>
  <si>
    <t>-</t>
    <phoneticPr fontId="41"/>
  </si>
  <si>
    <t xml:space="preserve"> 344</t>
  </si>
  <si>
    <t>87</t>
  </si>
  <si>
    <t xml:space="preserve"> 560</t>
  </si>
  <si>
    <t xml:space="preserve"> 70</t>
  </si>
  <si>
    <t xml:space="preserve"> 275</t>
  </si>
  <si>
    <t xml:space="preserve"> 41</t>
  </si>
  <si>
    <t xml:space="preserve"> 43</t>
  </si>
  <si>
    <t xml:space="preserve"> 272</t>
  </si>
  <si>
    <t>-</t>
    <phoneticPr fontId="27"/>
  </si>
  <si>
    <t>62</t>
  </si>
  <si>
    <t xml:space="preserve"> 363</t>
  </si>
  <si>
    <t xml:space="preserve"> 200</t>
  </si>
  <si>
    <t xml:space="preserve"> 63</t>
  </si>
  <si>
    <t xml:space="preserve"> 53</t>
  </si>
  <si>
    <t xml:space="preserve"> 294</t>
  </si>
  <si>
    <t xml:space="preserve"> 100</t>
  </si>
  <si>
    <t>483</t>
  </si>
  <si>
    <t>522</t>
  </si>
  <si>
    <t xml:space="preserve"> 390</t>
  </si>
  <si>
    <t>Nomura Real Estate Development Co., Ltd.</t>
    <phoneticPr fontId="41"/>
  </si>
  <si>
    <t>Nomura Real Estate Development Co., Ltd.</t>
    <phoneticPr fontId="27"/>
  </si>
  <si>
    <t xml:space="preserve"> 25</t>
  </si>
  <si>
    <t>33</t>
  </si>
  <si>
    <t>OJI REAL ESTATE CO.,LTD</t>
    <phoneticPr fontId="2"/>
  </si>
  <si>
    <t xml:space="preserve"> 429</t>
  </si>
  <si>
    <t xml:space="preserve"> 397</t>
  </si>
  <si>
    <t xml:space="preserve"> 284</t>
  </si>
  <si>
    <t>East Real Estate Co., Ltd.</t>
    <phoneticPr fontId="2"/>
  </si>
  <si>
    <t xml:space="preserve"> 334</t>
  </si>
  <si>
    <t xml:space="preserve"> 202</t>
  </si>
  <si>
    <t xml:space="preserve"> 126</t>
  </si>
  <si>
    <t>NIPPON STEEL KOWA REAL ESTATE CO., LTD</t>
    <phoneticPr fontId="2"/>
  </si>
  <si>
    <t>PMO Shinnihonbashi</t>
    <phoneticPr fontId="2"/>
  </si>
  <si>
    <t>-</t>
    <phoneticPr fontId="2"/>
  </si>
  <si>
    <t>34</t>
  </si>
  <si>
    <t>21</t>
  </si>
  <si>
    <t>Of-T-056</t>
  </si>
  <si>
    <t>PMO Nihonbashi Mitsukoshi-mae</t>
  </si>
  <si>
    <t>Of-T-057</t>
  </si>
  <si>
    <t>PMO Shibadaimon</t>
  </si>
  <si>
    <t xml:space="preserve"> 1,022</t>
  </si>
  <si>
    <t xml:space="preserve"> 300</t>
  </si>
  <si>
    <t>339</t>
  </si>
  <si>
    <t xml:space="preserve">NMF Utsunomiya Building </t>
    <phoneticPr fontId="2"/>
  </si>
  <si>
    <t>510</t>
  </si>
  <si>
    <t xml:space="preserve"> 44</t>
  </si>
  <si>
    <t>567</t>
  </si>
  <si>
    <t xml:space="preserve"> 1,546</t>
  </si>
  <si>
    <t xml:space="preserve"> 1,914</t>
  </si>
  <si>
    <t xml:space="preserve"> 372</t>
  </si>
  <si>
    <t xml:space="preserve"> 1,082</t>
  </si>
  <si>
    <t xml:space="preserve"> 408</t>
  </si>
  <si>
    <t xml:space="preserve"> 535</t>
  </si>
  <si>
    <t xml:space="preserve"> 59</t>
  </si>
  <si>
    <t>GEO-AKAMATSU Co., Ltd.
Tokyo Tatemono Co.,Ltd.</t>
    <phoneticPr fontId="41"/>
  </si>
  <si>
    <t>Rt-T-036</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</si>
  <si>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</si>
  <si>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</si>
  <si>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</si>
  <si>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Rt-S-008</t>
    <phoneticPr fontId="22"/>
  </si>
  <si>
    <t>New Construction：1980/１
Additional Construction：2005/7</t>
    <phoneticPr fontId="2"/>
  </si>
  <si>
    <t>Lg-T-018</t>
  </si>
  <si>
    <t>Landport HachiojiⅡ</t>
  </si>
  <si>
    <t>Hachioji City, Tokyo</t>
    <phoneticPr fontId="27"/>
  </si>
  <si>
    <t>Lg-T-019</t>
  </si>
  <si>
    <t>Landport Iwatsuki</t>
  </si>
  <si>
    <t>Saitama City, Saitama</t>
    <phoneticPr fontId="27"/>
  </si>
  <si>
    <t>Lg-S-005</t>
    <phoneticPr fontId="22"/>
  </si>
  <si>
    <t>Ａ Tower：58
Ｂ Tower：34</t>
    <phoneticPr fontId="2"/>
  </si>
  <si>
    <t>Ａ Tower：8.18
Ｂ Tower：4.98</t>
    <phoneticPr fontId="27"/>
  </si>
  <si>
    <t xml:space="preserve"> R.A. Asset Management Inc. </t>
    <phoneticPr fontId="2"/>
  </si>
  <si>
    <t>Rs-T-124</t>
  </si>
  <si>
    <t>PROUD FLAT SangenjayaⅡ</t>
  </si>
  <si>
    <t>Rs-T-125</t>
  </si>
  <si>
    <t>PROUD FLAT Soto kanda</t>
  </si>
  <si>
    <t>Rs-T-126</t>
  </si>
  <si>
    <t>PROUD FLAT Noborito</t>
  </si>
  <si>
    <t>Rs-T-127</t>
  </si>
  <si>
    <t>PROUD FLAT Yoyogi Hachiman</t>
  </si>
  <si>
    <t>Rs-T-128</t>
  </si>
  <si>
    <t>PROUD FLAT Nakaochiai</t>
  </si>
  <si>
    <t>Fujii Building</t>
  </si>
  <si>
    <t>Ht-S-001</t>
    <phoneticPr fontId="2"/>
  </si>
  <si>
    <t>Hotel Vista Sapporo Odori</t>
    <phoneticPr fontId="27"/>
  </si>
  <si>
    <t>JLL Japan Inc.</t>
    <phoneticPr fontId="27"/>
  </si>
  <si>
    <t>Ot-T-001</t>
    <phoneticPr fontId="27"/>
  </si>
  <si>
    <t>Hotel</t>
    <phoneticPr fontId="27"/>
  </si>
  <si>
    <t>（Note）　The estimated amount of long-term repair expenses is the sum total amount of the long-term repair expenses projection (12-year period) (rounded down to the nearest million yen).</t>
    <phoneticPr fontId="2"/>
  </si>
  <si>
    <t>settlement number</t>
    <phoneticPr fontId="2"/>
  </si>
  <si>
    <t>Opinion of value 
at end of period</t>
    <phoneticPr fontId="22"/>
  </si>
  <si>
    <t>Direct capitalization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</si>
  <si>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</si>
  <si>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</si>
  <si>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</si>
  <si>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</si>
  <si>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</si>
  <si>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</si>
  <si>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</si>
  <si>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t>
  </si>
  <si>
    <t>5.2(Note10)</t>
    <phoneticPr fontId="2"/>
  </si>
  <si>
    <t>5.1(Note10)</t>
    <phoneticPr fontId="2"/>
  </si>
  <si>
    <t>Mitsubishi Motors Edogawa</t>
    <phoneticPr fontId="2"/>
  </si>
  <si>
    <t>5.5(Note10)</t>
    <phoneticPr fontId="2"/>
  </si>
  <si>
    <t>4.7/5.1(Note1)</t>
    <phoneticPr fontId="2"/>
  </si>
  <si>
    <t>5.0/5.4(Note2)</t>
    <phoneticPr fontId="2"/>
  </si>
  <si>
    <t>5.0/5.4(Note3)</t>
    <phoneticPr fontId="2"/>
  </si>
  <si>
    <t>4.2/4.3/4.4(Note4)</t>
    <phoneticPr fontId="2"/>
  </si>
  <si>
    <t>4.0/4.1(Note5)</t>
    <phoneticPr fontId="2"/>
  </si>
  <si>
    <t>4.0/4.2(Note6)</t>
    <phoneticPr fontId="2"/>
  </si>
  <si>
    <t>4.2/4.3/4.4(Note7)</t>
    <phoneticPr fontId="2"/>
  </si>
  <si>
    <t>4.3/4.5(Note8)</t>
    <phoneticPr fontId="2"/>
  </si>
  <si>
    <t>4.3/4.5(Note9)</t>
    <phoneticPr fontId="2"/>
  </si>
  <si>
    <t>Daiwa Real Estate Appraisal Co., Ltd.</t>
    <phoneticPr fontId="2"/>
  </si>
  <si>
    <t>The Tanizawa Sogo Appraisal Co., Ltd.</t>
    <phoneticPr fontId="2"/>
  </si>
  <si>
    <t xml:space="preserve">Japan Real Estate Institute </t>
    <phoneticPr fontId="2"/>
  </si>
  <si>
    <t>Japan Valuers Co., Ltd.</t>
    <phoneticPr fontId="2"/>
  </si>
  <si>
    <t>Ht-S-001</t>
  </si>
  <si>
    <t>Hotel Vista Sapporo Odori</t>
  </si>
  <si>
    <t>Office</t>
    <phoneticPr fontId="2"/>
  </si>
  <si>
    <t>Residential</t>
    <phoneticPr fontId="2"/>
  </si>
  <si>
    <t>Hotel</t>
    <phoneticPr fontId="2"/>
  </si>
  <si>
    <t>Other</t>
    <phoneticPr fontId="2"/>
  </si>
  <si>
    <t>（Note1）The discount rate of “Izumiya Senrioka” is 4.7% for the 1st to the 5th year and 5.1% for the 6th to the 11th year after the effective date of value.</t>
    <phoneticPr fontId="2"/>
  </si>
  <si>
    <t>（Note2）The discount rate of “Izumiya Yao” is 5.0% for the 1st to the 5th year and 5.4% for the 6th to the 11th year after the effective date of value.</t>
    <phoneticPr fontId="2"/>
  </si>
  <si>
    <t>（Note3）The discount rate of “Izumiya Obayashi” is 5.0% for the 1st to the 10th year and 5.4% for the 11th year after the effective date of value.</t>
    <phoneticPr fontId="2"/>
  </si>
  <si>
    <t>（Note4）The discount rate of “Ichibancho stear” is 4.2% for the 1st and the 2nd year and 4.3% for the 3rd to the 8th year, and 4.4% for and after the 9th year after the effective date of value.</t>
    <phoneticPr fontId="2"/>
  </si>
  <si>
    <t>（Note5）The discount rate of “Landport Urayasu” is 4.0% for the 1st year and 4.1% for the 2nd to the 11th year after the effective date of value.</t>
    <phoneticPr fontId="2"/>
  </si>
  <si>
    <t>（Note7）The discount rate of “Landport Atsugi” is 4.2% for the 1st and the 2nd year and 4.3% for the 3rd to the 5th year, and 4.4% for and after the 6th year after the effective date of value.</t>
    <phoneticPr fontId="2"/>
  </si>
  <si>
    <t>（Note8）The discount rate of “Atsugi Minami Logistics Center B Tower” is 4.3% for the 1st to the 4th year and 4.5% for the 5th to the 11th year after the effective date of value.</t>
    <phoneticPr fontId="2"/>
  </si>
  <si>
    <t>（Note9）The discount rate of “Atsugi Minami Logistics Center A Tower” is 4.3% for the 1st to the 5th year and 4.5% for the 6th to the 11th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</si>
  <si>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</si>
  <si>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</si>
  <si>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</si>
  <si>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</si>
  <si>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</si>
  <si>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</si>
  <si>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(million yen)</t>
    <phoneticPr fontId="2"/>
  </si>
  <si>
    <t>（Note）</t>
    <phoneticPr fontId="20"/>
  </si>
  <si>
    <t>（Note）</t>
    <phoneticPr fontId="42"/>
  </si>
  <si>
    <t>（Note）</t>
    <phoneticPr fontId="42"/>
  </si>
  <si>
    <t>PMO Shinnihonbashi</t>
    <phoneticPr fontId="2"/>
  </si>
  <si>
    <t>PMO Nihonbashi Mitsukoshi-mae</t>
    <phoneticPr fontId="0"/>
  </si>
  <si>
    <t>PMO Shibadaimon</t>
    <phoneticPr fontId="0"/>
  </si>
  <si>
    <t xml:space="preserve">NMF Utsunomiya Building </t>
    <phoneticPr fontId="0"/>
  </si>
  <si>
    <t>（Note）</t>
    <phoneticPr fontId="20"/>
  </si>
  <si>
    <t>（Note）</t>
    <phoneticPr fontId="42"/>
  </si>
  <si>
    <t>（Note）</t>
    <phoneticPr fontId="20"/>
  </si>
  <si>
    <t>Rt-T-036</t>
    <phoneticPr fontId="22"/>
  </si>
  <si>
    <t>（Note）</t>
    <phoneticPr fontId="22"/>
  </si>
  <si>
    <t>Rt-S-008</t>
    <phoneticPr fontId="22"/>
  </si>
  <si>
    <t>Landport HachiojiⅡ</t>
    <phoneticPr fontId="0"/>
  </si>
  <si>
    <t>Landport Iwatsuki</t>
    <phoneticPr fontId="0"/>
  </si>
  <si>
    <t>Lg-S-005</t>
    <phoneticPr fontId="22"/>
  </si>
  <si>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</si>
  <si>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</si>
  <si>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</si>
  <si>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</si>
  <si>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</si>
  <si>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</si>
  <si>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Ot-T-001</t>
    <phoneticPr fontId="27"/>
  </si>
  <si>
    <t>Total</t>
    <phoneticPr fontId="26"/>
  </si>
  <si>
    <t>Office</t>
    <phoneticPr fontId="26"/>
  </si>
  <si>
    <t>Retail</t>
    <phoneticPr fontId="26"/>
  </si>
  <si>
    <t>Logistics</t>
    <phoneticPr fontId="26"/>
  </si>
  <si>
    <t>Residential</t>
    <phoneticPr fontId="26"/>
  </si>
  <si>
    <t>Hotel</t>
    <phoneticPr fontId="0"/>
  </si>
  <si>
    <t>-</t>
    <phoneticPr fontId="0"/>
  </si>
  <si>
    <t>Other</t>
    <phoneticPr fontId="26"/>
  </si>
  <si>
    <t>（Note）Not disclosed, because consent has not been obtained from the tenant.</t>
    <phoneticPr fontId="2"/>
  </si>
  <si>
    <t>6th fiscal period (from March 1, 2018 to August 31, 2018)</t>
    <phoneticPr fontId="2"/>
  </si>
  <si>
    <t>Of-T-056</t>
    <phoneticPr fontId="2"/>
  </si>
  <si>
    <t>Of-T-057</t>
    <phoneticPr fontId="2"/>
  </si>
  <si>
    <t>Rt-T-036</t>
    <phoneticPr fontId="2"/>
  </si>
  <si>
    <t>Rt-S-009</t>
    <phoneticPr fontId="2"/>
  </si>
  <si>
    <t>Lg-T-017</t>
    <phoneticPr fontId="2"/>
  </si>
  <si>
    <t>Lg-T-018</t>
    <phoneticPr fontId="2"/>
  </si>
  <si>
    <t>Lg-T-019</t>
    <phoneticPr fontId="2"/>
  </si>
  <si>
    <t>Rs-T-121</t>
    <phoneticPr fontId="2"/>
  </si>
  <si>
    <t>Rs-T-122</t>
    <phoneticPr fontId="2"/>
  </si>
  <si>
    <t>Rs-T-123</t>
    <phoneticPr fontId="2"/>
  </si>
  <si>
    <t>Hotel subtotal</t>
    <phoneticPr fontId="2"/>
  </si>
  <si>
    <t>Other</t>
    <phoneticPr fontId="2"/>
  </si>
  <si>
    <t>PMO Hirakawacho</t>
    <phoneticPr fontId="2"/>
  </si>
  <si>
    <t>PMO　Nihonbashi　Mitsukoshi-mae</t>
    <phoneticPr fontId="2"/>
  </si>
  <si>
    <t>PMO　Shibadaimon</t>
    <phoneticPr fontId="2"/>
  </si>
  <si>
    <t>Landport Kashiwa Shonan II</t>
    <phoneticPr fontId="2"/>
  </si>
  <si>
    <t>Landport Kashiwa Shonan I</t>
    <phoneticPr fontId="2"/>
  </si>
  <si>
    <t>Landport HachiojiⅡ</t>
    <phoneticPr fontId="2"/>
  </si>
  <si>
    <t>Landport Iwatsuki</t>
    <phoneticPr fontId="2"/>
  </si>
  <si>
    <t>(Note1)</t>
  </si>
  <si>
    <t>Property and other taxes</t>
    <phoneticPr fontId="2"/>
  </si>
  <si>
    <t>Opinion of Value at End of Period</t>
    <phoneticPr fontId="2"/>
  </si>
  <si>
    <t>Carrying amount</t>
    <phoneticPr fontId="2"/>
  </si>
  <si>
    <t>Acquisition price</t>
    <phoneticPr fontId="2"/>
  </si>
  <si>
    <t>（Note2）Depreciation is not included in Property related expences</t>
    <phoneticPr fontId="2"/>
  </si>
  <si>
    <t>Number of business days
during the 6th fiscal period</t>
    <phoneticPr fontId="2"/>
  </si>
  <si>
    <t>（Note6）The discount rate of “Landport Itabashi” is 4.0% for the 1st to the 3rd year and 4.2% for and after the 4th year after the effective date of value.</t>
    <phoneticPr fontId="2"/>
  </si>
  <si>
    <t>Operation Days</t>
  </si>
  <si>
    <t>Operating revenue</t>
  </si>
  <si>
    <t>million yen</t>
  </si>
  <si>
    <t xml:space="preserve">    Gain on sales of real estate</t>
  </si>
  <si>
    <t>Leasing NOI</t>
  </si>
  <si>
    <t>NOI yield (acquisition price basis)</t>
  </si>
  <si>
    <t>%</t>
  </si>
  <si>
    <t>NOI yield after depreciation (acquisition price basis)</t>
  </si>
  <si>
    <t>Implied cap rate</t>
  </si>
  <si>
    <t>Operating profit</t>
  </si>
  <si>
    <t>Net income</t>
  </si>
  <si>
    <t>Total distributions</t>
  </si>
  <si>
    <t>Distribution payout ratio</t>
  </si>
  <si>
    <t>Distributions per unit</t>
  </si>
  <si>
    <t>yen/unit</t>
  </si>
  <si>
    <t>　　  Distributions of earnings</t>
  </si>
  <si>
    <t xml:space="preserve">      Allowance for adjustment of temporary differences</t>
  </si>
  <si>
    <t xml:space="preserve">      Other distributions in excess of net earnings</t>
  </si>
  <si>
    <t>FFO</t>
  </si>
  <si>
    <t>FFO per unit</t>
  </si>
  <si>
    <t>Distribution payout ratio of FFO</t>
  </si>
  <si>
    <t>Capital expenditure</t>
  </si>
  <si>
    <t>AFFO</t>
  </si>
  <si>
    <t>AFFO per unit</t>
  </si>
  <si>
    <t>Distribution payout ratio of AFFO</t>
  </si>
  <si>
    <t xml:space="preserve">Total assets </t>
  </si>
  <si>
    <t>Interest-bearing debt</t>
  </si>
  <si>
    <t>Net assets</t>
  </si>
  <si>
    <t>LTV</t>
  </si>
  <si>
    <t>Number of investment units issued</t>
  </si>
  <si>
    <t>units</t>
  </si>
  <si>
    <t>Net assets per unit (after deducting distributions)</t>
  </si>
  <si>
    <t>NAV per unit (after deducting distributions)</t>
  </si>
  <si>
    <t>ROA</t>
  </si>
  <si>
    <t>Number of properties</t>
  </si>
  <si>
    <t>properties</t>
  </si>
  <si>
    <t xml:space="preserve">Total acquisition price </t>
  </si>
  <si>
    <t>Book Value Total</t>
  </si>
  <si>
    <t>Appraisal Value Total</t>
  </si>
  <si>
    <t>Unrealized gain/loss</t>
  </si>
  <si>
    <t>㎡</t>
  </si>
  <si>
    <t xml:space="preserve">                                         　office</t>
  </si>
  <si>
    <t xml:space="preserve">                                           retail</t>
  </si>
  <si>
    <t xml:space="preserve">                                           logistics</t>
  </si>
  <si>
    <t xml:space="preserve">                                           residential</t>
  </si>
  <si>
    <t xml:space="preserve">                                           other</t>
  </si>
  <si>
    <t>The gross leasable area of the portfolio　as of the end of fiscal period</t>
    <phoneticPr fontId="2"/>
  </si>
  <si>
    <t>days</t>
    <phoneticPr fontId="2"/>
  </si>
  <si>
    <t>ROE</t>
    <phoneticPr fontId="2"/>
  </si>
  <si>
    <t>%</t>
    <phoneticPr fontId="2"/>
  </si>
  <si>
    <t xml:space="preserve">                                           hotels</t>
    <phoneticPr fontId="2"/>
  </si>
  <si>
    <t>6th period settlement number</t>
    <phoneticPr fontId="2"/>
  </si>
  <si>
    <t>EBITDA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</si>
</sst>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 numFmtId="189" formatCode="#,##0.00_ ;[Red]\-#,##0.00\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
      <sz val="8"/>
      <name val="Meiryo UI"/>
      <family val="3"/>
      <charset val="128"/>
    </font>
  </fonts>
  <fills count="26">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BA6582"/>
        <bgColor indexed="64"/>
      </patternFill>
    </fill>
  </fills>
  <borders count="20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theme="0" tint="-0.24994659260841701"/>
      </right>
      <top/>
      <bottom style="double">
        <color indexed="64"/>
      </bottom>
      <diagonal/>
    </border>
    <border>
      <left style="thin">
        <color indexed="9"/>
      </left>
      <right/>
      <top style="thin">
        <color theme="0"/>
      </top>
      <bottom style="thin">
        <color indexed="64"/>
      </bottom>
      <diagonal/>
    </border>
    <border>
      <left/>
      <right/>
      <top style="thin">
        <color theme="0"/>
      </top>
      <bottom style="thin">
        <color indexed="64"/>
      </bottom>
      <diagonal/>
    </border>
    <border>
      <left/>
      <right style="thin">
        <color indexed="9"/>
      </right>
      <top style="thin">
        <color theme="0"/>
      </top>
      <bottom style="thin">
        <color indexed="64"/>
      </bottom>
      <diagonal/>
    </border>
    <border>
      <left/>
      <right style="thin">
        <color indexed="9"/>
      </right>
      <top/>
      <bottom style="thin">
        <color theme="0" tint="-0.14993743705557422"/>
      </bottom>
      <diagonal/>
    </border>
    <border>
      <left style="thin">
        <color indexed="9"/>
      </left>
      <right/>
      <top style="thin">
        <color theme="0" tint="-0.14996795556505021"/>
      </top>
      <bottom/>
      <diagonal/>
    </border>
    <border>
      <left/>
      <right/>
      <top style="thin">
        <color theme="0" tint="-0.14996795556505021"/>
      </top>
      <bottom/>
      <diagonal/>
    </border>
    <border>
      <left/>
      <right style="thin">
        <color indexed="9"/>
      </right>
      <top style="thin">
        <color theme="0" tint="-0.14996795556505021"/>
      </top>
      <bottom/>
      <diagonal/>
    </border>
    <border>
      <left/>
      <right style="thin">
        <color theme="0" tint="-0.24994659260841701"/>
      </right>
      <top style="double">
        <color auto="1"/>
      </top>
      <bottom style="double">
        <color indexed="64"/>
      </bottom>
      <diagonal/>
    </border>
    <border>
      <left/>
      <right/>
      <top style="double">
        <color auto="1"/>
      </top>
      <bottom style="double">
        <color indexed="64"/>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445">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3" fontId="25" fillId="7" borderId="114" xfId="0" applyNumberFormat="1" applyFont="1" applyFill="1" applyBorder="1" applyAlignment="1">
      <alignment vertical="center"/>
    </xf>
    <xf numFmtId="183"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3" fontId="25" fillId="6" borderId="57" xfId="0" applyNumberFormat="1" applyFont="1" applyFill="1" applyBorder="1" applyAlignment="1">
      <alignment vertical="center"/>
    </xf>
    <xf numFmtId="183"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3" fontId="25" fillId="8" borderId="138" xfId="0" applyNumberFormat="1" applyFont="1" applyFill="1" applyBorder="1" applyAlignment="1">
      <alignment vertical="center"/>
    </xf>
    <xf numFmtId="183"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3" fontId="25" fillId="9" borderId="140" xfId="0" applyNumberFormat="1" applyFont="1" applyFill="1" applyBorder="1" applyAlignment="1">
      <alignment vertical="center"/>
    </xf>
    <xf numFmtId="183"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3" fontId="25" fillId="18" borderId="142" xfId="0" applyNumberFormat="1" applyFont="1" applyFill="1" applyBorder="1" applyAlignment="1">
      <alignment vertical="center"/>
    </xf>
    <xf numFmtId="183"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74"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25" fillId="7" borderId="53" xfId="5" applyNumberFormat="1" applyFont="1" applyFill="1" applyBorder="1" applyAlignment="1">
      <alignment horizontal="center" vertical="center" shrinkToFit="1"/>
    </xf>
    <xf numFmtId="187" fontId="25" fillId="6" borderId="54" xfId="5" applyNumberFormat="1" applyFont="1" applyFill="1" applyBorder="1" applyAlignment="1">
      <alignment horizontal="center" vertical="center" shrinkToFit="1"/>
    </xf>
    <xf numFmtId="187" fontId="25" fillId="8" borderId="139" xfId="5" applyNumberFormat="1" applyFont="1" applyFill="1" applyBorder="1" applyAlignment="1">
      <alignment horizontal="center" vertical="center" shrinkToFit="1"/>
    </xf>
    <xf numFmtId="187" fontId="25" fillId="9" borderId="74" xfId="5" applyNumberFormat="1" applyFont="1" applyFill="1" applyBorder="1" applyAlignment="1">
      <alignment horizontal="center" vertical="center" shrinkToFit="1"/>
    </xf>
    <xf numFmtId="187" fontId="25" fillId="18" borderId="143"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8"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7"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7"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3"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shrinkToFit="1"/>
    </xf>
    <xf numFmtId="185"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9"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7" fontId="20" fillId="9" borderId="39" xfId="9" applyNumberFormat="1" applyFont="1" applyFill="1" applyBorder="1" applyAlignment="1">
      <alignment horizontal="center" vertical="center" shrinkToFit="1"/>
    </xf>
    <xf numFmtId="185"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7" fontId="25" fillId="9" borderId="38" xfId="9" applyNumberFormat="1" applyFont="1" applyFill="1" applyBorder="1" applyAlignment="1">
      <alignment horizontal="center" vertical="center" shrinkToFit="1"/>
    </xf>
    <xf numFmtId="185"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7" fontId="25" fillId="9" borderId="39" xfId="9" applyNumberFormat="1" applyFont="1" applyFill="1" applyBorder="1" applyAlignment="1">
      <alignment horizontal="center" vertical="center" shrinkToFit="1"/>
    </xf>
    <xf numFmtId="185"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7" fontId="20" fillId="9" borderId="38" xfId="9" applyNumberFormat="1" applyFont="1" applyFill="1" applyBorder="1" applyAlignment="1">
      <alignment horizontal="center" vertical="center" wrapText="1" shrinkToFit="1"/>
    </xf>
    <xf numFmtId="183"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7" fontId="25" fillId="9" borderId="52" xfId="9" applyNumberFormat="1" applyFont="1" applyFill="1" applyBorder="1" applyAlignment="1">
      <alignment horizontal="center" vertical="center" shrinkToFit="1"/>
    </xf>
    <xf numFmtId="185"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3" fontId="24" fillId="21" borderId="103" xfId="0" applyNumberFormat="1" applyFont="1" applyFill="1" applyBorder="1" applyAlignment="1">
      <alignment horizontal="center" vertical="center"/>
    </xf>
    <xf numFmtId="183" fontId="20" fillId="9" borderId="38" xfId="0" applyNumberFormat="1" applyFont="1" applyFill="1" applyBorder="1" applyAlignment="1">
      <alignment horizontal="left" vertical="center"/>
    </xf>
    <xf numFmtId="183"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7"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7"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3" fontId="24" fillId="22" borderId="108" xfId="0" applyNumberFormat="1" applyFont="1" applyFill="1" applyBorder="1" applyAlignment="1">
      <alignment horizontal="center" vertical="center"/>
    </xf>
    <xf numFmtId="183" fontId="20" fillId="9" borderId="154" xfId="0" applyNumberFormat="1" applyFont="1" applyFill="1" applyBorder="1" applyAlignment="1">
      <alignment horizontal="left" vertical="center" wrapText="1"/>
    </xf>
    <xf numFmtId="183"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3"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3" fontId="20" fillId="9" borderId="39" xfId="0" applyNumberFormat="1" applyFont="1" applyFill="1" applyBorder="1" applyAlignment="1">
      <alignment horizontal="left" vertical="center" wrapText="1"/>
    </xf>
    <xf numFmtId="183"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3" fontId="24" fillId="22" borderId="107" xfId="0" applyNumberFormat="1" applyFont="1" applyFill="1" applyBorder="1" applyAlignment="1">
      <alignment horizontal="center" vertical="center"/>
    </xf>
    <xf numFmtId="183" fontId="20" fillId="9" borderId="74" xfId="0" applyNumberFormat="1" applyFont="1" applyFill="1" applyBorder="1" applyAlignment="1">
      <alignment horizontal="left" vertical="center" wrapText="1"/>
    </xf>
    <xf numFmtId="183"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7"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3"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5" fontId="20" fillId="9" borderId="40" xfId="9" applyNumberFormat="1" applyFont="1" applyFill="1" applyBorder="1" applyAlignment="1">
      <alignment horizontal="center" vertical="center" shrinkToFit="1"/>
    </xf>
    <xf numFmtId="183" fontId="24" fillId="23" borderId="103" xfId="0" applyNumberFormat="1" applyFont="1" applyFill="1" applyBorder="1" applyAlignment="1">
      <alignment horizontal="center" vertical="center"/>
    </xf>
    <xf numFmtId="183"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3" fontId="25" fillId="9" borderId="39" xfId="0" applyNumberFormat="1" applyFont="1" applyFill="1" applyBorder="1" applyAlignment="1">
      <alignment horizontal="left" vertical="center"/>
    </xf>
    <xf numFmtId="183"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3" fontId="24" fillId="23" borderId="109" xfId="0" applyNumberFormat="1" applyFont="1" applyFill="1" applyBorder="1" applyAlignment="1">
      <alignment horizontal="center" vertical="center"/>
    </xf>
    <xf numFmtId="183"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7"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5" fillId="0" borderId="165" xfId="0" applyFont="1" applyBorder="1" applyAlignment="1">
      <alignment vertical="center"/>
    </xf>
    <xf numFmtId="183" fontId="42" fillId="19" borderId="171" xfId="0" applyNumberFormat="1" applyFont="1" applyFill="1" applyBorder="1" applyAlignment="1">
      <alignment horizontal="center" vertical="center"/>
    </xf>
    <xf numFmtId="183"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3" fontId="25" fillId="20" borderId="114" xfId="0" applyNumberFormat="1" applyFont="1" applyFill="1" applyBorder="1" applyAlignment="1">
      <alignment vertical="center"/>
    </xf>
    <xf numFmtId="183"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3" fontId="25" fillId="21" borderId="57" xfId="0" applyNumberFormat="1" applyFont="1" applyFill="1" applyBorder="1" applyAlignment="1">
      <alignment vertical="center"/>
    </xf>
    <xf numFmtId="183"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3" fontId="25" fillId="22" borderId="57" xfId="0" applyNumberFormat="1" applyFont="1" applyFill="1" applyBorder="1" applyAlignment="1">
      <alignment vertical="center"/>
    </xf>
    <xf numFmtId="183"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3" fontId="25" fillId="23" borderId="174" xfId="0" applyNumberFormat="1" applyFont="1" applyFill="1" applyBorder="1" applyAlignment="1">
      <alignment vertical="center"/>
    </xf>
    <xf numFmtId="183"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3" fontId="24" fillId="24" borderId="177" xfId="0" applyNumberFormat="1" applyFont="1" applyFill="1" applyBorder="1" applyAlignment="1">
      <alignment horizontal="left" vertical="center" indent="2"/>
    </xf>
    <xf numFmtId="183"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3"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4" fontId="20" fillId="0" borderId="181" xfId="10" applyNumberFormat="1" applyFont="1" applyFill="1" applyBorder="1" applyAlignment="1">
      <alignment horizontal="right" vertical="center"/>
    </xf>
    <xf numFmtId="184" fontId="20" fillId="0" borderId="181" xfId="10" applyNumberFormat="1" applyFont="1" applyFill="1" applyBorder="1" applyAlignment="1">
      <alignment horizontal="center" vertical="center"/>
    </xf>
    <xf numFmtId="184" fontId="33" fillId="0" borderId="17" xfId="10" applyNumberFormat="1" applyFont="1" applyFill="1" applyBorder="1" applyAlignment="1">
      <alignment horizontal="center" vertical="center"/>
    </xf>
    <xf numFmtId="184" fontId="33" fillId="0" borderId="17" xfId="10" applyNumberFormat="1" applyFont="1" applyFill="1" applyBorder="1" applyAlignment="1">
      <alignment horizontal="right" vertical="center"/>
    </xf>
    <xf numFmtId="0" fontId="20" fillId="0" borderId="182" xfId="0" applyFont="1" applyFill="1" applyBorder="1"/>
    <xf numFmtId="184"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5" fillId="19" borderId="26" xfId="9" applyFont="1" applyFill="1" applyBorder="1" applyAlignment="1">
      <alignment horizontal="center" vertical="center" wrapText="1"/>
    </xf>
    <xf numFmtId="179" fontId="34" fillId="19" borderId="26" xfId="9" applyNumberFormat="1" applyFont="1" applyFill="1" applyBorder="1" applyAlignment="1">
      <alignment horizontal="center" vertical="center" wrapText="1"/>
    </xf>
    <xf numFmtId="177" fontId="34" fillId="19" borderId="26" xfId="0" applyNumberFormat="1" applyFont="1" applyFill="1" applyBorder="1" applyAlignment="1">
      <alignment horizontal="center" vertical="center" wrapText="1"/>
    </xf>
    <xf numFmtId="38" fontId="34"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3"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183"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3"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3"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3" fontId="42" fillId="19" borderId="183" xfId="0" applyNumberFormat="1" applyFont="1" applyFill="1" applyBorder="1" applyAlignment="1">
      <alignment horizontal="center" vertical="center"/>
    </xf>
    <xf numFmtId="183"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3" fontId="25"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3"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3"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3"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6" fontId="20" fillId="11" borderId="39" xfId="9" applyNumberFormat="1" applyFont="1" applyFill="1" applyBorder="1" applyAlignment="1">
      <alignment vertical="center"/>
    </xf>
    <xf numFmtId="186" fontId="20" fillId="11" borderId="38" xfId="9" applyNumberFormat="1" applyFont="1" applyFill="1" applyBorder="1" applyAlignment="1">
      <alignment vertical="center"/>
    </xf>
    <xf numFmtId="186" fontId="20" fillId="11" borderId="52" xfId="9" applyNumberFormat="1" applyFont="1" applyFill="1" applyBorder="1" applyAlignment="1">
      <alignment vertical="center"/>
    </xf>
    <xf numFmtId="186" fontId="20" fillId="11" borderId="52" xfId="9" applyNumberFormat="1" applyFont="1" applyFill="1" applyBorder="1" applyAlignment="1">
      <alignment horizontal="right" vertical="center" indent="1"/>
    </xf>
    <xf numFmtId="186"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6"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6" fontId="20" fillId="11" borderId="40" xfId="9" applyNumberFormat="1" applyFont="1" applyFill="1" applyBorder="1" applyAlignment="1">
      <alignment vertical="center"/>
    </xf>
    <xf numFmtId="186" fontId="20" fillId="11" borderId="0" xfId="9" applyNumberFormat="1" applyFont="1" applyFill="1" applyBorder="1" applyAlignment="1">
      <alignment vertical="center"/>
    </xf>
    <xf numFmtId="186" fontId="25" fillId="11" borderId="38" xfId="9" applyNumberFormat="1" applyFont="1" applyFill="1" applyBorder="1" applyAlignment="1">
      <alignment horizontal="right" vertical="center" indent="1" shrinkToFit="1"/>
    </xf>
    <xf numFmtId="186" fontId="20" fillId="11" borderId="111" xfId="9" applyNumberFormat="1" applyFont="1" applyFill="1" applyBorder="1" applyAlignment="1">
      <alignment vertical="center"/>
    </xf>
    <xf numFmtId="186" fontId="20" fillId="11" borderId="111" xfId="9" applyNumberFormat="1" applyFont="1" applyFill="1" applyBorder="1" applyAlignment="1">
      <alignment horizontal="right" vertical="center" indent="1"/>
    </xf>
    <xf numFmtId="186"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3" fontId="42" fillId="19" borderId="189" xfId="0" applyNumberFormat="1" applyFont="1" applyFill="1" applyBorder="1" applyAlignment="1">
      <alignment horizontal="center" vertical="center"/>
    </xf>
    <xf numFmtId="183"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3" fontId="24" fillId="17" borderId="53" xfId="0" applyNumberFormat="1" applyFont="1" applyFill="1" applyBorder="1" applyAlignment="1">
      <alignment vertical="center"/>
    </xf>
    <xf numFmtId="183" fontId="24" fillId="21" borderId="57" xfId="0" applyNumberFormat="1" applyFont="1" applyFill="1" applyBorder="1" applyAlignment="1">
      <alignment vertical="center"/>
    </xf>
    <xf numFmtId="183"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3" fontId="24" fillId="22" borderId="57" xfId="0" applyNumberFormat="1" applyFont="1" applyFill="1" applyBorder="1" applyAlignment="1">
      <alignment vertical="center"/>
    </xf>
    <xf numFmtId="183"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3" fontId="24" fillId="23" borderId="124" xfId="0" applyNumberFormat="1" applyFont="1" applyFill="1" applyBorder="1" applyAlignment="1">
      <alignment vertical="center"/>
    </xf>
    <xf numFmtId="183"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8"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3"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1" xfId="0" applyFont="1" applyBorder="1" applyAlignment="1">
      <alignment vertical="center"/>
    </xf>
    <xf numFmtId="0" fontId="29" fillId="0" borderId="192" xfId="0" applyFont="1" applyBorder="1" applyAlignment="1">
      <alignment vertical="center"/>
    </xf>
    <xf numFmtId="0" fontId="19" fillId="0" borderId="193" xfId="0" applyFont="1" applyBorder="1" applyAlignment="1">
      <alignment vertical="center"/>
    </xf>
    <xf numFmtId="3" fontId="19" fillId="0" borderId="193" xfId="0" applyNumberFormat="1" applyFont="1" applyBorder="1" applyAlignment="1">
      <alignment vertical="center"/>
    </xf>
    <xf numFmtId="4" fontId="19" fillId="0" borderId="193" xfId="0" applyNumberFormat="1" applyFont="1" applyBorder="1" applyAlignment="1">
      <alignment vertical="center"/>
    </xf>
    <xf numFmtId="181" fontId="19" fillId="0" borderId="193" xfId="0" applyNumberFormat="1" applyFont="1" applyBorder="1" applyAlignment="1">
      <alignment horizontal="center" vertical="center"/>
    </xf>
    <xf numFmtId="0" fontId="29" fillId="0" borderId="194" xfId="0" applyFont="1" applyBorder="1" applyAlignment="1">
      <alignment vertical="center"/>
    </xf>
    <xf numFmtId="3" fontId="19" fillId="0" borderId="185" xfId="0" applyNumberFormat="1" applyFont="1" applyBorder="1" applyAlignment="1">
      <alignment vertical="center"/>
    </xf>
    <xf numFmtId="181" fontId="19" fillId="0" borderId="185" xfId="0" applyNumberFormat="1" applyFont="1" applyBorder="1" applyAlignment="1">
      <alignment horizontal="center" vertical="center"/>
    </xf>
    <xf numFmtId="0" fontId="19" fillId="0" borderId="189" xfId="0"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33" fillId="0" borderId="0" xfId="0" applyFont="1" applyFill="1" applyBorder="1" applyAlignment="1">
      <alignment horizontal="right" vertical="center"/>
    </xf>
    <xf numFmtId="0" fontId="33" fillId="0" borderId="0" xfId="0" applyFont="1" applyBorder="1" applyAlignment="1">
      <alignment vertical="center"/>
    </xf>
    <xf numFmtId="0" fontId="45" fillId="0" borderId="0" xfId="0" applyFont="1" applyBorder="1" applyAlignment="1">
      <alignment vertical="center"/>
    </xf>
    <xf numFmtId="0" fontId="45" fillId="0" borderId="0" xfId="0" applyFont="1" applyBorder="1" applyAlignment="1">
      <alignment vertical="center" shrinkToFit="1"/>
    </xf>
    <xf numFmtId="3" fontId="45" fillId="0" borderId="0" xfId="0" applyNumberFormat="1" applyFont="1" applyBorder="1" applyAlignment="1">
      <alignment vertical="center"/>
    </xf>
    <xf numFmtId="0" fontId="45" fillId="0" borderId="193" xfId="0" applyFont="1" applyBorder="1" applyAlignment="1">
      <alignment vertical="center"/>
    </xf>
    <xf numFmtId="0" fontId="24" fillId="19" borderId="186" xfId="0" applyFont="1" applyFill="1" applyBorder="1" applyAlignment="1">
      <alignment horizontal="center" vertical="center" wrapText="1" shrinkToFit="1"/>
    </xf>
    <xf numFmtId="0" fontId="24" fillId="19" borderId="187" xfId="0" applyFont="1" applyFill="1" applyBorder="1" applyAlignment="1">
      <alignment horizontal="center" vertical="center" shrinkToFit="1"/>
    </xf>
    <xf numFmtId="3" fontId="24" fillId="19" borderId="187" xfId="0" applyNumberFormat="1" applyFont="1" applyFill="1" applyBorder="1" applyAlignment="1">
      <alignment horizontal="center" vertical="center"/>
    </xf>
    <xf numFmtId="3" fontId="24" fillId="19" borderId="187" xfId="0" applyNumberFormat="1" applyFont="1" applyFill="1" applyBorder="1" applyAlignment="1">
      <alignment horizontal="center" vertical="center" shrinkToFit="1"/>
    </xf>
    <xf numFmtId="3" fontId="38" fillId="19" borderId="187" xfId="0" applyNumberFormat="1" applyFont="1" applyFill="1" applyBorder="1" applyAlignment="1">
      <alignment horizontal="center" vertical="center" wrapText="1" shrinkToFit="1"/>
    </xf>
    <xf numFmtId="187" fontId="24" fillId="19" borderId="187" xfId="0" applyNumberFormat="1" applyFont="1" applyFill="1" applyBorder="1" applyAlignment="1">
      <alignment horizontal="center" vertical="center" shrinkToFit="1"/>
    </xf>
    <xf numFmtId="14" fontId="24" fillId="19" borderId="187" xfId="0" applyNumberFormat="1" applyFont="1" applyFill="1" applyBorder="1" applyAlignment="1">
      <alignment horizontal="center" vertical="center" wrapText="1" shrinkToFit="1"/>
    </xf>
    <xf numFmtId="14" fontId="24" fillId="19" borderId="178" xfId="0" applyNumberFormat="1" applyFont="1" applyFill="1" applyBorder="1" applyAlignment="1">
      <alignment horizontal="center" vertical="center" wrapText="1" shrinkToFit="1"/>
    </xf>
    <xf numFmtId="0" fontId="33" fillId="0" borderId="193" xfId="0" applyFont="1" applyBorder="1" applyAlignment="1">
      <alignment vertical="center"/>
    </xf>
    <xf numFmtId="187" fontId="24" fillId="19" borderId="163" xfId="0" applyNumberFormat="1" applyFont="1" applyFill="1" applyBorder="1" applyAlignment="1">
      <alignment horizontal="center" vertical="center"/>
    </xf>
    <xf numFmtId="38" fontId="33" fillId="0" borderId="193" xfId="9" applyFont="1" applyBorder="1" applyAlignment="1">
      <alignment vertical="center"/>
    </xf>
    <xf numFmtId="189" fontId="33" fillId="0" borderId="193" xfId="0" applyNumberFormat="1" applyFont="1" applyBorder="1" applyAlignment="1">
      <alignment vertical="center"/>
    </xf>
    <xf numFmtId="0" fontId="20" fillId="9" borderId="52" xfId="0" applyFont="1" applyFill="1" applyBorder="1" applyAlignment="1">
      <alignment horizontal="left" vertical="center"/>
    </xf>
    <xf numFmtId="0" fontId="20" fillId="9" borderId="52" xfId="0" applyFont="1" applyFill="1" applyBorder="1" applyAlignment="1">
      <alignment horizontal="center" vertical="center"/>
    </xf>
    <xf numFmtId="38" fontId="20" fillId="9" borderId="52" xfId="9" applyFont="1" applyFill="1" applyBorder="1" applyAlignment="1">
      <alignment horizontal="center" vertical="center"/>
    </xf>
    <xf numFmtId="38" fontId="20" fillId="9" borderId="52" xfId="9" applyFont="1" applyFill="1" applyBorder="1" applyAlignment="1">
      <alignment horizontal="right" vertical="center" indent="1" shrinkToFit="1"/>
    </xf>
    <xf numFmtId="40" fontId="20" fillId="9" borderId="52" xfId="9" applyNumberFormat="1" applyFont="1" applyFill="1" applyBorder="1" applyAlignment="1">
      <alignment horizontal="right" vertical="center" indent="1"/>
    </xf>
    <xf numFmtId="187" fontId="20" fillId="9" borderId="52" xfId="9" applyNumberFormat="1" applyFont="1" applyFill="1" applyBorder="1" applyAlignment="1">
      <alignment horizontal="center" vertical="center" shrinkToFit="1"/>
    </xf>
    <xf numFmtId="185" fontId="20" fillId="9" borderId="52" xfId="9" applyNumberFormat="1" applyFont="1" applyFill="1" applyBorder="1" applyAlignment="1">
      <alignment horizontal="center" vertical="center" shrinkToFit="1"/>
    </xf>
    <xf numFmtId="38" fontId="45" fillId="0" borderId="193" xfId="9" applyFont="1" applyBorder="1" applyAlignment="1">
      <alignment vertical="center"/>
    </xf>
    <xf numFmtId="185" fontId="20" fillId="9" borderId="74" xfId="9" applyNumberFormat="1" applyFont="1" applyFill="1" applyBorder="1" applyAlignment="1">
      <alignment horizontal="center" vertical="center" shrinkToFit="1"/>
    </xf>
    <xf numFmtId="183" fontId="20" fillId="9" borderId="39" xfId="0" applyNumberFormat="1" applyFont="1" applyFill="1" applyBorder="1" applyAlignment="1">
      <alignment horizontal="left" vertical="center"/>
    </xf>
    <xf numFmtId="183" fontId="20" fillId="9" borderId="39" xfId="0" applyNumberFormat="1" applyFont="1" applyFill="1" applyBorder="1" applyAlignment="1">
      <alignment horizontal="center" vertical="center"/>
    </xf>
    <xf numFmtId="40" fontId="20" fillId="11" borderId="39" xfId="9" applyNumberFormat="1" applyFont="1" applyFill="1" applyBorder="1" applyAlignment="1">
      <alignment horizontal="center" vertical="center" wrapText="1" shrinkToFit="1"/>
    </xf>
    <xf numFmtId="183" fontId="20" fillId="9" borderId="40" xfId="0" applyNumberFormat="1" applyFont="1" applyFill="1" applyBorder="1" applyAlignment="1">
      <alignment horizontal="left" vertical="center"/>
    </xf>
    <xf numFmtId="183" fontId="20" fillId="9" borderId="40" xfId="0" applyNumberFormat="1" applyFont="1" applyFill="1" applyBorder="1" applyAlignment="1">
      <alignment horizontal="center" vertical="center"/>
    </xf>
    <xf numFmtId="38" fontId="20" fillId="9" borderId="40" xfId="9" applyFont="1" applyFill="1" applyBorder="1" applyAlignment="1">
      <alignment horizontal="center" vertical="center"/>
    </xf>
    <xf numFmtId="183" fontId="24" fillId="25" borderId="196" xfId="0" applyNumberFormat="1" applyFont="1" applyFill="1" applyBorder="1" applyAlignment="1">
      <alignment horizontal="center" vertical="center"/>
    </xf>
    <xf numFmtId="183" fontId="20" fillId="9" borderId="0" xfId="0" applyNumberFormat="1" applyFont="1" applyFill="1" applyBorder="1" applyAlignment="1">
      <alignment horizontal="left" vertical="center"/>
    </xf>
    <xf numFmtId="183" fontId="20" fillId="9" borderId="0" xfId="0" applyNumberFormat="1" applyFont="1" applyFill="1" applyBorder="1" applyAlignment="1">
      <alignment horizontal="center" vertical="center"/>
    </xf>
    <xf numFmtId="38" fontId="20" fillId="9" borderId="0" xfId="9" applyFont="1" applyFill="1" applyBorder="1" applyAlignment="1">
      <alignment horizontal="center" vertical="center"/>
    </xf>
    <xf numFmtId="38" fontId="20" fillId="9" borderId="0" xfId="9" applyFont="1" applyFill="1" applyBorder="1" applyAlignment="1">
      <alignment horizontal="right" vertical="center" indent="1"/>
    </xf>
    <xf numFmtId="187" fontId="20" fillId="9" borderId="0" xfId="9" applyNumberFormat="1" applyFont="1" applyFill="1" applyBorder="1" applyAlignment="1">
      <alignment horizontal="center" vertical="center" shrinkToFit="1"/>
    </xf>
    <xf numFmtId="38" fontId="20" fillId="9" borderId="0" xfId="9" applyFont="1" applyFill="1" applyBorder="1" applyAlignment="1">
      <alignment horizontal="center" vertical="center" shrinkToFit="1"/>
    </xf>
    <xf numFmtId="40" fontId="20" fillId="9" borderId="0" xfId="9" applyNumberFormat="1" applyFont="1" applyFill="1" applyBorder="1" applyAlignment="1">
      <alignment horizontal="center" vertical="center" shrinkToFit="1"/>
    </xf>
    <xf numFmtId="0" fontId="45" fillId="0" borderId="188" xfId="0" applyFont="1" applyBorder="1" applyAlignment="1">
      <alignment vertical="center"/>
    </xf>
    <xf numFmtId="0" fontId="19" fillId="0" borderId="188" xfId="0" applyFont="1" applyBorder="1" applyAlignment="1">
      <alignment vertical="center" shrinkToFit="1"/>
    </xf>
    <xf numFmtId="3" fontId="45" fillId="0" borderId="188" xfId="0" applyNumberFormat="1" applyFont="1" applyBorder="1" applyAlignment="1">
      <alignment vertical="center"/>
    </xf>
    <xf numFmtId="4" fontId="45" fillId="0" borderId="188" xfId="0" applyNumberFormat="1" applyFont="1" applyBorder="1" applyAlignment="1">
      <alignment vertical="center"/>
    </xf>
    <xf numFmtId="181" fontId="45" fillId="0" borderId="188" xfId="0" applyNumberFormat="1" applyFont="1" applyBorder="1" applyAlignment="1">
      <alignment horizontal="center" vertical="center"/>
    </xf>
    <xf numFmtId="183" fontId="24" fillId="19" borderId="197" xfId="0" applyNumberFormat="1" applyFont="1" applyFill="1" applyBorder="1" applyAlignment="1">
      <alignment horizontal="center" vertical="center"/>
    </xf>
    <xf numFmtId="183" fontId="24" fillId="19" borderId="198" xfId="0" applyNumberFormat="1" applyFont="1" applyFill="1" applyBorder="1" applyAlignment="1">
      <alignment vertical="center" shrinkToFit="1"/>
    </xf>
    <xf numFmtId="178" fontId="24" fillId="19" borderId="198" xfId="5" applyNumberFormat="1" applyFont="1" applyFill="1" applyBorder="1" applyAlignment="1">
      <alignment horizontal="center" vertical="center" shrinkToFit="1"/>
    </xf>
    <xf numFmtId="38" fontId="24" fillId="19" borderId="198" xfId="9" applyFont="1" applyFill="1" applyBorder="1" applyAlignment="1">
      <alignment horizontal="right" vertical="center" indent="1" shrinkToFit="1"/>
    </xf>
    <xf numFmtId="3" fontId="24" fillId="19" borderId="198" xfId="9" applyNumberFormat="1" applyFont="1" applyFill="1" applyBorder="1" applyAlignment="1">
      <alignment vertical="center" shrinkToFit="1"/>
    </xf>
    <xf numFmtId="40" fontId="24" fillId="19" borderId="198" xfId="9" applyNumberFormat="1" applyFont="1" applyFill="1" applyBorder="1" applyAlignment="1">
      <alignment vertical="center" shrinkToFit="1"/>
    </xf>
    <xf numFmtId="38" fontId="24" fillId="19" borderId="198" xfId="9" applyNumberFormat="1" applyFont="1" applyFill="1" applyBorder="1" applyAlignment="1">
      <alignment vertical="center" shrinkToFit="1"/>
    </xf>
    <xf numFmtId="40" fontId="24" fillId="19" borderId="199" xfId="9" applyNumberFormat="1" applyFont="1" applyFill="1" applyBorder="1" applyAlignment="1">
      <alignment horizontal="center" vertical="center" shrinkToFit="1"/>
    </xf>
    <xf numFmtId="183" fontId="24" fillId="20" borderId="100" xfId="0" applyNumberFormat="1" applyFont="1" applyFill="1" applyBorder="1" applyAlignment="1">
      <alignment vertical="center"/>
    </xf>
    <xf numFmtId="183" fontId="24" fillId="20" borderId="53" xfId="0" applyNumberFormat="1" applyFont="1" applyFill="1" applyBorder="1" applyAlignment="1">
      <alignment horizontal="left" vertical="center" shrinkToFit="1"/>
    </xf>
    <xf numFmtId="178" fontId="24" fillId="20" borderId="200" xfId="5" applyNumberFormat="1" applyFont="1" applyFill="1" applyBorder="1" applyAlignment="1">
      <alignment horizontal="center" vertical="center" shrinkToFit="1"/>
    </xf>
    <xf numFmtId="183" fontId="24" fillId="23" borderId="174" xfId="0" applyNumberFormat="1" applyFont="1" applyFill="1" applyBorder="1" applyAlignment="1">
      <alignment vertical="center"/>
    </xf>
    <xf numFmtId="183" fontId="24" fillId="25" borderId="201" xfId="0" applyNumberFormat="1" applyFont="1" applyFill="1" applyBorder="1" applyAlignment="1">
      <alignment vertical="center"/>
    </xf>
    <xf numFmtId="183" fontId="24" fillId="25" borderId="202" xfId="0" applyNumberFormat="1" applyFont="1" applyFill="1" applyBorder="1" applyAlignment="1">
      <alignment horizontal="left" vertical="center" shrinkToFit="1"/>
    </xf>
    <xf numFmtId="178" fontId="24" fillId="25" borderId="202" xfId="5" applyNumberFormat="1" applyFont="1" applyFill="1" applyBorder="1" applyAlignment="1">
      <alignment horizontal="center" vertical="center" shrinkToFit="1"/>
    </xf>
    <xf numFmtId="38" fontId="24" fillId="25" borderId="202" xfId="9" applyFont="1" applyFill="1" applyBorder="1" applyAlignment="1">
      <alignment horizontal="right" vertical="center" indent="1" shrinkToFit="1"/>
    </xf>
    <xf numFmtId="38" fontId="24" fillId="25" borderId="202" xfId="9" applyFont="1" applyFill="1" applyBorder="1" applyAlignment="1">
      <alignment horizontal="right" vertical="center" shrinkToFit="1"/>
    </xf>
    <xf numFmtId="40" fontId="24" fillId="25" borderId="202" xfId="9" applyNumberFormat="1" applyFont="1" applyFill="1" applyBorder="1" applyAlignment="1">
      <alignment vertical="center" shrinkToFit="1"/>
    </xf>
    <xf numFmtId="38" fontId="24" fillId="25" borderId="202" xfId="9" applyNumberFormat="1" applyFont="1" applyFill="1" applyBorder="1" applyAlignment="1">
      <alignment vertical="center" shrinkToFit="1"/>
    </xf>
    <xf numFmtId="178" fontId="24" fillId="25" borderId="203" xfId="5" applyNumberFormat="1" applyFont="1" applyFill="1" applyBorder="1" applyAlignment="1">
      <alignment horizontal="center" vertical="center" shrinkToFit="1"/>
    </xf>
    <xf numFmtId="183" fontId="24" fillId="24" borderId="197" xfId="0" applyNumberFormat="1" applyFont="1" applyFill="1" applyBorder="1" applyAlignment="1">
      <alignment horizontal="left" vertical="center" indent="2"/>
    </xf>
    <xf numFmtId="183" fontId="24" fillId="24" borderId="198" xfId="0" applyNumberFormat="1" applyFont="1" applyFill="1" applyBorder="1" applyAlignment="1">
      <alignment horizontal="left" vertical="center" shrinkToFit="1"/>
    </xf>
    <xf numFmtId="178" fontId="24" fillId="24" borderId="198" xfId="5" applyNumberFormat="1" applyFont="1" applyFill="1" applyBorder="1" applyAlignment="1">
      <alignment horizontal="center" vertical="center" shrinkToFit="1"/>
    </xf>
    <xf numFmtId="38" fontId="24" fillId="24" borderId="198" xfId="9" applyFont="1" applyFill="1" applyBorder="1" applyAlignment="1">
      <alignment horizontal="right" vertical="center" indent="1" shrinkToFit="1"/>
    </xf>
    <xf numFmtId="38" fontId="24" fillId="24" borderId="198" xfId="9" applyFont="1" applyFill="1" applyBorder="1" applyAlignment="1">
      <alignment horizontal="right" vertical="center" shrinkToFit="1"/>
    </xf>
    <xf numFmtId="40" fontId="24" fillId="24" borderId="198" xfId="9" applyNumberFormat="1" applyFont="1" applyFill="1" applyBorder="1" applyAlignment="1">
      <alignment vertical="center" shrinkToFit="1"/>
    </xf>
    <xf numFmtId="40" fontId="24" fillId="24" borderId="198" xfId="9" applyNumberFormat="1" applyFont="1" applyFill="1" applyBorder="1" applyAlignment="1">
      <alignment horizontal="right" vertical="center" shrinkToFit="1"/>
    </xf>
    <xf numFmtId="178" fontId="24" fillId="24" borderId="198" xfId="5" applyNumberFormat="1" applyFont="1" applyFill="1" applyBorder="1" applyAlignment="1">
      <alignment horizontal="right" vertical="center" shrinkToFit="1"/>
    </xf>
    <xf numFmtId="178" fontId="24" fillId="24" borderId="199" xfId="5" applyNumberFormat="1" applyFont="1" applyFill="1" applyBorder="1" applyAlignment="1">
      <alignment horizontal="center" vertical="center" shrinkToFit="1"/>
    </xf>
    <xf numFmtId="0" fontId="19" fillId="0" borderId="193" xfId="0" applyFont="1" applyBorder="1" applyAlignment="1">
      <alignment vertical="center" shrinkToFit="1"/>
    </xf>
    <xf numFmtId="3" fontId="45" fillId="0" borderId="193" xfId="0" applyNumberFormat="1" applyFont="1" applyBorder="1" applyAlignment="1">
      <alignment vertical="center"/>
    </xf>
    <xf numFmtId="4" fontId="45" fillId="0" borderId="193" xfId="0" applyNumberFormat="1" applyFont="1" applyBorder="1" applyAlignment="1">
      <alignment vertical="center"/>
    </xf>
    <xf numFmtId="181" fontId="45" fillId="0" borderId="193" xfId="0" applyNumberFormat="1" applyFont="1" applyBorder="1" applyAlignment="1">
      <alignment horizontal="center" vertical="center"/>
    </xf>
    <xf numFmtId="0" fontId="45" fillId="0" borderId="193" xfId="0" applyFont="1" applyBorder="1" applyAlignment="1">
      <alignment vertical="center" shrinkToFit="1"/>
    </xf>
    <xf numFmtId="0" fontId="33" fillId="0" borderId="0" xfId="0" applyFont="1" applyFill="1" applyAlignment="1">
      <alignment horizontal="left" vertical="center"/>
    </xf>
    <xf numFmtId="0" fontId="33" fillId="0" borderId="0" xfId="0" applyFont="1" applyFill="1" applyAlignment="1">
      <alignment vertical="center" shrinkToFit="1"/>
    </xf>
    <xf numFmtId="0" fontId="33" fillId="0" borderId="0" xfId="0" applyFont="1" applyAlignment="1">
      <alignment vertical="center"/>
    </xf>
    <xf numFmtId="38" fontId="37" fillId="19" borderId="26" xfId="9" applyFont="1" applyFill="1" applyBorder="1" applyAlignment="1">
      <alignment horizontal="center" vertical="center" wrapText="1"/>
    </xf>
    <xf numFmtId="179" fontId="24" fillId="19" borderId="26" xfId="9" applyNumberFormat="1" applyFont="1" applyFill="1" applyBorder="1" applyAlignment="1">
      <alignment horizontal="center" vertical="center" wrapText="1"/>
    </xf>
    <xf numFmtId="177" fontId="24" fillId="19" borderId="26" xfId="0" applyNumberFormat="1" applyFont="1" applyFill="1" applyBorder="1" applyAlignment="1">
      <alignment horizontal="center" vertical="center" wrapText="1"/>
    </xf>
    <xf numFmtId="38" fontId="24" fillId="19" borderId="27" xfId="9" applyFont="1" applyFill="1" applyBorder="1" applyAlignment="1">
      <alignment horizontal="center" vertical="center" wrapText="1"/>
    </xf>
    <xf numFmtId="0" fontId="20" fillId="11" borderId="169" xfId="0" applyFont="1" applyFill="1" applyBorder="1" applyAlignment="1">
      <alignment vertical="center" shrinkToFit="1"/>
    </xf>
    <xf numFmtId="38" fontId="20" fillId="11" borderId="169" xfId="9" applyFont="1" applyFill="1" applyBorder="1" applyAlignment="1">
      <alignment horizontal="right" vertical="center" indent="1"/>
    </xf>
    <xf numFmtId="179" fontId="20" fillId="11" borderId="169" xfId="9" applyNumberFormat="1" applyFont="1" applyFill="1" applyBorder="1" applyAlignment="1">
      <alignment horizontal="right" vertical="center" indent="1"/>
    </xf>
    <xf numFmtId="179" fontId="20" fillId="11" borderId="169" xfId="9" applyNumberFormat="1" applyFont="1" applyFill="1" applyBorder="1" applyAlignment="1">
      <alignment horizontal="right" vertical="center" indent="1" shrinkToFit="1"/>
    </xf>
    <xf numFmtId="0" fontId="20" fillId="11" borderId="169" xfId="0" applyFont="1" applyFill="1" applyBorder="1" applyAlignment="1">
      <alignment horizontal="left" vertical="center" indent="1"/>
    </xf>
    <xf numFmtId="38" fontId="33" fillId="0" borderId="0" xfId="0" applyNumberFormat="1" applyFont="1" applyFill="1" applyAlignment="1">
      <alignment vertical="center"/>
    </xf>
    <xf numFmtId="0" fontId="20" fillId="11" borderId="52" xfId="0" applyFont="1" applyFill="1" applyBorder="1" applyAlignment="1">
      <alignment vertical="center" shrinkToFit="1"/>
    </xf>
    <xf numFmtId="179" fontId="20" fillId="11" borderId="38" xfId="9" applyNumberFormat="1" applyFont="1" applyFill="1" applyBorder="1" applyAlignment="1">
      <alignment horizontal="center" vertical="center" wrapText="1" shrinkToFit="1"/>
    </xf>
    <xf numFmtId="179" fontId="20" fillId="11" borderId="39" xfId="9" applyNumberFormat="1" applyFont="1" applyFill="1" applyBorder="1" applyAlignment="1">
      <alignment horizontal="center" vertical="center" wrapText="1" shrinkToFit="1"/>
    </xf>
    <xf numFmtId="179" fontId="47" fillId="11" borderId="39" xfId="9" applyNumberFormat="1" applyFont="1" applyFill="1" applyBorder="1" applyAlignment="1">
      <alignment horizontal="center" vertical="center" wrapText="1" shrinkToFit="1"/>
    </xf>
    <xf numFmtId="0" fontId="20" fillId="11" borderId="74" xfId="0" applyFont="1" applyFill="1" applyBorder="1" applyAlignment="1">
      <alignment vertical="center" shrinkToFit="1"/>
    </xf>
    <xf numFmtId="0" fontId="20" fillId="11" borderId="40" xfId="0" applyFont="1" applyFill="1" applyBorder="1" applyAlignment="1">
      <alignment vertical="center" shrinkToFit="1"/>
    </xf>
    <xf numFmtId="183" fontId="24" fillId="25" borderId="107" xfId="0" applyNumberFormat="1" applyFont="1" applyFill="1" applyBorder="1" applyAlignment="1">
      <alignment horizontal="center" vertical="center"/>
    </xf>
    <xf numFmtId="0" fontId="20" fillId="11" borderId="0" xfId="0" applyFont="1" applyFill="1" applyBorder="1" applyAlignment="1">
      <alignment vertical="center" shrinkToFit="1"/>
    </xf>
    <xf numFmtId="0" fontId="20" fillId="11" borderId="111" xfId="0" applyFont="1" applyFill="1" applyBorder="1" applyAlignment="1">
      <alignment vertical="center" shrinkToFit="1"/>
    </xf>
    <xf numFmtId="0" fontId="33" fillId="0" borderId="169" xfId="0" applyFont="1" applyFill="1" applyBorder="1" applyAlignment="1">
      <alignment vertical="center"/>
    </xf>
    <xf numFmtId="183" fontId="33" fillId="19" borderId="183" xfId="0" applyNumberFormat="1" applyFont="1" applyFill="1" applyBorder="1" applyAlignment="1">
      <alignment horizontal="center" vertical="center"/>
    </xf>
    <xf numFmtId="183" fontId="33" fillId="20" borderId="100" xfId="0" applyNumberFormat="1" applyFont="1" applyFill="1" applyBorder="1" applyAlignment="1">
      <alignment vertical="center"/>
    </xf>
    <xf numFmtId="183" fontId="33" fillId="21" borderId="57" xfId="0" applyNumberFormat="1" applyFont="1" applyFill="1" applyBorder="1" applyAlignment="1">
      <alignment vertical="center"/>
    </xf>
    <xf numFmtId="183" fontId="33" fillId="22" borderId="57" xfId="0" applyNumberFormat="1" applyFont="1" applyFill="1" applyBorder="1" applyAlignment="1">
      <alignment vertical="center"/>
    </xf>
    <xf numFmtId="183" fontId="33" fillId="23" borderId="174" xfId="0" applyNumberFormat="1" applyFont="1" applyFill="1" applyBorder="1" applyAlignment="1">
      <alignment vertical="center"/>
    </xf>
    <xf numFmtId="183" fontId="33" fillId="25" borderId="174" xfId="0" applyNumberFormat="1" applyFont="1" applyFill="1" applyBorder="1" applyAlignment="1">
      <alignment vertical="center"/>
    </xf>
    <xf numFmtId="183" fontId="24" fillId="25" borderId="125" xfId="0" applyNumberFormat="1" applyFont="1" applyFill="1" applyBorder="1" applyAlignment="1">
      <alignment horizontal="left" vertical="center" indent="1"/>
    </xf>
    <xf numFmtId="38" fontId="24" fillId="25" borderId="39" xfId="9" applyFont="1" applyFill="1" applyBorder="1" applyAlignment="1">
      <alignment horizontal="right" vertical="center" wrapText="1" indent="1"/>
    </xf>
    <xf numFmtId="179" fontId="24" fillId="25" borderId="39" xfId="9" applyNumberFormat="1" applyFont="1" applyFill="1" applyBorder="1" applyAlignment="1">
      <alignment horizontal="right" vertical="center" wrapText="1" indent="1"/>
    </xf>
    <xf numFmtId="0" fontId="24" fillId="25" borderId="39" xfId="0" applyFont="1" applyFill="1" applyBorder="1" applyAlignment="1">
      <alignment horizontal="right" vertical="center" wrapText="1" indent="1"/>
    </xf>
    <xf numFmtId="177" fontId="24" fillId="25" borderId="39" xfId="0" applyNumberFormat="1" applyFont="1" applyFill="1" applyBorder="1" applyAlignment="1">
      <alignment horizontal="right" vertical="center" wrapText="1" indent="1"/>
    </xf>
    <xf numFmtId="0" fontId="24" fillId="25" borderId="39" xfId="0" applyFont="1" applyFill="1" applyBorder="1" applyAlignment="1">
      <alignment horizontal="center" vertical="center" shrinkToFit="1"/>
    </xf>
    <xf numFmtId="183" fontId="33" fillId="24" borderId="177" xfId="0" applyNumberFormat="1" applyFont="1" applyFill="1" applyBorder="1" applyAlignment="1">
      <alignment horizontal="left" vertical="center" indent="2"/>
    </xf>
    <xf numFmtId="0" fontId="0" fillId="0" borderId="0" xfId="0" applyFont="1"/>
    <xf numFmtId="0" fontId="33" fillId="0" borderId="0" xfId="0" applyFont="1" applyFill="1" applyAlignment="1">
      <alignment horizontal="center" vertical="center"/>
    </xf>
    <xf numFmtId="0" fontId="20" fillId="0" borderId="193" xfId="0" applyFont="1" applyBorder="1" applyAlignment="1">
      <alignment vertical="center"/>
    </xf>
    <xf numFmtId="183" fontId="24" fillId="25" borderId="204" xfId="0" applyNumberFormat="1" applyFont="1" applyFill="1" applyBorder="1" applyAlignment="1">
      <alignment horizontal="center" vertical="center"/>
    </xf>
    <xf numFmtId="0" fontId="20" fillId="11" borderId="205" xfId="0" applyFont="1" applyFill="1" applyBorder="1" applyAlignment="1">
      <alignment vertical="center" shrinkToFit="1"/>
    </xf>
    <xf numFmtId="186" fontId="25" fillId="11" borderId="205" xfId="9" applyNumberFormat="1" applyFont="1" applyFill="1" applyBorder="1" applyAlignment="1">
      <alignment horizontal="right" vertical="center" indent="1"/>
    </xf>
    <xf numFmtId="186" fontId="25" fillId="11" borderId="205" xfId="9" applyNumberFormat="1" applyFont="1" applyFill="1" applyBorder="1" applyAlignment="1">
      <alignment horizontal="right" vertical="center" indent="1" shrinkToFit="1"/>
    </xf>
    <xf numFmtId="179" fontId="25" fillId="11" borderId="205" xfId="9" applyNumberFormat="1" applyFont="1" applyFill="1" applyBorder="1" applyAlignment="1">
      <alignment horizontal="right" vertical="center" indent="1" shrinkToFit="1"/>
    </xf>
    <xf numFmtId="38" fontId="25" fillId="11" borderId="205" xfId="9" applyFont="1" applyFill="1" applyBorder="1" applyAlignment="1">
      <alignment horizontal="right" vertical="center" indent="1" shrinkToFit="1"/>
    </xf>
    <xf numFmtId="183" fontId="42" fillId="19" borderId="195" xfId="0" applyNumberFormat="1" applyFont="1" applyFill="1" applyBorder="1" applyAlignment="1">
      <alignment horizontal="center" vertical="center"/>
    </xf>
    <xf numFmtId="183" fontId="24" fillId="25" borderId="0" xfId="0" applyNumberFormat="1" applyFont="1" applyFill="1" applyBorder="1" applyAlignment="1">
      <alignment vertical="center"/>
    </xf>
    <xf numFmtId="40" fontId="24" fillId="25" borderId="74" xfId="9" applyNumberFormat="1" applyFont="1" applyFill="1" applyBorder="1" applyAlignment="1">
      <alignment horizontal="right" vertical="center" wrapText="1" indent="1"/>
    </xf>
    <xf numFmtId="188" fontId="24" fillId="25" borderId="74" xfId="9" applyNumberFormat="1" applyFont="1" applyFill="1" applyBorder="1" applyAlignment="1">
      <alignment horizontal="right" vertical="center" wrapText="1" indent="1"/>
    </xf>
    <xf numFmtId="38" fontId="24" fillId="25" borderId="74" xfId="9" applyNumberFormat="1" applyFont="1" applyFill="1" applyBorder="1" applyAlignment="1">
      <alignment horizontal="right" vertical="center" wrapText="1" indent="1"/>
    </xf>
    <xf numFmtId="177" fontId="24" fillId="25" borderId="74" xfId="0" applyNumberFormat="1" applyFont="1" applyFill="1" applyBorder="1" applyAlignment="1">
      <alignment horizontal="right" vertical="center" wrapText="1" indent="1"/>
    </xf>
    <xf numFmtId="0" fontId="33" fillId="0" borderId="193" xfId="0" applyFont="1" applyFill="1" applyBorder="1"/>
    <xf numFmtId="0" fontId="19" fillId="0" borderId="193" xfId="0" applyFont="1" applyFill="1" applyBorder="1"/>
    <xf numFmtId="38" fontId="33" fillId="0" borderId="193" xfId="9" applyFont="1" applyFill="1" applyBorder="1"/>
    <xf numFmtId="38" fontId="33" fillId="0" borderId="193" xfId="10" applyFont="1" applyFill="1" applyBorder="1"/>
    <xf numFmtId="56" fontId="33" fillId="0" borderId="193" xfId="0" applyNumberFormat="1" applyFont="1" applyFill="1" applyBorder="1"/>
    <xf numFmtId="0" fontId="33" fillId="0" borderId="188" xfId="0" applyFont="1" applyFill="1" applyBorder="1"/>
    <xf numFmtId="0" fontId="20" fillId="0" borderId="188" xfId="0" applyFont="1" applyFill="1" applyBorder="1"/>
    <xf numFmtId="38" fontId="33" fillId="0" borderId="188" xfId="9" applyFont="1" applyFill="1" applyBorder="1"/>
    <xf numFmtId="38" fontId="33" fillId="0" borderId="188" xfId="10" applyFont="1" applyFill="1" applyBorder="1"/>
    <xf numFmtId="56" fontId="33" fillId="0" borderId="188" xfId="0" applyNumberFormat="1" applyFont="1" applyFill="1" applyBorder="1"/>
    <xf numFmtId="0" fontId="33" fillId="0" borderId="0" xfId="0" applyFont="1" applyFill="1" applyBorder="1"/>
    <xf numFmtId="180" fontId="33" fillId="0" borderId="21" xfId="31" applyNumberFormat="1" applyFont="1" applyFill="1" applyBorder="1" applyAlignment="1">
      <alignment horizontal="center" vertical="center"/>
    </xf>
    <xf numFmtId="0" fontId="33" fillId="0" borderId="0" xfId="0" applyFont="1" applyFill="1" applyBorder="1" applyAlignment="1">
      <alignment horizontal="center" wrapText="1"/>
    </xf>
    <xf numFmtId="0" fontId="33" fillId="0" borderId="21" xfId="31" applyFont="1" applyFill="1" applyBorder="1" applyAlignment="1">
      <alignment horizontal="center" vertical="center" wrapText="1"/>
    </xf>
    <xf numFmtId="0" fontId="33" fillId="0" borderId="193" xfId="0" applyFont="1" applyFill="1" applyBorder="1" applyAlignment="1">
      <alignment horizontal="center" wrapText="1"/>
    </xf>
    <xf numFmtId="180" fontId="33" fillId="0" borderId="21" xfId="31" applyNumberFormat="1" applyFont="1" applyFill="1" applyBorder="1" applyAlignment="1">
      <alignment horizontal="right" vertical="center"/>
    </xf>
    <xf numFmtId="184" fontId="33" fillId="0" borderId="21" xfId="10" applyNumberFormat="1" applyFont="1" applyFill="1" applyBorder="1" applyAlignment="1">
      <alignment horizontal="right" vertical="center"/>
    </xf>
    <xf numFmtId="0" fontId="33" fillId="0" borderId="17" xfId="0" applyFont="1" applyFill="1" applyBorder="1"/>
    <xf numFmtId="38" fontId="24" fillId="0" borderId="17" xfId="9" applyFont="1" applyFill="1" applyBorder="1" applyAlignment="1">
      <alignment horizontal="left"/>
    </xf>
    <xf numFmtId="184" fontId="33" fillId="0" borderId="21" xfId="31" applyNumberFormat="1" applyFont="1" applyFill="1" applyBorder="1" applyAlignment="1">
      <alignment horizontal="right" vertical="center" wrapText="1"/>
    </xf>
    <xf numFmtId="0" fontId="33" fillId="0" borderId="145" xfId="0" applyFont="1" applyFill="1" applyBorder="1"/>
    <xf numFmtId="38" fontId="33" fillId="0" borderId="17" xfId="9" applyFont="1" applyFill="1" applyBorder="1"/>
    <xf numFmtId="38" fontId="33" fillId="0" borderId="17" xfId="10" applyFont="1" applyFill="1" applyBorder="1"/>
    <xf numFmtId="0" fontId="33" fillId="0" borderId="137" xfId="0" applyFont="1" applyFill="1" applyBorder="1"/>
    <xf numFmtId="0" fontId="33" fillId="0" borderId="182" xfId="0" applyFont="1" applyFill="1" applyBorder="1"/>
    <xf numFmtId="184" fontId="33" fillId="0" borderId="193" xfId="0" applyNumberFormat="1" applyFont="1" applyFill="1" applyBorder="1"/>
    <xf numFmtId="40" fontId="20" fillId="11" borderId="61" xfId="9" applyNumberFormat="1" applyFont="1" applyFill="1" applyBorder="1" applyAlignment="1">
      <alignment horizontal="right" vertical="center" indent="1"/>
    </xf>
    <xf numFmtId="38" fontId="20" fillId="11" borderId="61" xfId="9" applyNumberFormat="1" applyFont="1" applyFill="1" applyBorder="1" applyAlignment="1">
      <alignment horizontal="right" vertical="center" indent="1"/>
    </xf>
    <xf numFmtId="38" fontId="20" fillId="10" borderId="61" xfId="9" applyNumberFormat="1" applyFont="1" applyFill="1" applyBorder="1" applyAlignment="1">
      <alignment horizontal="right" vertical="center" indent="1"/>
    </xf>
    <xf numFmtId="38" fontId="20" fillId="11" borderId="206" xfId="9" applyFont="1" applyFill="1" applyBorder="1" applyAlignment="1">
      <alignment horizontal="left" vertical="center" indent="1"/>
    </xf>
    <xf numFmtId="179" fontId="20" fillId="11" borderId="207" xfId="9" applyNumberFormat="1" applyFont="1" applyFill="1" applyBorder="1" applyAlignment="1">
      <alignment horizontal="right" vertical="center" indent="1"/>
    </xf>
    <xf numFmtId="38" fontId="20" fillId="11" borderId="207" xfId="9" applyFont="1" applyFill="1" applyBorder="1" applyAlignment="1">
      <alignment horizontal="center" vertical="center"/>
    </xf>
    <xf numFmtId="40" fontId="24" fillId="5" borderId="172" xfId="9" applyNumberFormat="1" applyFont="1" applyFill="1" applyBorder="1" applyAlignment="1">
      <alignment vertical="center" shrinkToFit="1"/>
    </xf>
    <xf numFmtId="40" fontId="24" fillId="25" borderId="0" xfId="9" applyNumberFormat="1" applyFont="1" applyFill="1" applyBorder="1" applyAlignment="1">
      <alignment horizontal="right" vertical="center" shrinkToFit="1"/>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8" fillId="19" borderId="187" xfId="9" applyFont="1" applyFill="1" applyBorder="1" applyAlignment="1">
      <alignment horizontal="center" vertical="center" wrapText="1"/>
    </xf>
    <xf numFmtId="38" fontId="38" fillId="19" borderId="25" xfId="9" applyFont="1" applyFill="1" applyBorder="1" applyAlignment="1">
      <alignment horizontal="center" vertical="center" wrapText="1"/>
    </xf>
    <xf numFmtId="38" fontId="24" fillId="19" borderId="95" xfId="9" applyFont="1" applyFill="1" applyBorder="1" applyAlignment="1">
      <alignment horizontal="center" vertical="center" wrapText="1"/>
    </xf>
    <xf numFmtId="38" fontId="24" fillId="19" borderId="97" xfId="9" applyFont="1" applyFill="1" applyBorder="1" applyAlignment="1">
      <alignment horizontal="center" vertical="center" wrapText="1"/>
    </xf>
    <xf numFmtId="0" fontId="24" fillId="19" borderId="95" xfId="0" applyFont="1" applyFill="1" applyBorder="1" applyAlignment="1">
      <alignment horizontal="center" vertical="center" wrapText="1"/>
    </xf>
    <xf numFmtId="0" fontId="24" fillId="19" borderId="96" xfId="0" applyFont="1" applyFill="1" applyBorder="1" applyAlignment="1">
      <alignment horizontal="center" vertical="center" wrapText="1"/>
    </xf>
    <xf numFmtId="0" fontId="24" fillId="19" borderId="97" xfId="0" applyFont="1" applyFill="1" applyBorder="1" applyAlignment="1">
      <alignment horizontal="center" vertical="center" wrapText="1"/>
    </xf>
    <xf numFmtId="38" fontId="36" fillId="19" borderId="167" xfId="9" applyFont="1" applyFill="1" applyBorder="1" applyAlignment="1">
      <alignment horizontal="center" vertical="center" wrapText="1"/>
    </xf>
    <xf numFmtId="38" fontId="36" fillId="19" borderId="25" xfId="9" applyFont="1" applyFill="1" applyBorder="1" applyAlignment="1">
      <alignment horizontal="center" vertical="center" wrapText="1"/>
    </xf>
    <xf numFmtId="38" fontId="34" fillId="19" borderId="95" xfId="9" applyFont="1" applyFill="1" applyBorder="1" applyAlignment="1">
      <alignment horizontal="center" vertical="center" wrapText="1"/>
    </xf>
    <xf numFmtId="38" fontId="34" fillId="19" borderId="97" xfId="9" applyFont="1" applyFill="1" applyBorder="1" applyAlignment="1">
      <alignment horizontal="center"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197">
    <dxf>
      <fill>
        <patternFill>
          <bgColor rgb="FFECF9DB"/>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rgb="FFFAFAF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FF0000"/>
      <color rgb="FFC1F4F7"/>
      <color rgb="FFC5E9FF"/>
      <color rgb="FFE1E1FF"/>
      <color rgb="FFECF9F7"/>
      <color rgb="FFFFFFFF"/>
      <color rgb="FFFAE8FE"/>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47</xdr:row>
      <xdr:rowOff>90986</xdr:rowOff>
    </xdr:from>
    <xdr:to>
      <xdr:col>0</xdr:col>
      <xdr:colOff>7001212</xdr:colOff>
      <xdr:row>53</xdr:row>
      <xdr:rowOff>71255</xdr:rowOff>
    </xdr:to>
    <xdr:sp macro="" textlink="">
      <xdr:nvSpPr>
        <xdr:cNvPr id="2" name="AutoShape 5"/>
        <xdr:cNvSpPr>
          <a:spLocks noChangeArrowheads="1"/>
        </xdr:cNvSpPr>
      </xdr:nvSpPr>
      <xdr:spPr bwMode="auto">
        <a:xfrm>
          <a:off x="163294" y="27141986"/>
          <a:ext cx="6837918" cy="1123269"/>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152400</xdr:rowOff>
    </xdr:to>
    <xdr:sp macro="" textlink="">
      <xdr:nvSpPr>
        <xdr:cNvPr id="7" name="Rectangle 7"/>
        <xdr:cNvSpPr>
          <a:spLocks noChangeArrowheads="1"/>
        </xdr:cNvSpPr>
      </xdr:nvSpPr>
      <xdr:spPr bwMode="auto">
        <a:xfrm>
          <a:off x="150007" y="3886130"/>
          <a:ext cx="16074250" cy="4526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#6</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1970314</xdr:rowOff>
    </xdr:to>
    <xdr:sp macro="" textlink="">
      <xdr:nvSpPr>
        <xdr:cNvPr id="8" name="Rectangle 8"/>
        <xdr:cNvSpPr>
          <a:spLocks noChangeArrowheads="1"/>
        </xdr:cNvSpPr>
      </xdr:nvSpPr>
      <xdr:spPr bwMode="auto">
        <a:xfrm>
          <a:off x="143509" y="9438683"/>
          <a:ext cx="16554988" cy="6552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yield = Annualized leasing NOI of properties owned at the end of the fiscal period (excluding properties sold during the period) / Acquisition price at the end of the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Implied cap rate= NOI / (Market capitalization at the end of a given period + Interest-bearing debt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Cash and Bank deposits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Security deposits) *Annualized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leasing NOI, the leasing NOI recorded for a given period for the properties owned at the beginning of the fiscal period is doubled while that recorded for each property acquired during that period is divided by the number of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days said property has been owned and the result multiplied to approximate one year’s NOI.</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 Total distributions (excluding distributions in excess of net earnings) / Net income × 100</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FFO = Net income + Depreciation and amortization + Amortization of investment corporation bond issuing expenses + Amortization of goodwill + Impairment loss ± Gain(Loss) on sales of real estate ± Extraordinary gain(loss)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AFFO = FFO − Capital expenditures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FFO = Total distributions / 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AFFO = Total distributions / AFFO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EBITDA = Income before income taxes</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Interest expenses + Interest expenses on investment corporation bonds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investment corporation bond issuance costs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goodwill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Extraordinary gain (loss) + Impairment loss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per unit (after deducting distributions) = (Total net assets – Total distributions) / Total issued investment units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NAV per unit (after deducting distributions) = Net assets per unit (after deducting distributions) + (Total appraisal value – Total book value)</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 Ordinary income / {(Total assets at beginning of period + Total assets at end of period) / 2} × 100 *Annualized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ROE = Net income / {(Total assets at beginning of period + Total assets at end of period) / 2} × 100 *Annualized</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ROA and ROE, the values are divided by the number of days in the period and the results multiplied to approximate the values for one year.</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2229455</xdr:rowOff>
    </xdr:from>
    <xdr:to>
      <xdr:col>8</xdr:col>
      <xdr:colOff>313498</xdr:colOff>
      <xdr:row>20</xdr:row>
      <xdr:rowOff>822345</xdr:rowOff>
    </xdr:to>
    <xdr:sp macro="" textlink="">
      <xdr:nvSpPr>
        <xdr:cNvPr id="9" name="Rectangle 8"/>
        <xdr:cNvSpPr>
          <a:spLocks noChangeArrowheads="1"/>
        </xdr:cNvSpPr>
      </xdr:nvSpPr>
      <xdr:spPr bwMode="auto">
        <a:xfrm>
          <a:off x="130624" y="16174055"/>
          <a:ext cx="16470624" cy="39078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20</xdr:row>
      <xdr:rowOff>889214</xdr:rowOff>
    </xdr:from>
    <xdr:to>
      <xdr:col>8</xdr:col>
      <xdr:colOff>302619</xdr:colOff>
      <xdr:row>20</xdr:row>
      <xdr:rowOff>2329373</xdr:rowOff>
    </xdr:to>
    <xdr:sp macro="" textlink="">
      <xdr:nvSpPr>
        <xdr:cNvPr id="10" name="Rectangle 8"/>
        <xdr:cNvSpPr>
          <a:spLocks noChangeArrowheads="1"/>
        </xdr:cNvSpPr>
      </xdr:nvSpPr>
      <xdr:spPr bwMode="auto">
        <a:xfrm>
          <a:off x="119745" y="20148764"/>
          <a:ext cx="16470624" cy="14401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5th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22</xdr:row>
      <xdr:rowOff>174197</xdr:rowOff>
    </xdr:from>
    <xdr:to>
      <xdr:col>8</xdr:col>
      <xdr:colOff>308377</xdr:colOff>
      <xdr:row>47</xdr:row>
      <xdr:rowOff>6885</xdr:rowOff>
    </xdr:to>
    <xdr:sp macro="" textlink="">
      <xdr:nvSpPr>
        <xdr:cNvPr id="11" name="Rectangle 8"/>
        <xdr:cNvSpPr>
          <a:spLocks noChangeArrowheads="1"/>
        </xdr:cNvSpPr>
      </xdr:nvSpPr>
      <xdr:spPr bwMode="auto">
        <a:xfrm>
          <a:off x="125503" y="22557947"/>
          <a:ext cx="16470624" cy="44999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2018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2421018</xdr:rowOff>
    </xdr:from>
    <xdr:to>
      <xdr:col>8</xdr:col>
      <xdr:colOff>290454</xdr:colOff>
      <xdr:row>22</xdr:row>
      <xdr:rowOff>79912</xdr:rowOff>
    </xdr:to>
    <xdr:sp macro="" textlink="">
      <xdr:nvSpPr>
        <xdr:cNvPr id="12" name="Rectangle 8"/>
        <xdr:cNvSpPr>
          <a:spLocks noChangeArrowheads="1"/>
        </xdr:cNvSpPr>
      </xdr:nvSpPr>
      <xdr:spPr bwMode="auto">
        <a:xfrm>
          <a:off x="107580" y="21680568"/>
          <a:ext cx="16470624" cy="78309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#6</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37"/>
  <sheetViews>
    <sheetView tabSelected="1" zoomScaleNormal="100" workbookViewId="0"/>
  </sheetViews>
  <sheetFormatPr defaultColWidth="9" defaultRowHeight="15" x14ac:dyDescent="0.35"/>
  <cols>
    <col min="1" max="1" width="175.36328125" style="523" customWidth="1"/>
    <col min="2" max="16384" width="9" style="523"/>
  </cols>
  <sheetData>
    <row r="1" spans="1:1" ht="21" customHeight="1" x14ac:dyDescent="0.45">
      <c r="A1" s="522" t="s">
        <v>638</v>
      </c>
    </row>
    <row r="2" spans="1:1" x14ac:dyDescent="0.35">
      <c r="A2" s="524"/>
    </row>
    <row r="3" spans="1:1" x14ac:dyDescent="0.35">
      <c r="A3" s="524"/>
    </row>
    <row r="4" spans="1:1" ht="25.5" customHeight="1" x14ac:dyDescent="0.35">
      <c r="A4" s="525"/>
    </row>
    <row r="5" spans="1:1" x14ac:dyDescent="0.35">
      <c r="A5" s="524"/>
    </row>
    <row r="6" spans="1:1" ht="98.25" customHeight="1" x14ac:dyDescent="0.35">
      <c r="A6" s="526"/>
    </row>
    <row r="7" spans="1:1" ht="36" customHeight="1" x14ac:dyDescent="0.35">
      <c r="A7" s="526"/>
    </row>
    <row r="8" spans="1:1" ht="30.65" customHeight="1" x14ac:dyDescent="0.35">
      <c r="A8" s="525"/>
    </row>
    <row r="9" spans="1:1" ht="14.25" customHeight="1" x14ac:dyDescent="0.35">
      <c r="A9" s="525"/>
    </row>
    <row r="10" spans="1:1" ht="221" customHeight="1" x14ac:dyDescent="0.35">
      <c r="A10" s="525"/>
    </row>
    <row r="11" spans="1:1" ht="138.65" customHeight="1" x14ac:dyDescent="0.35">
      <c r="A11" s="525"/>
    </row>
    <row r="12" spans="1:1" ht="21.65" customHeight="1" x14ac:dyDescent="0.35">
      <c r="A12" s="525"/>
    </row>
    <row r="13" spans="1:1" ht="21" customHeight="1" x14ac:dyDescent="0.35">
      <c r="A13" s="525"/>
    </row>
    <row r="14" spans="1:1" ht="69.650000000000006" customHeight="1" x14ac:dyDescent="0.35">
      <c r="A14" s="526"/>
    </row>
    <row r="15" spans="1:1" x14ac:dyDescent="0.35">
      <c r="A15" s="526"/>
    </row>
    <row r="16" spans="1:1" ht="25.5" customHeight="1" x14ac:dyDescent="0.35">
      <c r="A16" s="525"/>
    </row>
    <row r="17" spans="1:1" ht="137" customHeight="1" x14ac:dyDescent="0.35">
      <c r="A17" s="525"/>
    </row>
    <row r="18" spans="1:1" ht="183.65" customHeight="1" x14ac:dyDescent="0.35">
      <c r="A18" s="526"/>
    </row>
    <row r="19" spans="1:1" ht="232.25" customHeight="1" x14ac:dyDescent="0.35">
      <c r="A19" s="526"/>
    </row>
    <row r="20" spans="1:1" ht="186" customHeight="1" x14ac:dyDescent="0.35">
      <c r="A20" s="526"/>
    </row>
    <row r="21" spans="1:1" ht="219" customHeight="1" x14ac:dyDescent="0.35">
      <c r="A21" s="526"/>
    </row>
    <row r="22" spans="1:1" ht="26.4" customHeight="1" x14ac:dyDescent="0.35"/>
    <row r="37" ht="7.25" customHeight="1" x14ac:dyDescent="0.35"/>
  </sheetData>
  <sheetProtection password="DD24" sheet="1" objects="1" scenarios="1"/>
  <phoneticPr fontId="2"/>
  <pageMargins left="0.78740157480314965" right="0.78740157480314965" top="0.98425196850393704" bottom="0.98425196850393704" header="0.51181102362204722" footer="0.51181102362204722"/>
  <pageSetup paperSize="8" scale="66"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1399" t="s">
        <v>700</v>
      </c>
      <c r="C2" s="1402" t="s">
        <v>549</v>
      </c>
      <c r="D2" s="1405" t="s">
        <v>669</v>
      </c>
      <c r="E2" s="1407" t="s">
        <v>671</v>
      </c>
      <c r="F2" s="1408"/>
      <c r="G2" s="1409" t="s">
        <v>536</v>
      </c>
      <c r="H2" s="1410"/>
      <c r="I2" s="1411"/>
      <c r="J2" s="1396" t="s">
        <v>679</v>
      </c>
    </row>
    <row r="3" spans="2:13" s="24" customFormat="1" ht="27" customHeight="1" x14ac:dyDescent="0.2">
      <c r="B3" s="1400"/>
      <c r="C3" s="1403"/>
      <c r="D3" s="1406"/>
      <c r="E3" s="272" t="s">
        <v>539</v>
      </c>
      <c r="F3" s="268" t="s">
        <v>534</v>
      </c>
      <c r="G3" s="273" t="s">
        <v>539</v>
      </c>
      <c r="H3" s="269" t="s">
        <v>675</v>
      </c>
      <c r="I3" s="269" t="s">
        <v>678</v>
      </c>
      <c r="J3" s="1397"/>
    </row>
    <row r="4" spans="2:13" s="24" customFormat="1" ht="16.25" customHeight="1" x14ac:dyDescent="0.2">
      <c r="B4" s="1401"/>
      <c r="C4" s="1404"/>
      <c r="D4" s="270" t="s">
        <v>537</v>
      </c>
      <c r="E4" s="270" t="s">
        <v>537</v>
      </c>
      <c r="F4" s="25" t="s">
        <v>1300</v>
      </c>
      <c r="G4" s="271" t="s">
        <v>1301</v>
      </c>
      <c r="H4" s="26" t="s">
        <v>538</v>
      </c>
      <c r="I4" s="26" t="s">
        <v>1300</v>
      </c>
      <c r="J4" s="1398"/>
    </row>
    <row r="5" spans="2:13" ht="16.25" customHeight="1" x14ac:dyDescent="0.2">
      <c r="B5" s="319" t="s">
        <v>6</v>
      </c>
      <c r="C5" s="507" t="s">
        <v>1302</v>
      </c>
      <c r="D5" s="508">
        <v>48100</v>
      </c>
      <c r="E5" s="508">
        <v>49400</v>
      </c>
      <c r="F5" s="509">
        <v>3.6999999999999997</v>
      </c>
      <c r="G5" s="508">
        <v>47600</v>
      </c>
      <c r="H5" s="510">
        <v>3.9</v>
      </c>
      <c r="I5" s="509">
        <v>3.9</v>
      </c>
      <c r="J5" s="658" t="s">
        <v>1303</v>
      </c>
      <c r="L5" s="28"/>
      <c r="M5" s="29"/>
    </row>
    <row r="6" spans="2:13" ht="16.25" customHeight="1" x14ac:dyDescent="0.2">
      <c r="B6" s="319" t="s">
        <v>3</v>
      </c>
      <c r="C6" s="387" t="s">
        <v>277</v>
      </c>
      <c r="D6" s="388">
        <v>21400</v>
      </c>
      <c r="E6" s="389">
        <v>20300</v>
      </c>
      <c r="F6" s="390">
        <v>4.2</v>
      </c>
      <c r="G6" s="389">
        <v>21800</v>
      </c>
      <c r="H6" s="390">
        <v>4</v>
      </c>
      <c r="I6" s="390">
        <v>4.3</v>
      </c>
      <c r="J6" s="391" t="s">
        <v>543</v>
      </c>
      <c r="L6" s="28"/>
      <c r="M6" s="29"/>
    </row>
    <row r="7" spans="2:13" ht="16.25" customHeight="1" x14ac:dyDescent="0.2">
      <c r="B7" s="319" t="s">
        <v>7</v>
      </c>
      <c r="C7" s="387" t="s">
        <v>278</v>
      </c>
      <c r="D7" s="388">
        <v>27100</v>
      </c>
      <c r="E7" s="389">
        <v>27400</v>
      </c>
      <c r="F7" s="390">
        <v>4.1000000000000005</v>
      </c>
      <c r="G7" s="389">
        <v>26700</v>
      </c>
      <c r="H7" s="390">
        <v>3.8</v>
      </c>
      <c r="I7" s="390">
        <v>4.3</v>
      </c>
      <c r="J7" s="391" t="s">
        <v>544</v>
      </c>
      <c r="L7" s="28"/>
      <c r="M7" s="29"/>
    </row>
    <row r="8" spans="2:13" ht="16.25" customHeight="1" x14ac:dyDescent="0.2">
      <c r="B8" s="319" t="s">
        <v>4</v>
      </c>
      <c r="C8" s="387" t="s">
        <v>279</v>
      </c>
      <c r="D8" s="388">
        <v>11300</v>
      </c>
      <c r="E8" s="389">
        <v>11000</v>
      </c>
      <c r="F8" s="390">
        <v>4.2</v>
      </c>
      <c r="G8" s="389">
        <v>11400</v>
      </c>
      <c r="H8" s="390">
        <v>4.1000000000000005</v>
      </c>
      <c r="I8" s="390">
        <v>4.3999999999999995</v>
      </c>
      <c r="J8" s="391" t="s">
        <v>542</v>
      </c>
      <c r="L8" s="28"/>
      <c r="M8" s="29"/>
    </row>
    <row r="9" spans="2:13" ht="16.25" customHeight="1" x14ac:dyDescent="0.2">
      <c r="B9" s="319" t="s">
        <v>8</v>
      </c>
      <c r="C9" s="387" t="s">
        <v>280</v>
      </c>
      <c r="D9" s="388">
        <v>12100</v>
      </c>
      <c r="E9" s="389">
        <v>12200</v>
      </c>
      <c r="F9" s="390">
        <v>3.9</v>
      </c>
      <c r="G9" s="389">
        <v>12000</v>
      </c>
      <c r="H9" s="390">
        <v>3.9</v>
      </c>
      <c r="I9" s="390">
        <v>4.1000000000000005</v>
      </c>
      <c r="J9" s="391" t="s">
        <v>542</v>
      </c>
      <c r="L9" s="28"/>
      <c r="M9" s="29"/>
    </row>
    <row r="10" spans="2:13" ht="16.25" customHeight="1" x14ac:dyDescent="0.2">
      <c r="B10" s="319" t="s">
        <v>5</v>
      </c>
      <c r="C10" s="387" t="s">
        <v>1304</v>
      </c>
      <c r="D10" s="388">
        <v>10400</v>
      </c>
      <c r="E10" s="389">
        <v>10500</v>
      </c>
      <c r="F10" s="390">
        <v>4</v>
      </c>
      <c r="G10" s="389">
        <v>10200</v>
      </c>
      <c r="H10" s="390">
        <v>3.8</v>
      </c>
      <c r="I10" s="390">
        <v>4.2</v>
      </c>
      <c r="J10" s="391" t="s">
        <v>544</v>
      </c>
      <c r="L10" s="28"/>
      <c r="M10" s="29"/>
    </row>
    <row r="11" spans="2:13" ht="16.25" customHeight="1" x14ac:dyDescent="0.2">
      <c r="B11" s="319" t="s">
        <v>9</v>
      </c>
      <c r="C11" s="387" t="s">
        <v>1305</v>
      </c>
      <c r="D11" s="388">
        <v>10600</v>
      </c>
      <c r="E11" s="389">
        <v>10800</v>
      </c>
      <c r="F11" s="390">
        <v>3.6999999999999997</v>
      </c>
      <c r="G11" s="389">
        <v>10500</v>
      </c>
      <c r="H11" s="390">
        <v>3.5000000000000004</v>
      </c>
      <c r="I11" s="390">
        <v>3.9</v>
      </c>
      <c r="J11" s="391" t="s">
        <v>543</v>
      </c>
      <c r="L11" s="28"/>
      <c r="M11" s="29"/>
    </row>
    <row r="12" spans="2:13" ht="16.25" customHeight="1" x14ac:dyDescent="0.2">
      <c r="B12" s="319" t="s">
        <v>10</v>
      </c>
      <c r="C12" s="387" t="s">
        <v>283</v>
      </c>
      <c r="D12" s="388">
        <v>11100</v>
      </c>
      <c r="E12" s="389">
        <v>11300</v>
      </c>
      <c r="F12" s="390">
        <v>4</v>
      </c>
      <c r="G12" s="389">
        <v>10900</v>
      </c>
      <c r="H12" s="390">
        <v>3.8</v>
      </c>
      <c r="I12" s="390">
        <v>4.2</v>
      </c>
      <c r="J12" s="391" t="s">
        <v>544</v>
      </c>
      <c r="L12" s="28"/>
      <c r="M12" s="29"/>
    </row>
    <row r="13" spans="2:13" ht="16.25" customHeight="1" x14ac:dyDescent="0.2">
      <c r="B13" s="319" t="s">
        <v>11</v>
      </c>
      <c r="C13" s="387" t="s">
        <v>1306</v>
      </c>
      <c r="D13" s="388">
        <v>7230</v>
      </c>
      <c r="E13" s="389">
        <v>7380</v>
      </c>
      <c r="F13" s="390">
        <v>4.2</v>
      </c>
      <c r="G13" s="389">
        <v>7160</v>
      </c>
      <c r="H13" s="390">
        <v>4</v>
      </c>
      <c r="I13" s="390">
        <v>4.3999999999999995</v>
      </c>
      <c r="J13" s="391" t="s">
        <v>543</v>
      </c>
      <c r="L13" s="28"/>
      <c r="M13" s="29"/>
    </row>
    <row r="14" spans="2:13" ht="16.25" customHeight="1" x14ac:dyDescent="0.2">
      <c r="B14" s="319" t="s">
        <v>12</v>
      </c>
      <c r="C14" s="387" t="s">
        <v>285</v>
      </c>
      <c r="D14" s="388">
        <v>8100</v>
      </c>
      <c r="E14" s="389">
        <v>8420</v>
      </c>
      <c r="F14" s="390">
        <v>4.3</v>
      </c>
      <c r="G14" s="389">
        <v>8100</v>
      </c>
      <c r="H14" s="390">
        <v>4</v>
      </c>
      <c r="I14" s="390">
        <v>4.5999999999999996</v>
      </c>
      <c r="J14" s="391" t="s">
        <v>545</v>
      </c>
      <c r="L14" s="28"/>
      <c r="M14" s="29"/>
    </row>
    <row r="15" spans="2:13" ht="16.25" customHeight="1" x14ac:dyDescent="0.2">
      <c r="B15" s="319" t="s">
        <v>13</v>
      </c>
      <c r="C15" s="387" t="s">
        <v>286</v>
      </c>
      <c r="D15" s="388">
        <v>5470</v>
      </c>
      <c r="E15" s="389">
        <v>5540</v>
      </c>
      <c r="F15" s="390">
        <v>3.8</v>
      </c>
      <c r="G15" s="389">
        <v>5440</v>
      </c>
      <c r="H15" s="390">
        <v>3.5999999999999996</v>
      </c>
      <c r="I15" s="390">
        <v>4</v>
      </c>
      <c r="J15" s="391" t="s">
        <v>1307</v>
      </c>
      <c r="L15" s="28"/>
      <c r="M15" s="29"/>
    </row>
    <row r="16" spans="2:13" ht="16.25" customHeight="1" x14ac:dyDescent="0.2">
      <c r="B16" s="319" t="s">
        <v>15</v>
      </c>
      <c r="C16" s="387" t="s">
        <v>287</v>
      </c>
      <c r="D16" s="388">
        <v>4080</v>
      </c>
      <c r="E16" s="389">
        <v>4130</v>
      </c>
      <c r="F16" s="390">
        <v>4</v>
      </c>
      <c r="G16" s="389">
        <v>4020</v>
      </c>
      <c r="H16" s="390">
        <v>3.8</v>
      </c>
      <c r="I16" s="390">
        <v>4.2</v>
      </c>
      <c r="J16" s="391" t="s">
        <v>1308</v>
      </c>
      <c r="L16" s="28"/>
      <c r="M16" s="29"/>
    </row>
    <row r="17" spans="2:13" ht="16.25" customHeight="1" x14ac:dyDescent="0.2">
      <c r="B17" s="319" t="s">
        <v>17</v>
      </c>
      <c r="C17" s="387" t="s">
        <v>1309</v>
      </c>
      <c r="D17" s="388">
        <v>4760</v>
      </c>
      <c r="E17" s="389">
        <v>4820</v>
      </c>
      <c r="F17" s="390">
        <v>4.1000000000000005</v>
      </c>
      <c r="G17" s="389">
        <v>4740</v>
      </c>
      <c r="H17" s="390">
        <v>4.2</v>
      </c>
      <c r="I17" s="390">
        <v>4.3</v>
      </c>
      <c r="J17" s="391" t="s">
        <v>1303</v>
      </c>
      <c r="L17" s="28"/>
      <c r="M17" s="29"/>
    </row>
    <row r="18" spans="2:13" ht="16.25" customHeight="1" x14ac:dyDescent="0.2">
      <c r="B18" s="319" t="s">
        <v>18</v>
      </c>
      <c r="C18" s="387" t="s">
        <v>289</v>
      </c>
      <c r="D18" s="388">
        <v>4630</v>
      </c>
      <c r="E18" s="389">
        <v>4710</v>
      </c>
      <c r="F18" s="390">
        <v>3.8</v>
      </c>
      <c r="G18" s="389">
        <v>4550</v>
      </c>
      <c r="H18" s="390">
        <v>3.5999999999999996</v>
      </c>
      <c r="I18" s="390">
        <v>4</v>
      </c>
      <c r="J18" s="391" t="s">
        <v>544</v>
      </c>
      <c r="L18" s="28"/>
      <c r="M18" s="29"/>
    </row>
    <row r="19" spans="2:13" ht="16.25" customHeight="1" x14ac:dyDescent="0.2">
      <c r="B19" s="319" t="s">
        <v>19</v>
      </c>
      <c r="C19" s="387" t="s">
        <v>290</v>
      </c>
      <c r="D19" s="388">
        <v>5310</v>
      </c>
      <c r="E19" s="389">
        <v>5390</v>
      </c>
      <c r="F19" s="390">
        <v>3.9</v>
      </c>
      <c r="G19" s="389">
        <v>5220</v>
      </c>
      <c r="H19" s="390">
        <v>3.6999999999999997</v>
      </c>
      <c r="I19" s="390">
        <v>4.1000000000000005</v>
      </c>
      <c r="J19" s="391" t="s">
        <v>544</v>
      </c>
      <c r="L19" s="28"/>
      <c r="M19" s="29"/>
    </row>
    <row r="20" spans="2:13" ht="16.25" customHeight="1" x14ac:dyDescent="0.2">
      <c r="B20" s="319" t="s">
        <v>20</v>
      </c>
      <c r="C20" s="387" t="s">
        <v>1310</v>
      </c>
      <c r="D20" s="388">
        <v>4790</v>
      </c>
      <c r="E20" s="389">
        <v>4920</v>
      </c>
      <c r="F20" s="390">
        <v>4.5</v>
      </c>
      <c r="G20" s="389">
        <v>4740</v>
      </c>
      <c r="H20" s="390">
        <v>4.2</v>
      </c>
      <c r="I20" s="390">
        <v>4.7</v>
      </c>
      <c r="J20" s="391" t="s">
        <v>543</v>
      </c>
      <c r="L20" s="28"/>
      <c r="M20" s="29"/>
    </row>
    <row r="21" spans="2:13" ht="16.25" customHeight="1" x14ac:dyDescent="0.2">
      <c r="B21" s="319" t="s">
        <v>21</v>
      </c>
      <c r="C21" s="387" t="s">
        <v>292</v>
      </c>
      <c r="D21" s="388">
        <v>3420</v>
      </c>
      <c r="E21" s="389">
        <v>3460</v>
      </c>
      <c r="F21" s="390">
        <v>4.3999999999999995</v>
      </c>
      <c r="G21" s="389">
        <v>3370</v>
      </c>
      <c r="H21" s="390">
        <v>4.2</v>
      </c>
      <c r="I21" s="390">
        <v>4.5999999999999996</v>
      </c>
      <c r="J21" s="391" t="s">
        <v>544</v>
      </c>
      <c r="L21" s="28"/>
      <c r="M21" s="29"/>
    </row>
    <row r="22" spans="2:13" ht="16.25" customHeight="1" x14ac:dyDescent="0.2">
      <c r="B22" s="319" t="s">
        <v>22</v>
      </c>
      <c r="C22" s="387" t="s">
        <v>293</v>
      </c>
      <c r="D22" s="388">
        <v>4720</v>
      </c>
      <c r="E22" s="389">
        <v>4790</v>
      </c>
      <c r="F22" s="390">
        <v>4</v>
      </c>
      <c r="G22" s="389">
        <v>4640</v>
      </c>
      <c r="H22" s="390">
        <v>3.8</v>
      </c>
      <c r="I22" s="390">
        <v>4.2</v>
      </c>
      <c r="J22" s="391" t="s">
        <v>544</v>
      </c>
      <c r="L22" s="28"/>
      <c r="M22" s="29"/>
    </row>
    <row r="23" spans="2:13" ht="16.25" customHeight="1" x14ac:dyDescent="0.2">
      <c r="B23" s="319" t="s">
        <v>23</v>
      </c>
      <c r="C23" s="387" t="s">
        <v>294</v>
      </c>
      <c r="D23" s="388">
        <v>2550</v>
      </c>
      <c r="E23" s="389">
        <v>2540</v>
      </c>
      <c r="F23" s="390">
        <v>4.1000000000000005</v>
      </c>
      <c r="G23" s="389">
        <v>2550</v>
      </c>
      <c r="H23" s="390">
        <v>4.1000000000000005</v>
      </c>
      <c r="I23" s="390">
        <v>4.3</v>
      </c>
      <c r="J23" s="391" t="s">
        <v>542</v>
      </c>
      <c r="L23" s="28"/>
      <c r="M23" s="29"/>
    </row>
    <row r="24" spans="2:13" ht="16.25" customHeight="1" x14ac:dyDescent="0.2">
      <c r="B24" s="319" t="s">
        <v>24</v>
      </c>
      <c r="C24" s="387" t="s">
        <v>1311</v>
      </c>
      <c r="D24" s="388">
        <v>4110</v>
      </c>
      <c r="E24" s="389">
        <v>4170</v>
      </c>
      <c r="F24" s="390">
        <v>4.1000000000000005</v>
      </c>
      <c r="G24" s="389">
        <v>4040</v>
      </c>
      <c r="H24" s="390">
        <v>3.9</v>
      </c>
      <c r="I24" s="390">
        <v>4.3</v>
      </c>
      <c r="J24" s="391" t="s">
        <v>544</v>
      </c>
      <c r="L24" s="28"/>
      <c r="M24" s="29"/>
    </row>
    <row r="25" spans="2:13" ht="16.25" customHeight="1" x14ac:dyDescent="0.2">
      <c r="B25" s="319" t="s">
        <v>25</v>
      </c>
      <c r="C25" s="387" t="s">
        <v>1312</v>
      </c>
      <c r="D25" s="388">
        <v>2840</v>
      </c>
      <c r="E25" s="389">
        <v>2870</v>
      </c>
      <c r="F25" s="390">
        <v>4.3999999999999995</v>
      </c>
      <c r="G25" s="389">
        <v>2800</v>
      </c>
      <c r="H25" s="390">
        <v>4.2</v>
      </c>
      <c r="I25" s="390">
        <v>4.5999999999999996</v>
      </c>
      <c r="J25" s="391" t="s">
        <v>544</v>
      </c>
      <c r="L25" s="28"/>
      <c r="M25" s="29"/>
    </row>
    <row r="26" spans="2:13" ht="16.25" customHeight="1" x14ac:dyDescent="0.2">
      <c r="B26" s="319" t="s">
        <v>26</v>
      </c>
      <c r="C26" s="387" t="s">
        <v>297</v>
      </c>
      <c r="D26" s="388">
        <v>3080</v>
      </c>
      <c r="E26" s="389">
        <v>3130</v>
      </c>
      <c r="F26" s="390">
        <v>4</v>
      </c>
      <c r="G26" s="389">
        <v>3020</v>
      </c>
      <c r="H26" s="390">
        <v>3.8</v>
      </c>
      <c r="I26" s="390">
        <v>4.2</v>
      </c>
      <c r="J26" s="391" t="s">
        <v>544</v>
      </c>
      <c r="L26" s="28"/>
      <c r="M26" s="29"/>
    </row>
    <row r="27" spans="2:13" ht="16.25" customHeight="1" x14ac:dyDescent="0.2">
      <c r="B27" s="319" t="s">
        <v>28</v>
      </c>
      <c r="C27" s="387" t="s">
        <v>298</v>
      </c>
      <c r="D27" s="388">
        <v>2470</v>
      </c>
      <c r="E27" s="389">
        <v>2500</v>
      </c>
      <c r="F27" s="390">
        <v>4.2</v>
      </c>
      <c r="G27" s="389">
        <v>2430</v>
      </c>
      <c r="H27" s="390">
        <v>4</v>
      </c>
      <c r="I27" s="390">
        <v>4.3999999999999995</v>
      </c>
      <c r="J27" s="391" t="s">
        <v>544</v>
      </c>
      <c r="L27" s="28"/>
      <c r="M27" s="29"/>
    </row>
    <row r="28" spans="2:13" ht="16.25" customHeight="1" x14ac:dyDescent="0.2">
      <c r="B28" s="319" t="s">
        <v>30</v>
      </c>
      <c r="C28" s="387" t="s">
        <v>299</v>
      </c>
      <c r="D28" s="388">
        <v>1840</v>
      </c>
      <c r="E28" s="389">
        <v>1860</v>
      </c>
      <c r="F28" s="390">
        <v>4.3</v>
      </c>
      <c r="G28" s="389">
        <v>1810</v>
      </c>
      <c r="H28" s="390">
        <v>4.1000000000000005</v>
      </c>
      <c r="I28" s="390">
        <v>4.5</v>
      </c>
      <c r="J28" s="391" t="s">
        <v>544</v>
      </c>
      <c r="L28" s="28"/>
      <c r="M28" s="29"/>
    </row>
    <row r="29" spans="2:13" ht="16.25" customHeight="1" x14ac:dyDescent="0.2">
      <c r="B29" s="319" t="s">
        <v>31</v>
      </c>
      <c r="C29" s="387" t="s">
        <v>300</v>
      </c>
      <c r="D29" s="388">
        <v>6490</v>
      </c>
      <c r="E29" s="389">
        <v>6580</v>
      </c>
      <c r="F29" s="390">
        <v>4.1000000000000005</v>
      </c>
      <c r="G29" s="389">
        <v>6400</v>
      </c>
      <c r="H29" s="390">
        <v>3.9</v>
      </c>
      <c r="I29" s="390">
        <v>4.3</v>
      </c>
      <c r="J29" s="391" t="s">
        <v>544</v>
      </c>
      <c r="L29" s="28"/>
      <c r="M29" s="29"/>
    </row>
    <row r="30" spans="2:13" ht="16.25" customHeight="1" x14ac:dyDescent="0.2">
      <c r="B30" s="319" t="s">
        <v>32</v>
      </c>
      <c r="C30" s="387" t="s">
        <v>301</v>
      </c>
      <c r="D30" s="388">
        <v>4550</v>
      </c>
      <c r="E30" s="389">
        <v>4470</v>
      </c>
      <c r="F30" s="390">
        <v>5</v>
      </c>
      <c r="G30" s="389">
        <v>4590</v>
      </c>
      <c r="H30" s="390">
        <v>5.0999999999999996</v>
      </c>
      <c r="I30" s="390">
        <v>5.2</v>
      </c>
      <c r="J30" s="391" t="s">
        <v>542</v>
      </c>
      <c r="L30" s="28"/>
      <c r="M30" s="29"/>
    </row>
    <row r="31" spans="2:13" ht="16.25" customHeight="1" x14ac:dyDescent="0.2">
      <c r="B31" s="319" t="s">
        <v>33</v>
      </c>
      <c r="C31" s="387" t="s">
        <v>302</v>
      </c>
      <c r="D31" s="388">
        <v>5170</v>
      </c>
      <c r="E31" s="389">
        <v>5240</v>
      </c>
      <c r="F31" s="390">
        <v>4.5</v>
      </c>
      <c r="G31" s="389">
        <v>5140</v>
      </c>
      <c r="H31" s="390">
        <v>4.5999999999999996</v>
      </c>
      <c r="I31" s="390">
        <v>5</v>
      </c>
      <c r="J31" s="391" t="s">
        <v>543</v>
      </c>
      <c r="L31" s="28"/>
      <c r="M31" s="29"/>
    </row>
    <row r="32" spans="2:13" ht="16.25" customHeight="1" x14ac:dyDescent="0.2">
      <c r="B32" s="319" t="s">
        <v>36</v>
      </c>
      <c r="C32" s="387" t="s">
        <v>303</v>
      </c>
      <c r="D32" s="388">
        <v>3420</v>
      </c>
      <c r="E32" s="389">
        <v>3450</v>
      </c>
      <c r="F32" s="390">
        <v>4.7</v>
      </c>
      <c r="G32" s="389">
        <v>3420</v>
      </c>
      <c r="H32" s="390">
        <v>4.3999999999999995</v>
      </c>
      <c r="I32" s="390">
        <v>5</v>
      </c>
      <c r="J32" s="391" t="s">
        <v>545</v>
      </c>
      <c r="L32" s="28"/>
      <c r="M32" s="29"/>
    </row>
    <row r="33" spans="2:13" ht="16.25" customHeight="1" x14ac:dyDescent="0.2">
      <c r="B33" s="319" t="s">
        <v>37</v>
      </c>
      <c r="C33" s="387" t="s">
        <v>1313</v>
      </c>
      <c r="D33" s="388">
        <v>1850</v>
      </c>
      <c r="E33" s="389">
        <v>1870</v>
      </c>
      <c r="F33" s="390">
        <v>4.9000000000000004</v>
      </c>
      <c r="G33" s="389">
        <v>1830</v>
      </c>
      <c r="H33" s="390">
        <v>4.7</v>
      </c>
      <c r="I33" s="390">
        <v>5.0999999999999996</v>
      </c>
      <c r="J33" s="391" t="s">
        <v>544</v>
      </c>
      <c r="L33" s="28"/>
      <c r="M33" s="29"/>
    </row>
    <row r="34" spans="2:13" ht="16.25" customHeight="1" x14ac:dyDescent="0.2">
      <c r="B34" s="319" t="s">
        <v>38</v>
      </c>
      <c r="C34" s="387" t="s">
        <v>305</v>
      </c>
      <c r="D34" s="388">
        <v>4100</v>
      </c>
      <c r="E34" s="389">
        <v>4040</v>
      </c>
      <c r="F34" s="390">
        <v>4.8</v>
      </c>
      <c r="G34" s="389">
        <v>4130</v>
      </c>
      <c r="H34" s="390">
        <v>5</v>
      </c>
      <c r="I34" s="390">
        <v>5</v>
      </c>
      <c r="J34" s="391" t="s">
        <v>542</v>
      </c>
      <c r="L34" s="28"/>
      <c r="M34" s="29"/>
    </row>
    <row r="35" spans="2:13" ht="16.25" customHeight="1" x14ac:dyDescent="0.2">
      <c r="B35" s="319" t="s">
        <v>39</v>
      </c>
      <c r="C35" s="387" t="s">
        <v>1314</v>
      </c>
      <c r="D35" s="388">
        <v>8450</v>
      </c>
      <c r="E35" s="389">
        <v>8500</v>
      </c>
      <c r="F35" s="390">
        <v>4.9000000000000004</v>
      </c>
      <c r="G35" s="389">
        <v>8390</v>
      </c>
      <c r="H35" s="390">
        <v>4.7</v>
      </c>
      <c r="I35" s="390">
        <v>5.0999999999999996</v>
      </c>
      <c r="J35" s="391" t="s">
        <v>546</v>
      </c>
      <c r="L35" s="28"/>
      <c r="M35" s="29"/>
    </row>
    <row r="36" spans="2:13" ht="16.25" customHeight="1" x14ac:dyDescent="0.2">
      <c r="B36" s="319" t="s">
        <v>40</v>
      </c>
      <c r="C36" s="387" t="s">
        <v>1315</v>
      </c>
      <c r="D36" s="388">
        <v>6180</v>
      </c>
      <c r="E36" s="389">
        <v>6260</v>
      </c>
      <c r="F36" s="390">
        <v>4.5</v>
      </c>
      <c r="G36" s="389">
        <v>6100</v>
      </c>
      <c r="H36" s="390">
        <v>4.3</v>
      </c>
      <c r="I36" s="390">
        <v>4.7</v>
      </c>
      <c r="J36" s="391" t="s">
        <v>544</v>
      </c>
      <c r="L36" s="28"/>
      <c r="M36" s="29"/>
    </row>
    <row r="37" spans="2:13" ht="16.25" customHeight="1" x14ac:dyDescent="0.2">
      <c r="B37" s="319" t="s">
        <v>41</v>
      </c>
      <c r="C37" s="387" t="s">
        <v>1316</v>
      </c>
      <c r="D37" s="388">
        <v>2920</v>
      </c>
      <c r="E37" s="389">
        <v>2770</v>
      </c>
      <c r="F37" s="390">
        <v>5</v>
      </c>
      <c r="G37" s="389">
        <v>2990</v>
      </c>
      <c r="H37" s="390">
        <v>4.8</v>
      </c>
      <c r="I37" s="390">
        <v>5.2</v>
      </c>
      <c r="J37" s="391" t="s">
        <v>542</v>
      </c>
      <c r="L37" s="28"/>
      <c r="M37" s="29"/>
    </row>
    <row r="38" spans="2:13" ht="16.25" customHeight="1" x14ac:dyDescent="0.2">
      <c r="B38" s="319" t="s">
        <v>733</v>
      </c>
      <c r="C38" s="387" t="s">
        <v>811</v>
      </c>
      <c r="D38" s="388">
        <v>6570</v>
      </c>
      <c r="E38" s="389">
        <v>6690</v>
      </c>
      <c r="F38" s="390">
        <v>3.6999999999999997</v>
      </c>
      <c r="G38" s="389">
        <v>6450</v>
      </c>
      <c r="H38" s="390">
        <v>3.5000000000000004</v>
      </c>
      <c r="I38" s="390">
        <v>3.9</v>
      </c>
      <c r="J38" s="391" t="s">
        <v>544</v>
      </c>
      <c r="L38" s="28"/>
      <c r="M38" s="29"/>
    </row>
    <row r="39" spans="2:13" ht="16.25" customHeight="1" x14ac:dyDescent="0.2">
      <c r="B39" s="319" t="s">
        <v>734</v>
      </c>
      <c r="C39" s="387" t="s">
        <v>812</v>
      </c>
      <c r="D39" s="388">
        <v>4240</v>
      </c>
      <c r="E39" s="389">
        <v>4310</v>
      </c>
      <c r="F39" s="390">
        <v>3.5999999999999996</v>
      </c>
      <c r="G39" s="389">
        <v>4170</v>
      </c>
      <c r="H39" s="390">
        <v>3.4000000000000004</v>
      </c>
      <c r="I39" s="390">
        <v>3.8</v>
      </c>
      <c r="J39" s="391" t="s">
        <v>544</v>
      </c>
      <c r="L39" s="28"/>
      <c r="M39" s="29"/>
    </row>
    <row r="40" spans="2:13" ht="16.25" customHeight="1" x14ac:dyDescent="0.2">
      <c r="B40" s="319" t="s">
        <v>736</v>
      </c>
      <c r="C40" s="387" t="s">
        <v>813</v>
      </c>
      <c r="D40" s="388">
        <v>4210</v>
      </c>
      <c r="E40" s="389">
        <v>4270</v>
      </c>
      <c r="F40" s="390">
        <v>3.8</v>
      </c>
      <c r="G40" s="389">
        <v>4150</v>
      </c>
      <c r="H40" s="390">
        <v>3.5999999999999996</v>
      </c>
      <c r="I40" s="390">
        <v>4</v>
      </c>
      <c r="J40" s="391" t="s">
        <v>544</v>
      </c>
      <c r="L40" s="28"/>
      <c r="M40" s="29"/>
    </row>
    <row r="41" spans="2:13" ht="16.25" customHeight="1" x14ac:dyDescent="0.2">
      <c r="B41" s="319" t="s">
        <v>1218</v>
      </c>
      <c r="C41" s="339" t="s">
        <v>1317</v>
      </c>
      <c r="D41" s="388">
        <v>44500</v>
      </c>
      <c r="E41" s="389">
        <v>43500</v>
      </c>
      <c r="F41" s="390">
        <v>3.8</v>
      </c>
      <c r="G41" s="389">
        <v>44900</v>
      </c>
      <c r="H41" s="390">
        <v>4</v>
      </c>
      <c r="I41" s="390">
        <v>4</v>
      </c>
      <c r="J41" s="391" t="s">
        <v>543</v>
      </c>
      <c r="L41" s="28"/>
      <c r="M41" s="29"/>
    </row>
    <row r="42" spans="2:13" ht="16.25" customHeight="1" x14ac:dyDescent="0.2">
      <c r="B42" s="319" t="s">
        <v>1219</v>
      </c>
      <c r="C42" s="339" t="s">
        <v>1318</v>
      </c>
      <c r="D42" s="388">
        <v>18300</v>
      </c>
      <c r="E42" s="389">
        <v>17900</v>
      </c>
      <c r="F42" s="390">
        <v>4</v>
      </c>
      <c r="G42" s="389">
        <v>18400</v>
      </c>
      <c r="H42" s="390">
        <v>3.8</v>
      </c>
      <c r="I42" s="390">
        <v>4.2</v>
      </c>
      <c r="J42" s="391" t="s">
        <v>543</v>
      </c>
      <c r="L42" s="28"/>
      <c r="M42" s="29"/>
    </row>
    <row r="43" spans="2:13" ht="16.25" customHeight="1" x14ac:dyDescent="0.2">
      <c r="B43" s="319" t="s">
        <v>1220</v>
      </c>
      <c r="C43" s="339" t="s">
        <v>1319</v>
      </c>
      <c r="D43" s="388">
        <v>10900</v>
      </c>
      <c r="E43" s="389">
        <v>10900</v>
      </c>
      <c r="F43" s="390">
        <v>3.5999999999999996</v>
      </c>
      <c r="G43" s="389">
        <v>10800</v>
      </c>
      <c r="H43" s="390">
        <v>3.3000000000000003</v>
      </c>
      <c r="I43" s="390">
        <v>3.6999999999999997</v>
      </c>
      <c r="J43" s="391" t="s">
        <v>544</v>
      </c>
      <c r="L43" s="28"/>
      <c r="M43" s="29"/>
    </row>
    <row r="44" spans="2:13" ht="16.25" customHeight="1" x14ac:dyDescent="0.2">
      <c r="B44" s="319" t="s">
        <v>1222</v>
      </c>
      <c r="C44" s="339" t="s">
        <v>1320</v>
      </c>
      <c r="D44" s="388">
        <v>8330</v>
      </c>
      <c r="E44" s="389">
        <v>8430</v>
      </c>
      <c r="F44" s="390">
        <v>4.1000000000000005</v>
      </c>
      <c r="G44" s="389">
        <v>8290</v>
      </c>
      <c r="H44" s="390">
        <v>4.2</v>
      </c>
      <c r="I44" s="390">
        <v>4.3</v>
      </c>
      <c r="J44" s="391" t="s">
        <v>542</v>
      </c>
      <c r="L44" s="28"/>
      <c r="M44" s="29"/>
    </row>
    <row r="45" spans="2:13" ht="16.25" customHeight="1" x14ac:dyDescent="0.2">
      <c r="B45" s="319" t="s">
        <v>1223</v>
      </c>
      <c r="C45" s="339" t="s">
        <v>1321</v>
      </c>
      <c r="D45" s="388">
        <v>8140</v>
      </c>
      <c r="E45" s="389">
        <v>7950</v>
      </c>
      <c r="F45" s="390">
        <v>4</v>
      </c>
      <c r="G45" s="389">
        <v>8220</v>
      </c>
      <c r="H45" s="390">
        <v>3.8</v>
      </c>
      <c r="I45" s="390">
        <v>4.2</v>
      </c>
      <c r="J45" s="391" t="s">
        <v>543</v>
      </c>
      <c r="L45" s="28"/>
      <c r="M45" s="29"/>
    </row>
    <row r="46" spans="2:13" ht="16.25" customHeight="1" x14ac:dyDescent="0.2">
      <c r="B46" s="319" t="s">
        <v>1224</v>
      </c>
      <c r="C46" s="339" t="s">
        <v>1322</v>
      </c>
      <c r="D46" s="388">
        <v>6100</v>
      </c>
      <c r="E46" s="389">
        <v>6180</v>
      </c>
      <c r="F46" s="390">
        <v>4.3</v>
      </c>
      <c r="G46" s="389">
        <v>6020</v>
      </c>
      <c r="H46" s="390">
        <v>4.1000000000000005</v>
      </c>
      <c r="I46" s="390">
        <v>4.5</v>
      </c>
      <c r="J46" s="391" t="s">
        <v>544</v>
      </c>
      <c r="L46" s="28"/>
      <c r="M46" s="29"/>
    </row>
    <row r="47" spans="2:13" ht="16.25" customHeight="1" x14ac:dyDescent="0.2">
      <c r="B47" s="319" t="s">
        <v>1225</v>
      </c>
      <c r="C47" s="339" t="s">
        <v>1323</v>
      </c>
      <c r="D47" s="388">
        <v>5790</v>
      </c>
      <c r="E47" s="389">
        <v>5760</v>
      </c>
      <c r="F47" s="390">
        <v>4.3</v>
      </c>
      <c r="G47" s="389">
        <v>5800</v>
      </c>
      <c r="H47" s="390">
        <v>4.3999999999999995</v>
      </c>
      <c r="I47" s="390">
        <v>4.5</v>
      </c>
      <c r="J47" s="391" t="s">
        <v>542</v>
      </c>
      <c r="L47" s="28"/>
      <c r="M47" s="29"/>
    </row>
    <row r="48" spans="2:13" ht="16.25" customHeight="1" x14ac:dyDescent="0.2">
      <c r="B48" s="319" t="s">
        <v>1227</v>
      </c>
      <c r="C48" s="339" t="s">
        <v>1324</v>
      </c>
      <c r="D48" s="388">
        <v>3680</v>
      </c>
      <c r="E48" s="389">
        <v>3730</v>
      </c>
      <c r="F48" s="390">
        <v>4</v>
      </c>
      <c r="G48" s="389">
        <v>3620</v>
      </c>
      <c r="H48" s="390">
        <v>3.8</v>
      </c>
      <c r="I48" s="390">
        <v>4.2</v>
      </c>
      <c r="J48" s="391" t="s">
        <v>544</v>
      </c>
      <c r="L48" s="28"/>
      <c r="M48" s="29"/>
    </row>
    <row r="49" spans="2:13" ht="16.25" customHeight="1" x14ac:dyDescent="0.2">
      <c r="B49" s="319" t="s">
        <v>1229</v>
      </c>
      <c r="C49" s="339" t="s">
        <v>1325</v>
      </c>
      <c r="D49" s="388">
        <v>1870</v>
      </c>
      <c r="E49" s="389">
        <v>1960</v>
      </c>
      <c r="F49" s="390">
        <v>3.9</v>
      </c>
      <c r="G49" s="389">
        <v>1830</v>
      </c>
      <c r="H49" s="390">
        <v>4</v>
      </c>
      <c r="I49" s="390">
        <v>4.1000000000000005</v>
      </c>
      <c r="J49" s="391" t="s">
        <v>542</v>
      </c>
      <c r="L49" s="28"/>
      <c r="M49" s="29"/>
    </row>
    <row r="50" spans="2:13" ht="16.25" customHeight="1" x14ac:dyDescent="0.2">
      <c r="B50" s="319" t="s">
        <v>1231</v>
      </c>
      <c r="C50" s="339" t="s">
        <v>1326</v>
      </c>
      <c r="D50" s="388">
        <v>1850</v>
      </c>
      <c r="E50" s="389">
        <v>1860</v>
      </c>
      <c r="F50" s="390">
        <v>4.8</v>
      </c>
      <c r="G50" s="389">
        <v>1850</v>
      </c>
      <c r="H50" s="390">
        <v>5</v>
      </c>
      <c r="I50" s="390">
        <v>5</v>
      </c>
      <c r="J50" s="391" t="s">
        <v>542</v>
      </c>
      <c r="L50" s="28"/>
      <c r="M50" s="29"/>
    </row>
    <row r="51" spans="2:13" ht="16.25" customHeight="1" x14ac:dyDescent="0.2">
      <c r="B51" s="319" t="s">
        <v>43</v>
      </c>
      <c r="C51" s="387" t="s">
        <v>309</v>
      </c>
      <c r="D51" s="388">
        <v>6950</v>
      </c>
      <c r="E51" s="389">
        <v>7010</v>
      </c>
      <c r="F51" s="390">
        <v>5</v>
      </c>
      <c r="G51" s="389">
        <v>6880</v>
      </c>
      <c r="H51" s="390">
        <v>4.8</v>
      </c>
      <c r="I51" s="390">
        <v>5.2</v>
      </c>
      <c r="J51" s="391" t="s">
        <v>544</v>
      </c>
      <c r="L51" s="28"/>
      <c r="M51" s="29"/>
    </row>
    <row r="52" spans="2:13" ht="16.25" customHeight="1" x14ac:dyDescent="0.2">
      <c r="B52" s="319" t="s">
        <v>44</v>
      </c>
      <c r="C52" s="387" t="s">
        <v>310</v>
      </c>
      <c r="D52" s="388">
        <v>4260</v>
      </c>
      <c r="E52" s="389">
        <v>4290</v>
      </c>
      <c r="F52" s="390">
        <v>5.0999999999999996</v>
      </c>
      <c r="G52" s="389">
        <v>4220</v>
      </c>
      <c r="H52" s="390">
        <v>4.9000000000000004</v>
      </c>
      <c r="I52" s="390">
        <v>5.3</v>
      </c>
      <c r="J52" s="391" t="s">
        <v>544</v>
      </c>
      <c r="L52" s="28"/>
      <c r="M52" s="29"/>
    </row>
    <row r="53" spans="2:13" ht="16.25" customHeight="1" x14ac:dyDescent="0.2">
      <c r="B53" s="319" t="s">
        <v>46</v>
      </c>
      <c r="C53" s="387" t="s">
        <v>1327</v>
      </c>
      <c r="D53" s="388">
        <v>2120</v>
      </c>
      <c r="E53" s="389">
        <v>2130</v>
      </c>
      <c r="F53" s="390">
        <v>5.4</v>
      </c>
      <c r="G53" s="389">
        <v>2100</v>
      </c>
      <c r="H53" s="390">
        <v>5.2</v>
      </c>
      <c r="I53" s="390">
        <v>5.6000000000000005</v>
      </c>
      <c r="J53" s="391" t="s">
        <v>1328</v>
      </c>
      <c r="L53" s="28"/>
      <c r="M53" s="29"/>
    </row>
    <row r="54" spans="2:13" ht="16.25" customHeight="1" x14ac:dyDescent="0.2">
      <c r="B54" s="319" t="s">
        <v>47</v>
      </c>
      <c r="C54" s="387" t="s">
        <v>312</v>
      </c>
      <c r="D54" s="388">
        <v>2210</v>
      </c>
      <c r="E54" s="389">
        <v>2070</v>
      </c>
      <c r="F54" s="390">
        <v>5.7</v>
      </c>
      <c r="G54" s="389">
        <v>2270</v>
      </c>
      <c r="H54" s="390">
        <v>5.7</v>
      </c>
      <c r="I54" s="390">
        <v>5.8999999999999995</v>
      </c>
      <c r="J54" s="391" t="s">
        <v>1303</v>
      </c>
      <c r="L54" s="28"/>
      <c r="M54" s="29"/>
    </row>
    <row r="55" spans="2:13" ht="16.25" customHeight="1" x14ac:dyDescent="0.2">
      <c r="B55" s="319" t="s">
        <v>48</v>
      </c>
      <c r="C55" s="387" t="s">
        <v>1329</v>
      </c>
      <c r="D55" s="388">
        <v>2190</v>
      </c>
      <c r="E55" s="389">
        <v>2220</v>
      </c>
      <c r="F55" s="390">
        <v>4.7</v>
      </c>
      <c r="G55" s="389">
        <v>2160</v>
      </c>
      <c r="H55" s="390">
        <v>4.5</v>
      </c>
      <c r="I55" s="390">
        <v>4.9000000000000004</v>
      </c>
      <c r="J55" s="391" t="s">
        <v>544</v>
      </c>
      <c r="L55" s="28"/>
      <c r="M55" s="29"/>
    </row>
    <row r="56" spans="2:13" ht="16.25" customHeight="1" x14ac:dyDescent="0.2">
      <c r="B56" s="319" t="s">
        <v>49</v>
      </c>
      <c r="C56" s="387" t="s">
        <v>1330</v>
      </c>
      <c r="D56" s="388">
        <v>2110</v>
      </c>
      <c r="E56" s="389">
        <v>2130</v>
      </c>
      <c r="F56" s="390">
        <v>5.0999999999999996</v>
      </c>
      <c r="G56" s="389">
        <v>2080</v>
      </c>
      <c r="H56" s="390">
        <v>4.9000000000000004</v>
      </c>
      <c r="I56" s="390">
        <v>5.3</v>
      </c>
      <c r="J56" s="391" t="s">
        <v>546</v>
      </c>
      <c r="L56" s="28"/>
      <c r="M56" s="29"/>
    </row>
    <row r="57" spans="2:13" ht="16.25" customHeight="1" x14ac:dyDescent="0.2">
      <c r="B57" s="319" t="s">
        <v>50</v>
      </c>
      <c r="C57" s="387" t="s">
        <v>315</v>
      </c>
      <c r="D57" s="388">
        <v>18500</v>
      </c>
      <c r="E57" s="389">
        <v>18300</v>
      </c>
      <c r="F57" s="390">
        <v>5.0999999999999996</v>
      </c>
      <c r="G57" s="389">
        <v>18600</v>
      </c>
      <c r="H57" s="390">
        <v>4.7</v>
      </c>
      <c r="I57" s="390">
        <v>5.0999999999999996</v>
      </c>
      <c r="J57" s="391" t="s">
        <v>544</v>
      </c>
      <c r="L57" s="28"/>
      <c r="M57" s="29"/>
    </row>
    <row r="58" spans="2:13" ht="16.25" customHeight="1" x14ac:dyDescent="0.2">
      <c r="B58" s="319" t="s">
        <v>51</v>
      </c>
      <c r="C58" s="387" t="s">
        <v>316</v>
      </c>
      <c r="D58" s="388">
        <v>12100</v>
      </c>
      <c r="E58" s="389">
        <v>12200</v>
      </c>
      <c r="F58" s="390">
        <v>4.7</v>
      </c>
      <c r="G58" s="389">
        <v>12000</v>
      </c>
      <c r="H58" s="390">
        <v>4.5</v>
      </c>
      <c r="I58" s="390">
        <v>4.9000000000000004</v>
      </c>
      <c r="J58" s="391" t="s">
        <v>546</v>
      </c>
      <c r="L58" s="28"/>
      <c r="M58" s="29"/>
    </row>
    <row r="59" spans="2:13" ht="16.25" customHeight="1" x14ac:dyDescent="0.2">
      <c r="B59" s="319" t="s">
        <v>52</v>
      </c>
      <c r="C59" s="387" t="s">
        <v>317</v>
      </c>
      <c r="D59" s="388">
        <v>6150</v>
      </c>
      <c r="E59" s="389">
        <v>6410</v>
      </c>
      <c r="F59" s="390">
        <v>4.8</v>
      </c>
      <c r="G59" s="389">
        <v>6040</v>
      </c>
      <c r="H59" s="390">
        <v>5</v>
      </c>
      <c r="I59" s="390">
        <v>5</v>
      </c>
      <c r="J59" s="391" t="s">
        <v>542</v>
      </c>
      <c r="L59" s="28"/>
      <c r="M59" s="29"/>
    </row>
    <row r="60" spans="2:13" ht="16.25" customHeight="1" x14ac:dyDescent="0.2">
      <c r="B60" s="319" t="s">
        <v>53</v>
      </c>
      <c r="C60" s="387" t="s">
        <v>318</v>
      </c>
      <c r="D60" s="388">
        <v>3610</v>
      </c>
      <c r="E60" s="389">
        <v>3610</v>
      </c>
      <c r="F60" s="390">
        <v>4.3</v>
      </c>
      <c r="G60" s="389">
        <v>3610</v>
      </c>
      <c r="H60" s="390">
        <v>4.1000000000000005</v>
      </c>
      <c r="I60" s="390">
        <v>4.5</v>
      </c>
      <c r="J60" s="391" t="s">
        <v>543</v>
      </c>
      <c r="L60" s="28"/>
      <c r="M60" s="29"/>
    </row>
    <row r="61" spans="2:13" ht="16.25" customHeight="1" x14ac:dyDescent="0.2">
      <c r="B61" s="319" t="s">
        <v>54</v>
      </c>
      <c r="C61" s="387" t="s">
        <v>319</v>
      </c>
      <c r="D61" s="388">
        <v>4010</v>
      </c>
      <c r="E61" s="389">
        <v>4040</v>
      </c>
      <c r="F61" s="390">
        <v>4.7</v>
      </c>
      <c r="G61" s="389">
        <v>4000</v>
      </c>
      <c r="H61" s="390">
        <v>4.9000000000000004</v>
      </c>
      <c r="I61" s="390">
        <v>4.9000000000000004</v>
      </c>
      <c r="J61" s="391" t="s">
        <v>542</v>
      </c>
      <c r="L61" s="28"/>
      <c r="M61" s="29"/>
    </row>
    <row r="62" spans="2:13" ht="16.25" customHeight="1" x14ac:dyDescent="0.2">
      <c r="B62" s="319" t="s">
        <v>55</v>
      </c>
      <c r="C62" s="387" t="s">
        <v>320</v>
      </c>
      <c r="D62" s="388">
        <v>2510</v>
      </c>
      <c r="E62" s="389">
        <v>2500</v>
      </c>
      <c r="F62" s="390">
        <v>5.8999999999999995</v>
      </c>
      <c r="G62" s="389">
        <v>2520</v>
      </c>
      <c r="H62" s="390">
        <v>6.1</v>
      </c>
      <c r="I62" s="390">
        <v>6.1</v>
      </c>
      <c r="J62" s="391" t="s">
        <v>542</v>
      </c>
      <c r="L62" s="28"/>
      <c r="M62" s="29"/>
    </row>
    <row r="63" spans="2:13" ht="16.25" customHeight="1" x14ac:dyDescent="0.2">
      <c r="B63" s="319" t="s">
        <v>56</v>
      </c>
      <c r="C63" s="387" t="s">
        <v>1331</v>
      </c>
      <c r="D63" s="388">
        <v>4390</v>
      </c>
      <c r="E63" s="389">
        <v>4420</v>
      </c>
      <c r="F63" s="390">
        <v>5</v>
      </c>
      <c r="G63" s="389">
        <v>4350</v>
      </c>
      <c r="H63" s="390">
        <v>4.8</v>
      </c>
      <c r="I63" s="390">
        <v>5.2</v>
      </c>
      <c r="J63" s="391" t="s">
        <v>544</v>
      </c>
      <c r="L63" s="28"/>
      <c r="M63" s="29"/>
    </row>
    <row r="64" spans="2:13" ht="16.25" customHeight="1" thickBot="1" x14ac:dyDescent="0.25">
      <c r="B64" s="331" t="s">
        <v>57</v>
      </c>
      <c r="C64" s="512" t="s">
        <v>1332</v>
      </c>
      <c r="D64" s="513">
        <v>2270</v>
      </c>
      <c r="E64" s="514">
        <v>2290</v>
      </c>
      <c r="F64" s="515">
        <v>5</v>
      </c>
      <c r="G64" s="514">
        <v>2240</v>
      </c>
      <c r="H64" s="515">
        <v>4.8</v>
      </c>
      <c r="I64" s="515">
        <v>5.2</v>
      </c>
      <c r="J64" s="516" t="s">
        <v>544</v>
      </c>
      <c r="L64" s="28"/>
      <c r="M64" s="29"/>
    </row>
    <row r="65" spans="2:13" ht="16.25" customHeight="1" thickTop="1" x14ac:dyDescent="0.2">
      <c r="B65" s="332" t="s">
        <v>58</v>
      </c>
      <c r="C65" s="375" t="s">
        <v>323</v>
      </c>
      <c r="D65" s="333">
        <v>17500</v>
      </c>
      <c r="E65" s="333">
        <v>17100</v>
      </c>
      <c r="F65" s="376">
        <v>5</v>
      </c>
      <c r="G65" s="333">
        <v>17700</v>
      </c>
      <c r="H65" s="377">
        <v>4.8</v>
      </c>
      <c r="I65" s="376">
        <v>5.2</v>
      </c>
      <c r="J65" s="375" t="s">
        <v>543</v>
      </c>
      <c r="L65" s="28"/>
      <c r="M65" s="29"/>
    </row>
    <row r="66" spans="2:13" ht="16.25" customHeight="1" x14ac:dyDescent="0.2">
      <c r="B66" s="332" t="s">
        <v>59</v>
      </c>
      <c r="C66" s="387" t="s">
        <v>324</v>
      </c>
      <c r="D66" s="388">
        <v>16000</v>
      </c>
      <c r="E66" s="389">
        <v>16200</v>
      </c>
      <c r="F66" s="390">
        <v>5.0999999999999996</v>
      </c>
      <c r="G66" s="389">
        <v>15900</v>
      </c>
      <c r="H66" s="390">
        <v>5.0999999999999996</v>
      </c>
      <c r="I66" s="390">
        <v>5.3</v>
      </c>
      <c r="J66" s="391" t="s">
        <v>542</v>
      </c>
      <c r="L66" s="28"/>
      <c r="M66" s="29"/>
    </row>
    <row r="67" spans="2:13" ht="16.25" customHeight="1" x14ac:dyDescent="0.2">
      <c r="B67" s="332" t="s">
        <v>60</v>
      </c>
      <c r="C67" s="375" t="s">
        <v>271</v>
      </c>
      <c r="D67" s="333">
        <v>10900</v>
      </c>
      <c r="E67" s="333">
        <v>11000</v>
      </c>
      <c r="F67" s="376">
        <v>4</v>
      </c>
      <c r="G67" s="333">
        <v>10700</v>
      </c>
      <c r="H67" s="377">
        <v>3.8</v>
      </c>
      <c r="I67" s="376">
        <v>4.2</v>
      </c>
      <c r="J67" s="375" t="s">
        <v>546</v>
      </c>
      <c r="L67" s="28"/>
      <c r="M67" s="29"/>
    </row>
    <row r="68" spans="2:13" ht="16.25" customHeight="1" x14ac:dyDescent="0.2">
      <c r="B68" s="332" t="s">
        <v>61</v>
      </c>
      <c r="C68" s="387" t="s">
        <v>325</v>
      </c>
      <c r="D68" s="388">
        <v>7640</v>
      </c>
      <c r="E68" s="389">
        <v>7720</v>
      </c>
      <c r="F68" s="390">
        <v>4.4000000000000004</v>
      </c>
      <c r="G68" s="389">
        <v>7600</v>
      </c>
      <c r="H68" s="390">
        <v>4.4000000000000004</v>
      </c>
      <c r="I68" s="390">
        <v>4.5999999999999996</v>
      </c>
      <c r="J68" s="391" t="s">
        <v>542</v>
      </c>
      <c r="L68" s="28"/>
      <c r="M68" s="29"/>
    </row>
    <row r="69" spans="2:13" ht="16.25" customHeight="1" x14ac:dyDescent="0.2">
      <c r="B69" s="332" t="s">
        <v>62</v>
      </c>
      <c r="C69" s="375" t="s">
        <v>326</v>
      </c>
      <c r="D69" s="333">
        <v>4770</v>
      </c>
      <c r="E69" s="333">
        <v>4690</v>
      </c>
      <c r="F69" s="376">
        <v>3.9</v>
      </c>
      <c r="G69" s="333">
        <v>4800</v>
      </c>
      <c r="H69" s="377">
        <v>3.7</v>
      </c>
      <c r="I69" s="376">
        <v>4.0999999999999996</v>
      </c>
      <c r="J69" s="375" t="s">
        <v>543</v>
      </c>
      <c r="L69" s="28"/>
      <c r="M69" s="29"/>
    </row>
    <row r="70" spans="2:13" ht="16.25" customHeight="1" x14ac:dyDescent="0.2">
      <c r="B70" s="332" t="s">
        <v>63</v>
      </c>
      <c r="C70" s="387" t="s">
        <v>327</v>
      </c>
      <c r="D70" s="388">
        <v>4470</v>
      </c>
      <c r="E70" s="389">
        <v>4430</v>
      </c>
      <c r="F70" s="390">
        <v>4.2</v>
      </c>
      <c r="G70" s="389">
        <v>4490</v>
      </c>
      <c r="H70" s="390">
        <v>4</v>
      </c>
      <c r="I70" s="390">
        <v>4.4000000000000004</v>
      </c>
      <c r="J70" s="391" t="s">
        <v>543</v>
      </c>
      <c r="L70" s="28"/>
      <c r="M70" s="29"/>
    </row>
    <row r="71" spans="2:13" ht="16.25" customHeight="1" x14ac:dyDescent="0.2">
      <c r="B71" s="332" t="s">
        <v>64</v>
      </c>
      <c r="C71" s="375" t="s">
        <v>2</v>
      </c>
      <c r="D71" s="333">
        <v>4320</v>
      </c>
      <c r="E71" s="333">
        <v>4350</v>
      </c>
      <c r="F71" s="376">
        <v>4.9000000000000004</v>
      </c>
      <c r="G71" s="333">
        <v>4280</v>
      </c>
      <c r="H71" s="377">
        <v>4.3</v>
      </c>
      <c r="I71" s="376">
        <v>4.7</v>
      </c>
      <c r="J71" s="375" t="s">
        <v>544</v>
      </c>
      <c r="L71" s="28"/>
      <c r="M71" s="29"/>
    </row>
    <row r="72" spans="2:13" ht="16.25" customHeight="1" x14ac:dyDescent="0.2">
      <c r="B72" s="332" t="s">
        <v>65</v>
      </c>
      <c r="C72" s="387" t="s">
        <v>328</v>
      </c>
      <c r="D72" s="388">
        <v>3670</v>
      </c>
      <c r="E72" s="389">
        <v>3720</v>
      </c>
      <c r="F72" s="390">
        <v>5.0999999999999996</v>
      </c>
      <c r="G72" s="389">
        <v>3610</v>
      </c>
      <c r="H72" s="390">
        <v>4.9000000000000004</v>
      </c>
      <c r="I72" s="390">
        <v>5.4</v>
      </c>
      <c r="J72" s="391" t="s">
        <v>544</v>
      </c>
      <c r="L72" s="28"/>
      <c r="M72" s="29"/>
    </row>
    <row r="73" spans="2:13" ht="16.25" customHeight="1" x14ac:dyDescent="0.2">
      <c r="B73" s="332" t="s">
        <v>66</v>
      </c>
      <c r="C73" s="375" t="s">
        <v>329</v>
      </c>
      <c r="D73" s="333">
        <v>3340</v>
      </c>
      <c r="E73" s="333">
        <v>3350</v>
      </c>
      <c r="F73" s="376">
        <v>5.2</v>
      </c>
      <c r="G73" s="333">
        <v>3340</v>
      </c>
      <c r="H73" s="377">
        <v>5</v>
      </c>
      <c r="I73" s="376">
        <v>5.4</v>
      </c>
      <c r="J73" s="375" t="s">
        <v>543</v>
      </c>
      <c r="L73" s="28"/>
      <c r="M73" s="29"/>
    </row>
    <row r="74" spans="2:13" ht="16.25" customHeight="1" x14ac:dyDescent="0.2">
      <c r="B74" s="332" t="s">
        <v>67</v>
      </c>
      <c r="C74" s="387" t="s">
        <v>272</v>
      </c>
      <c r="D74" s="388">
        <v>3090</v>
      </c>
      <c r="E74" s="389">
        <v>3110</v>
      </c>
      <c r="F74" s="390">
        <v>5.4</v>
      </c>
      <c r="G74" s="389">
        <v>3070</v>
      </c>
      <c r="H74" s="390">
        <v>5.0999999999999996</v>
      </c>
      <c r="I74" s="390">
        <v>5.6</v>
      </c>
      <c r="J74" s="391" t="s">
        <v>544</v>
      </c>
      <c r="L74" s="28"/>
      <c r="M74" s="29"/>
    </row>
    <row r="75" spans="2:13" ht="16.25" customHeight="1" x14ac:dyDescent="0.2">
      <c r="B75" s="332" t="s">
        <v>68</v>
      </c>
      <c r="C75" s="375" t="s">
        <v>330</v>
      </c>
      <c r="D75" s="333">
        <v>2610</v>
      </c>
      <c r="E75" s="333">
        <v>2620</v>
      </c>
      <c r="F75" s="376">
        <v>4.5</v>
      </c>
      <c r="G75" s="333">
        <v>2610</v>
      </c>
      <c r="H75" s="377">
        <v>4.3</v>
      </c>
      <c r="I75" s="376">
        <v>4.7</v>
      </c>
      <c r="J75" s="375" t="s">
        <v>543</v>
      </c>
      <c r="L75" s="28"/>
      <c r="M75" s="29"/>
    </row>
    <row r="76" spans="2:13" ht="16.25" customHeight="1" x14ac:dyDescent="0.2">
      <c r="B76" s="332" t="s">
        <v>69</v>
      </c>
      <c r="C76" s="387" t="s">
        <v>331</v>
      </c>
      <c r="D76" s="388">
        <v>2020</v>
      </c>
      <c r="E76" s="389">
        <v>2030</v>
      </c>
      <c r="F76" s="390">
        <v>5.3</v>
      </c>
      <c r="G76" s="389">
        <v>2000</v>
      </c>
      <c r="H76" s="390">
        <v>4.9000000000000004</v>
      </c>
      <c r="I76" s="390">
        <v>5.6</v>
      </c>
      <c r="J76" s="391" t="s">
        <v>544</v>
      </c>
      <c r="L76" s="28"/>
      <c r="M76" s="29"/>
    </row>
    <row r="77" spans="2:13" ht="16.25" customHeight="1" x14ac:dyDescent="0.2">
      <c r="B77" s="332" t="s">
        <v>70</v>
      </c>
      <c r="C77" s="375" t="s">
        <v>332</v>
      </c>
      <c r="D77" s="333">
        <v>1840</v>
      </c>
      <c r="E77" s="333">
        <v>1850</v>
      </c>
      <c r="F77" s="376">
        <v>5.3</v>
      </c>
      <c r="G77" s="333">
        <v>1820</v>
      </c>
      <c r="H77" s="377">
        <v>5.0999999999999996</v>
      </c>
      <c r="I77" s="376">
        <v>5.5</v>
      </c>
      <c r="J77" s="375" t="s">
        <v>544</v>
      </c>
      <c r="L77" s="28"/>
      <c r="M77" s="29"/>
    </row>
    <row r="78" spans="2:13" ht="16.25" customHeight="1" x14ac:dyDescent="0.2">
      <c r="B78" s="332" t="s">
        <v>71</v>
      </c>
      <c r="C78" s="387" t="s">
        <v>333</v>
      </c>
      <c r="D78" s="388">
        <v>1360</v>
      </c>
      <c r="E78" s="389">
        <v>1370</v>
      </c>
      <c r="F78" s="390">
        <v>5.8</v>
      </c>
      <c r="G78" s="389">
        <v>1350</v>
      </c>
      <c r="H78" s="390">
        <v>5.6</v>
      </c>
      <c r="I78" s="390">
        <v>6</v>
      </c>
      <c r="J78" s="391" t="s">
        <v>544</v>
      </c>
      <c r="L78" s="28"/>
      <c r="M78" s="29"/>
    </row>
    <row r="79" spans="2:13" ht="16.25" customHeight="1" x14ac:dyDescent="0.2">
      <c r="B79" s="332" t="s">
        <v>72</v>
      </c>
      <c r="C79" s="375" t="s">
        <v>334</v>
      </c>
      <c r="D79" s="333">
        <v>3110</v>
      </c>
      <c r="E79" s="333" t="s">
        <v>97</v>
      </c>
      <c r="F79" s="376" t="s">
        <v>97</v>
      </c>
      <c r="G79" s="333">
        <v>3110</v>
      </c>
      <c r="H79" s="377">
        <v>5.3</v>
      </c>
      <c r="I79" s="376" t="s">
        <v>97</v>
      </c>
      <c r="J79" s="375" t="s">
        <v>1333</v>
      </c>
      <c r="L79" s="28"/>
      <c r="M79" s="29"/>
    </row>
    <row r="80" spans="2:13" ht="16.25" customHeight="1" x14ac:dyDescent="0.2">
      <c r="B80" s="332" t="s">
        <v>73</v>
      </c>
      <c r="C80" s="387" t="s">
        <v>335</v>
      </c>
      <c r="D80" s="388">
        <v>1780</v>
      </c>
      <c r="E80" s="389" t="s">
        <v>97</v>
      </c>
      <c r="F80" s="390" t="s">
        <v>97</v>
      </c>
      <c r="G80" s="389">
        <v>1780</v>
      </c>
      <c r="H80" s="390">
        <v>5.2</v>
      </c>
      <c r="I80" s="390" t="s">
        <v>97</v>
      </c>
      <c r="J80" s="391" t="s">
        <v>1334</v>
      </c>
      <c r="L80" s="28"/>
      <c r="M80" s="29"/>
    </row>
    <row r="81" spans="2:13" ht="16.25" customHeight="1" x14ac:dyDescent="0.2">
      <c r="B81" s="332" t="s">
        <v>74</v>
      </c>
      <c r="C81" s="375" t="s">
        <v>336</v>
      </c>
      <c r="D81" s="333">
        <v>1690</v>
      </c>
      <c r="E81" s="376" t="s">
        <v>97</v>
      </c>
      <c r="F81" s="376" t="s">
        <v>97</v>
      </c>
      <c r="G81" s="333">
        <v>1690</v>
      </c>
      <c r="H81" s="377">
        <v>5</v>
      </c>
      <c r="I81" s="376" t="s">
        <v>97</v>
      </c>
      <c r="J81" s="375" t="s">
        <v>1335</v>
      </c>
      <c r="L81" s="28"/>
      <c r="M81" s="29"/>
    </row>
    <row r="82" spans="2:13" ht="16.25" customHeight="1" x14ac:dyDescent="0.2">
      <c r="B82" s="332" t="s">
        <v>75</v>
      </c>
      <c r="C82" s="387" t="s">
        <v>337</v>
      </c>
      <c r="D82" s="388">
        <v>1390</v>
      </c>
      <c r="E82" s="389" t="s">
        <v>97</v>
      </c>
      <c r="F82" s="390" t="s">
        <v>97</v>
      </c>
      <c r="G82" s="389">
        <v>1390</v>
      </c>
      <c r="H82" s="390">
        <v>5.5</v>
      </c>
      <c r="I82" s="390" t="s">
        <v>97</v>
      </c>
      <c r="J82" s="391" t="s">
        <v>1336</v>
      </c>
      <c r="L82" s="28"/>
      <c r="M82" s="29"/>
    </row>
    <row r="83" spans="2:13" ht="16.25" customHeight="1" x14ac:dyDescent="0.2">
      <c r="B83" s="332" t="s">
        <v>76</v>
      </c>
      <c r="C83" s="375" t="s">
        <v>338</v>
      </c>
      <c r="D83" s="333">
        <v>1160</v>
      </c>
      <c r="E83" s="333" t="s">
        <v>97</v>
      </c>
      <c r="F83" s="376" t="s">
        <v>97</v>
      </c>
      <c r="G83" s="333">
        <v>1160</v>
      </c>
      <c r="H83" s="377">
        <v>6.4</v>
      </c>
      <c r="I83" s="376" t="s">
        <v>97</v>
      </c>
      <c r="J83" s="375" t="s">
        <v>1337</v>
      </c>
      <c r="L83" s="28"/>
      <c r="M83" s="29"/>
    </row>
    <row r="84" spans="2:13" ht="16.25" customHeight="1" x14ac:dyDescent="0.2">
      <c r="B84" s="332" t="s">
        <v>77</v>
      </c>
      <c r="C84" s="387" t="s">
        <v>339</v>
      </c>
      <c r="D84" s="388">
        <v>887</v>
      </c>
      <c r="E84" s="389" t="s">
        <v>97</v>
      </c>
      <c r="F84" s="390" t="s">
        <v>97</v>
      </c>
      <c r="G84" s="389">
        <v>887</v>
      </c>
      <c r="H84" s="390">
        <v>5.0999999999999996</v>
      </c>
      <c r="I84" s="390" t="s">
        <v>97</v>
      </c>
      <c r="J84" s="391" t="s">
        <v>1334</v>
      </c>
      <c r="L84" s="28"/>
      <c r="M84" s="29"/>
    </row>
    <row r="85" spans="2:13" ht="16.25" customHeight="1" x14ac:dyDescent="0.2">
      <c r="B85" s="332" t="s">
        <v>78</v>
      </c>
      <c r="C85" s="375" t="s">
        <v>340</v>
      </c>
      <c r="D85" s="333">
        <v>885</v>
      </c>
      <c r="E85" s="376" t="s">
        <v>97</v>
      </c>
      <c r="F85" s="376" t="s">
        <v>97</v>
      </c>
      <c r="G85" s="333">
        <v>885</v>
      </c>
      <c r="H85" s="377">
        <v>5.3</v>
      </c>
      <c r="I85" s="376" t="s">
        <v>97</v>
      </c>
      <c r="J85" s="375" t="s">
        <v>1333</v>
      </c>
      <c r="L85" s="28"/>
      <c r="M85" s="29"/>
    </row>
    <row r="86" spans="2:13" ht="16.25" customHeight="1" x14ac:dyDescent="0.2">
      <c r="B86" s="332" t="s">
        <v>79</v>
      </c>
      <c r="C86" s="387" t="s">
        <v>341</v>
      </c>
      <c r="D86" s="388">
        <v>879</v>
      </c>
      <c r="E86" s="389" t="s">
        <v>97</v>
      </c>
      <c r="F86" s="390" t="s">
        <v>97</v>
      </c>
      <c r="G86" s="389">
        <v>879</v>
      </c>
      <c r="H86" s="390">
        <v>6.3</v>
      </c>
      <c r="I86" s="390" t="s">
        <v>97</v>
      </c>
      <c r="J86" s="391" t="s">
        <v>1336</v>
      </c>
      <c r="L86" s="28"/>
      <c r="M86" s="29"/>
    </row>
    <row r="87" spans="2:13" ht="16.25" customHeight="1" x14ac:dyDescent="0.2">
      <c r="B87" s="332" t="s">
        <v>80</v>
      </c>
      <c r="C87" s="375" t="s">
        <v>342</v>
      </c>
      <c r="D87" s="333">
        <v>866</v>
      </c>
      <c r="E87" s="333" t="s">
        <v>97</v>
      </c>
      <c r="F87" s="376" t="s">
        <v>97</v>
      </c>
      <c r="G87" s="333">
        <v>866</v>
      </c>
      <c r="H87" s="377">
        <v>5.4</v>
      </c>
      <c r="I87" s="376" t="s">
        <v>97</v>
      </c>
      <c r="J87" s="375" t="s">
        <v>1333</v>
      </c>
      <c r="L87" s="28"/>
      <c r="M87" s="29"/>
    </row>
    <row r="88" spans="2:13" ht="16.25" customHeight="1" x14ac:dyDescent="0.2">
      <c r="B88" s="332" t="s">
        <v>81</v>
      </c>
      <c r="C88" s="387" t="s">
        <v>343</v>
      </c>
      <c r="D88" s="388">
        <v>807</v>
      </c>
      <c r="E88" s="389" t="s">
        <v>97</v>
      </c>
      <c r="F88" s="390" t="s">
        <v>97</v>
      </c>
      <c r="G88" s="389">
        <v>807</v>
      </c>
      <c r="H88" s="390">
        <v>4.7</v>
      </c>
      <c r="I88" s="390" t="s">
        <v>97</v>
      </c>
      <c r="J88" s="391" t="s">
        <v>1338</v>
      </c>
      <c r="L88" s="28"/>
      <c r="M88" s="29"/>
    </row>
    <row r="89" spans="2:13" ht="16.25" customHeight="1" x14ac:dyDescent="0.2">
      <c r="B89" s="332" t="s">
        <v>82</v>
      </c>
      <c r="C89" s="375" t="s">
        <v>344</v>
      </c>
      <c r="D89" s="333">
        <v>664</v>
      </c>
      <c r="E89" s="376" t="s">
        <v>97</v>
      </c>
      <c r="F89" s="376" t="s">
        <v>97</v>
      </c>
      <c r="G89" s="333">
        <v>664</v>
      </c>
      <c r="H89" s="377">
        <v>5.5</v>
      </c>
      <c r="I89" s="376" t="s">
        <v>97</v>
      </c>
      <c r="J89" s="375" t="s">
        <v>1333</v>
      </c>
      <c r="L89" s="28"/>
      <c r="M89" s="29"/>
    </row>
    <row r="90" spans="2:13" ht="16.25" customHeight="1" x14ac:dyDescent="0.2">
      <c r="B90" s="332" t="s">
        <v>83</v>
      </c>
      <c r="C90" s="387" t="s">
        <v>345</v>
      </c>
      <c r="D90" s="388">
        <v>502</v>
      </c>
      <c r="E90" s="389" t="s">
        <v>97</v>
      </c>
      <c r="F90" s="390" t="s">
        <v>97</v>
      </c>
      <c r="G90" s="389">
        <v>502</v>
      </c>
      <c r="H90" s="390">
        <v>7.9</v>
      </c>
      <c r="I90" s="390" t="s">
        <v>97</v>
      </c>
      <c r="J90" s="391" t="s">
        <v>1338</v>
      </c>
      <c r="L90" s="28"/>
      <c r="M90" s="29"/>
    </row>
    <row r="91" spans="2:13" ht="16.25" customHeight="1" x14ac:dyDescent="0.2">
      <c r="B91" s="332" t="s">
        <v>84</v>
      </c>
      <c r="C91" s="375" t="s">
        <v>346</v>
      </c>
      <c r="D91" s="333">
        <v>383</v>
      </c>
      <c r="E91" s="333" t="s">
        <v>97</v>
      </c>
      <c r="F91" s="376" t="s">
        <v>97</v>
      </c>
      <c r="G91" s="333">
        <v>383</v>
      </c>
      <c r="H91" s="377">
        <v>6</v>
      </c>
      <c r="I91" s="376" t="s">
        <v>97</v>
      </c>
      <c r="J91" s="375" t="s">
        <v>1333</v>
      </c>
      <c r="L91" s="28"/>
      <c r="M91" s="29"/>
    </row>
    <row r="92" spans="2:13" ht="16.25" customHeight="1" x14ac:dyDescent="0.2">
      <c r="B92" s="332" t="s">
        <v>85</v>
      </c>
      <c r="C92" s="387" t="s">
        <v>347</v>
      </c>
      <c r="D92" s="388">
        <v>371</v>
      </c>
      <c r="E92" s="389" t="s">
        <v>97</v>
      </c>
      <c r="F92" s="390" t="s">
        <v>97</v>
      </c>
      <c r="G92" s="389">
        <v>371</v>
      </c>
      <c r="H92" s="390">
        <v>5.6</v>
      </c>
      <c r="I92" s="390" t="s">
        <v>97</v>
      </c>
      <c r="J92" s="391" t="s">
        <v>1338</v>
      </c>
      <c r="L92" s="28"/>
      <c r="M92" s="29"/>
    </row>
    <row r="93" spans="2:13" ht="16.25" customHeight="1" x14ac:dyDescent="0.2">
      <c r="B93" s="332" t="s">
        <v>86</v>
      </c>
      <c r="C93" s="375" t="s">
        <v>348</v>
      </c>
      <c r="D93" s="333">
        <v>185</v>
      </c>
      <c r="E93" s="376" t="s">
        <v>97</v>
      </c>
      <c r="F93" s="376" t="s">
        <v>97</v>
      </c>
      <c r="G93" s="333">
        <v>185</v>
      </c>
      <c r="H93" s="377">
        <v>5.5</v>
      </c>
      <c r="I93" s="376" t="s">
        <v>97</v>
      </c>
      <c r="J93" s="375" t="s">
        <v>1335</v>
      </c>
      <c r="L93" s="28"/>
      <c r="M93" s="29"/>
    </row>
    <row r="94" spans="2:13" ht="16.25" customHeight="1" x14ac:dyDescent="0.2">
      <c r="B94" s="332" t="s">
        <v>87</v>
      </c>
      <c r="C94" s="387" t="s">
        <v>349</v>
      </c>
      <c r="D94" s="388">
        <v>172</v>
      </c>
      <c r="E94" s="389" t="s">
        <v>97</v>
      </c>
      <c r="F94" s="390" t="s">
        <v>97</v>
      </c>
      <c r="G94" s="389">
        <v>172</v>
      </c>
      <c r="H94" s="390">
        <v>8.1999999999999993</v>
      </c>
      <c r="I94" s="390" t="s">
        <v>97</v>
      </c>
      <c r="J94" s="391" t="s">
        <v>1338</v>
      </c>
      <c r="L94" s="28"/>
      <c r="M94" s="29"/>
    </row>
    <row r="95" spans="2:13" ht="16.25" customHeight="1" x14ac:dyDescent="0.2">
      <c r="B95" s="332" t="s">
        <v>88</v>
      </c>
      <c r="C95" s="375" t="s">
        <v>596</v>
      </c>
      <c r="D95" s="333">
        <v>5640</v>
      </c>
      <c r="E95" s="333">
        <v>5710</v>
      </c>
      <c r="F95" s="376">
        <v>4</v>
      </c>
      <c r="G95" s="333">
        <v>5610</v>
      </c>
      <c r="H95" s="377">
        <v>3.8</v>
      </c>
      <c r="I95" s="376">
        <v>4.2</v>
      </c>
      <c r="J95" s="375" t="s">
        <v>1335</v>
      </c>
      <c r="L95" s="28"/>
      <c r="M95" s="29"/>
    </row>
    <row r="96" spans="2:13" ht="16.25" customHeight="1" x14ac:dyDescent="0.2">
      <c r="B96" s="332" t="s">
        <v>89</v>
      </c>
      <c r="C96" s="387" t="s">
        <v>350</v>
      </c>
      <c r="D96" s="388">
        <v>2080</v>
      </c>
      <c r="E96" s="389">
        <v>2090</v>
      </c>
      <c r="F96" s="390">
        <v>3.9</v>
      </c>
      <c r="G96" s="389">
        <v>2070</v>
      </c>
      <c r="H96" s="390">
        <v>3.7</v>
      </c>
      <c r="I96" s="390">
        <v>4.0999999999999996</v>
      </c>
      <c r="J96" s="391" t="s">
        <v>1334</v>
      </c>
      <c r="L96" s="28"/>
      <c r="M96" s="29"/>
    </row>
    <row r="97" spans="2:13" ht="16.25" customHeight="1" x14ac:dyDescent="0.2">
      <c r="B97" s="332" t="s">
        <v>1262</v>
      </c>
      <c r="C97" s="321" t="s">
        <v>1339</v>
      </c>
      <c r="D97" s="333">
        <v>6910</v>
      </c>
      <c r="E97" s="572">
        <v>6920</v>
      </c>
      <c r="F97" s="377">
        <v>5.6</v>
      </c>
      <c r="G97" s="572">
        <v>6890</v>
      </c>
      <c r="H97" s="377">
        <v>5.4</v>
      </c>
      <c r="I97" s="377">
        <v>5.9</v>
      </c>
      <c r="J97" s="375" t="s">
        <v>1333</v>
      </c>
      <c r="L97" s="28"/>
      <c r="M97" s="29"/>
    </row>
    <row r="98" spans="2:13" ht="16.25" customHeight="1" x14ac:dyDescent="0.2">
      <c r="B98" s="332" t="s">
        <v>1263</v>
      </c>
      <c r="C98" s="321" t="s">
        <v>1340</v>
      </c>
      <c r="D98" s="333">
        <v>2730</v>
      </c>
      <c r="E98" s="572">
        <v>2770</v>
      </c>
      <c r="F98" s="377">
        <v>7.3</v>
      </c>
      <c r="G98" s="572">
        <v>2710</v>
      </c>
      <c r="H98" s="377">
        <v>7.4</v>
      </c>
      <c r="I98" s="377">
        <v>7.5</v>
      </c>
      <c r="J98" s="391" t="s">
        <v>1338</v>
      </c>
      <c r="L98" s="28"/>
      <c r="M98" s="29"/>
    </row>
    <row r="99" spans="2:13" ht="16.25" customHeight="1" x14ac:dyDescent="0.2">
      <c r="B99" s="332" t="s">
        <v>1264</v>
      </c>
      <c r="C99" s="321" t="s">
        <v>1341</v>
      </c>
      <c r="D99" s="333">
        <v>662</v>
      </c>
      <c r="E99" s="572">
        <v>729</v>
      </c>
      <c r="F99" s="377">
        <v>5.5</v>
      </c>
      <c r="G99" s="572">
        <v>594</v>
      </c>
      <c r="H99" s="377">
        <v>5.3</v>
      </c>
      <c r="I99" s="377">
        <v>5.7</v>
      </c>
      <c r="J99" s="375" t="s">
        <v>546</v>
      </c>
      <c r="L99" s="28"/>
      <c r="M99" s="29"/>
    </row>
    <row r="100" spans="2:13" ht="16.25" customHeight="1" x14ac:dyDescent="0.2">
      <c r="B100" s="332" t="s">
        <v>90</v>
      </c>
      <c r="C100" s="375" t="s">
        <v>351</v>
      </c>
      <c r="D100" s="333">
        <v>17800</v>
      </c>
      <c r="E100" s="333">
        <v>18100</v>
      </c>
      <c r="F100" s="376">
        <v>4.8</v>
      </c>
      <c r="G100" s="333">
        <v>17700</v>
      </c>
      <c r="H100" s="377">
        <v>4.5999999999999996</v>
      </c>
      <c r="I100" s="376">
        <v>5</v>
      </c>
      <c r="J100" s="375" t="s">
        <v>546</v>
      </c>
      <c r="L100" s="28"/>
      <c r="M100" s="29"/>
    </row>
    <row r="101" spans="2:13" ht="16.25" customHeight="1" x14ac:dyDescent="0.2">
      <c r="B101" s="332" t="s">
        <v>91</v>
      </c>
      <c r="C101" s="387" t="s">
        <v>352</v>
      </c>
      <c r="D101" s="388">
        <v>11100</v>
      </c>
      <c r="E101" s="389">
        <v>11000</v>
      </c>
      <c r="F101" s="390">
        <v>5.2</v>
      </c>
      <c r="G101" s="389">
        <v>11100</v>
      </c>
      <c r="H101" s="659" t="s">
        <v>1342</v>
      </c>
      <c r="I101" s="390">
        <v>5.4</v>
      </c>
      <c r="J101" s="391" t="s">
        <v>1338</v>
      </c>
      <c r="L101" s="28"/>
      <c r="M101" s="29"/>
    </row>
    <row r="102" spans="2:13" ht="16.25" customHeight="1" x14ac:dyDescent="0.2">
      <c r="B102" s="332" t="s">
        <v>92</v>
      </c>
      <c r="C102" s="375" t="s">
        <v>353</v>
      </c>
      <c r="D102" s="333">
        <v>7340</v>
      </c>
      <c r="E102" s="333">
        <v>7350</v>
      </c>
      <c r="F102" s="376">
        <v>6</v>
      </c>
      <c r="G102" s="333">
        <v>7340</v>
      </c>
      <c r="H102" s="377">
        <v>5.8</v>
      </c>
      <c r="I102" s="376">
        <v>6.2</v>
      </c>
      <c r="J102" s="375" t="s">
        <v>1335</v>
      </c>
      <c r="L102" s="28"/>
      <c r="M102" s="29"/>
    </row>
    <row r="103" spans="2:13" ht="16.25" customHeight="1" x14ac:dyDescent="0.2">
      <c r="B103" s="332" t="s">
        <v>93</v>
      </c>
      <c r="C103" s="387" t="s">
        <v>354</v>
      </c>
      <c r="D103" s="388">
        <v>5290</v>
      </c>
      <c r="E103" s="389">
        <v>5340</v>
      </c>
      <c r="F103" s="390">
        <v>5.5</v>
      </c>
      <c r="G103" s="389">
        <v>5270</v>
      </c>
      <c r="H103" s="659" t="s">
        <v>1343</v>
      </c>
      <c r="I103" s="390">
        <v>5.7</v>
      </c>
      <c r="J103" s="391" t="s">
        <v>1338</v>
      </c>
      <c r="L103" s="28"/>
      <c r="M103" s="29"/>
    </row>
    <row r="104" spans="2:13" ht="16.25" customHeight="1" x14ac:dyDescent="0.2">
      <c r="B104" s="332" t="s">
        <v>94</v>
      </c>
      <c r="C104" s="375" t="s">
        <v>355</v>
      </c>
      <c r="D104" s="333">
        <v>3770</v>
      </c>
      <c r="E104" s="333">
        <v>3850</v>
      </c>
      <c r="F104" s="376">
        <v>5.5</v>
      </c>
      <c r="G104" s="333">
        <v>3740</v>
      </c>
      <c r="H104" s="660" t="s">
        <v>1344</v>
      </c>
      <c r="I104" s="376">
        <v>5.7</v>
      </c>
      <c r="J104" s="375" t="s">
        <v>542</v>
      </c>
      <c r="L104" s="28"/>
      <c r="M104" s="29"/>
    </row>
    <row r="105" spans="2:13" ht="16.25" customHeight="1" x14ac:dyDescent="0.2">
      <c r="B105" s="332" t="s">
        <v>95</v>
      </c>
      <c r="C105" s="387" t="s">
        <v>356</v>
      </c>
      <c r="D105" s="388">
        <v>5640</v>
      </c>
      <c r="E105" s="389">
        <v>5460</v>
      </c>
      <c r="F105" s="390">
        <v>4.5</v>
      </c>
      <c r="G105" s="389">
        <v>5720</v>
      </c>
      <c r="H105" s="659" t="s">
        <v>1345</v>
      </c>
      <c r="I105" s="390">
        <v>4.7</v>
      </c>
      <c r="J105" s="391" t="s">
        <v>1338</v>
      </c>
      <c r="L105" s="28"/>
      <c r="M105" s="29"/>
    </row>
    <row r="106" spans="2:13" ht="16.25" customHeight="1" x14ac:dyDescent="0.2">
      <c r="B106" s="661" t="s">
        <v>96</v>
      </c>
      <c r="C106" s="662" t="s">
        <v>357</v>
      </c>
      <c r="D106" s="575">
        <v>2010</v>
      </c>
      <c r="E106" s="575">
        <v>1880</v>
      </c>
      <c r="F106" s="663">
        <v>5.0999999999999996</v>
      </c>
      <c r="G106" s="575">
        <v>2060</v>
      </c>
      <c r="H106" s="664">
        <v>5.3</v>
      </c>
      <c r="I106" s="663">
        <v>5.3</v>
      </c>
      <c r="J106" s="662" t="s">
        <v>542</v>
      </c>
      <c r="L106" s="28"/>
      <c r="M106" s="29"/>
    </row>
    <row r="107" spans="2:13" ht="16.25" customHeight="1" thickBot="1" x14ac:dyDescent="0.25">
      <c r="B107" s="665" t="s">
        <v>1270</v>
      </c>
      <c r="C107" s="379" t="s">
        <v>1346</v>
      </c>
      <c r="D107" s="335">
        <v>1120</v>
      </c>
      <c r="E107" s="335">
        <v>1120</v>
      </c>
      <c r="F107" s="380">
        <v>5.5</v>
      </c>
      <c r="G107" s="335">
        <v>1120</v>
      </c>
      <c r="H107" s="381">
        <v>5.4</v>
      </c>
      <c r="I107" s="380">
        <v>5.8</v>
      </c>
      <c r="J107" s="379" t="s">
        <v>1308</v>
      </c>
      <c r="L107" s="28"/>
      <c r="M107" s="29"/>
    </row>
    <row r="108" spans="2:13" ht="16.25" customHeight="1" thickTop="1" x14ac:dyDescent="0.2">
      <c r="B108" s="337" t="s">
        <v>98</v>
      </c>
      <c r="C108" s="459" t="s">
        <v>358</v>
      </c>
      <c r="D108" s="323">
        <v>20900</v>
      </c>
      <c r="E108" s="666">
        <v>21300</v>
      </c>
      <c r="F108" s="458">
        <v>4.0999999999999996</v>
      </c>
      <c r="G108" s="666">
        <v>20700</v>
      </c>
      <c r="H108" s="667" t="s">
        <v>1347</v>
      </c>
      <c r="I108" s="458">
        <v>4.3</v>
      </c>
      <c r="J108" s="668" t="s">
        <v>1338</v>
      </c>
      <c r="L108" s="28"/>
      <c r="M108" s="29"/>
    </row>
    <row r="109" spans="2:13" ht="16.25" customHeight="1" x14ac:dyDescent="0.2">
      <c r="B109" s="337" t="s">
        <v>99</v>
      </c>
      <c r="C109" s="375" t="s">
        <v>359</v>
      </c>
      <c r="D109" s="333">
        <v>18800</v>
      </c>
      <c r="E109" s="333">
        <v>19300</v>
      </c>
      <c r="F109" s="376">
        <v>4.3</v>
      </c>
      <c r="G109" s="333">
        <v>18600</v>
      </c>
      <c r="H109" s="667" t="s">
        <v>1348</v>
      </c>
      <c r="I109" s="376">
        <v>4.5</v>
      </c>
      <c r="J109" s="375" t="s">
        <v>542</v>
      </c>
      <c r="L109" s="28"/>
      <c r="M109" s="29"/>
    </row>
    <row r="110" spans="2:13" ht="16.25" customHeight="1" x14ac:dyDescent="0.2">
      <c r="B110" s="337" t="s">
        <v>100</v>
      </c>
      <c r="C110" s="387" t="s">
        <v>360</v>
      </c>
      <c r="D110" s="388">
        <v>16100</v>
      </c>
      <c r="E110" s="389">
        <v>16200</v>
      </c>
      <c r="F110" s="390">
        <v>4.8</v>
      </c>
      <c r="G110" s="389">
        <v>16000</v>
      </c>
      <c r="H110" s="390">
        <v>4.5</v>
      </c>
      <c r="I110" s="390">
        <v>5</v>
      </c>
      <c r="J110" s="391" t="s">
        <v>1336</v>
      </c>
      <c r="L110" s="28"/>
      <c r="M110" s="29"/>
    </row>
    <row r="111" spans="2:13" ht="16.25" customHeight="1" x14ac:dyDescent="0.2">
      <c r="B111" s="337" t="s">
        <v>101</v>
      </c>
      <c r="C111" s="375" t="s">
        <v>361</v>
      </c>
      <c r="D111" s="333">
        <v>11500</v>
      </c>
      <c r="E111" s="333">
        <v>11600</v>
      </c>
      <c r="F111" s="376">
        <v>4.5</v>
      </c>
      <c r="G111" s="333">
        <v>11400</v>
      </c>
      <c r="H111" s="667" t="s">
        <v>1349</v>
      </c>
      <c r="I111" s="376">
        <v>4.7</v>
      </c>
      <c r="J111" s="375" t="s">
        <v>542</v>
      </c>
      <c r="L111" s="28"/>
      <c r="M111" s="29"/>
    </row>
    <row r="112" spans="2:13" ht="16.25" customHeight="1" x14ac:dyDescent="0.2">
      <c r="B112" s="337" t="s">
        <v>102</v>
      </c>
      <c r="C112" s="387" t="s">
        <v>362</v>
      </c>
      <c r="D112" s="388">
        <v>12500</v>
      </c>
      <c r="E112" s="389">
        <v>12600</v>
      </c>
      <c r="F112" s="390">
        <v>4.7</v>
      </c>
      <c r="G112" s="389">
        <v>12400</v>
      </c>
      <c r="H112" s="390">
        <v>4.5999999999999996</v>
      </c>
      <c r="I112" s="390">
        <v>5</v>
      </c>
      <c r="J112" s="391" t="s">
        <v>1334</v>
      </c>
      <c r="L112" s="28"/>
      <c r="M112" s="29"/>
    </row>
    <row r="113" spans="2:13" ht="16.25" customHeight="1" x14ac:dyDescent="0.2">
      <c r="B113" s="337" t="s">
        <v>103</v>
      </c>
      <c r="C113" s="375" t="s">
        <v>363</v>
      </c>
      <c r="D113" s="333">
        <v>10900</v>
      </c>
      <c r="E113" s="333">
        <v>11000</v>
      </c>
      <c r="F113" s="376">
        <v>4.8</v>
      </c>
      <c r="G113" s="333">
        <v>10700</v>
      </c>
      <c r="H113" s="377">
        <v>4.5</v>
      </c>
      <c r="I113" s="376">
        <v>5.0999999999999996</v>
      </c>
      <c r="J113" s="375" t="s">
        <v>544</v>
      </c>
      <c r="L113" s="28"/>
      <c r="M113" s="29"/>
    </row>
    <row r="114" spans="2:13" ht="16.25" customHeight="1" x14ac:dyDescent="0.2">
      <c r="B114" s="337" t="s">
        <v>104</v>
      </c>
      <c r="C114" s="387" t="s">
        <v>364</v>
      </c>
      <c r="D114" s="388">
        <v>9520</v>
      </c>
      <c r="E114" s="389">
        <v>9540</v>
      </c>
      <c r="F114" s="390">
        <v>4.7</v>
      </c>
      <c r="G114" s="389">
        <v>9500</v>
      </c>
      <c r="H114" s="390">
        <v>4.3999999999999995</v>
      </c>
      <c r="I114" s="390">
        <v>4.8</v>
      </c>
      <c r="J114" s="391" t="s">
        <v>1336</v>
      </c>
      <c r="L114" s="28"/>
      <c r="M114" s="29"/>
    </row>
    <row r="115" spans="2:13" ht="16.25" customHeight="1" x14ac:dyDescent="0.2">
      <c r="B115" s="337" t="s">
        <v>105</v>
      </c>
      <c r="C115" s="375" t="s">
        <v>365</v>
      </c>
      <c r="D115" s="333">
        <v>8650</v>
      </c>
      <c r="E115" s="333">
        <v>8770</v>
      </c>
      <c r="F115" s="376">
        <v>4.7</v>
      </c>
      <c r="G115" s="333">
        <v>8530</v>
      </c>
      <c r="H115" s="377">
        <v>4.3999999999999995</v>
      </c>
      <c r="I115" s="376">
        <v>5</v>
      </c>
      <c r="J115" s="375" t="s">
        <v>544</v>
      </c>
      <c r="L115" s="28"/>
      <c r="M115" s="29"/>
    </row>
    <row r="116" spans="2:13" ht="16.25" customHeight="1" x14ac:dyDescent="0.2">
      <c r="B116" s="337" t="s">
        <v>106</v>
      </c>
      <c r="C116" s="387" t="s">
        <v>366</v>
      </c>
      <c r="D116" s="388">
        <v>5500</v>
      </c>
      <c r="E116" s="389">
        <v>5570</v>
      </c>
      <c r="F116" s="390">
        <v>4.8</v>
      </c>
      <c r="G116" s="389">
        <v>5430</v>
      </c>
      <c r="H116" s="390">
        <v>4.5</v>
      </c>
      <c r="I116" s="390">
        <v>5.0999999999999996</v>
      </c>
      <c r="J116" s="391" t="s">
        <v>1336</v>
      </c>
      <c r="L116" s="28"/>
      <c r="M116" s="29"/>
    </row>
    <row r="117" spans="2:13" ht="16.25" customHeight="1" x14ac:dyDescent="0.2">
      <c r="B117" s="337" t="s">
        <v>107</v>
      </c>
      <c r="C117" s="375" t="s">
        <v>367</v>
      </c>
      <c r="D117" s="333">
        <v>5460</v>
      </c>
      <c r="E117" s="333">
        <v>5450</v>
      </c>
      <c r="F117" s="376">
        <v>4.5999999999999996</v>
      </c>
      <c r="G117" s="333">
        <v>5460</v>
      </c>
      <c r="H117" s="667" t="s">
        <v>1350</v>
      </c>
      <c r="I117" s="376">
        <v>4.8</v>
      </c>
      <c r="J117" s="375" t="s">
        <v>542</v>
      </c>
      <c r="L117" s="28"/>
      <c r="M117" s="29"/>
    </row>
    <row r="118" spans="2:13" ht="16.25" customHeight="1" x14ac:dyDescent="0.2">
      <c r="B118" s="337" t="s">
        <v>108</v>
      </c>
      <c r="C118" s="387" t="s">
        <v>368</v>
      </c>
      <c r="D118" s="388">
        <v>4300</v>
      </c>
      <c r="E118" s="389">
        <v>4360</v>
      </c>
      <c r="F118" s="390">
        <v>5.2</v>
      </c>
      <c r="G118" s="389">
        <v>4280</v>
      </c>
      <c r="H118" s="390">
        <v>5</v>
      </c>
      <c r="I118" s="390">
        <v>5.4</v>
      </c>
      <c r="J118" s="391" t="s">
        <v>1334</v>
      </c>
      <c r="L118" s="28"/>
      <c r="M118" s="29"/>
    </row>
    <row r="119" spans="2:13" ht="16.25" customHeight="1" x14ac:dyDescent="0.2">
      <c r="B119" s="337" t="s">
        <v>109</v>
      </c>
      <c r="C119" s="375" t="s">
        <v>369</v>
      </c>
      <c r="D119" s="333">
        <v>4550</v>
      </c>
      <c r="E119" s="333">
        <v>4580</v>
      </c>
      <c r="F119" s="376">
        <v>4.7</v>
      </c>
      <c r="G119" s="333">
        <v>4540</v>
      </c>
      <c r="H119" s="377">
        <v>4.5</v>
      </c>
      <c r="I119" s="376">
        <v>4.9000000000000004</v>
      </c>
      <c r="J119" s="375" t="s">
        <v>543</v>
      </c>
      <c r="L119" s="28"/>
      <c r="M119" s="29"/>
    </row>
    <row r="120" spans="2:13" ht="16.25" customHeight="1" x14ac:dyDescent="0.2">
      <c r="B120" s="337" t="s">
        <v>110</v>
      </c>
      <c r="C120" s="387" t="s">
        <v>370</v>
      </c>
      <c r="D120" s="388">
        <v>3440</v>
      </c>
      <c r="E120" s="389">
        <v>3450</v>
      </c>
      <c r="F120" s="390">
        <v>4.9000000000000004</v>
      </c>
      <c r="G120" s="389">
        <v>3440</v>
      </c>
      <c r="H120" s="390">
        <v>4.7</v>
      </c>
      <c r="I120" s="390">
        <v>5.0999999999999996</v>
      </c>
      <c r="J120" s="391" t="s">
        <v>1334</v>
      </c>
      <c r="L120" s="28"/>
      <c r="M120" s="29"/>
    </row>
    <row r="121" spans="2:13" ht="16.25" customHeight="1" x14ac:dyDescent="0.2">
      <c r="B121" s="337" t="s">
        <v>111</v>
      </c>
      <c r="C121" s="375" t="s">
        <v>371</v>
      </c>
      <c r="D121" s="333">
        <v>3320</v>
      </c>
      <c r="E121" s="333">
        <v>3360</v>
      </c>
      <c r="F121" s="376">
        <v>4.5999999999999996</v>
      </c>
      <c r="G121" s="333">
        <v>3300</v>
      </c>
      <c r="H121" s="660" t="s">
        <v>1351</v>
      </c>
      <c r="I121" s="376">
        <v>4.8</v>
      </c>
      <c r="J121" s="375" t="s">
        <v>542</v>
      </c>
      <c r="L121" s="28"/>
      <c r="M121" s="29"/>
    </row>
    <row r="122" spans="2:13" ht="16.25" customHeight="1" x14ac:dyDescent="0.2">
      <c r="B122" s="337" t="s">
        <v>112</v>
      </c>
      <c r="C122" s="387" t="s">
        <v>372</v>
      </c>
      <c r="D122" s="388">
        <v>12400</v>
      </c>
      <c r="E122" s="389">
        <v>12600</v>
      </c>
      <c r="F122" s="390">
        <v>4.5</v>
      </c>
      <c r="G122" s="389">
        <v>12100</v>
      </c>
      <c r="H122" s="390">
        <v>4.3</v>
      </c>
      <c r="I122" s="390">
        <v>4.7</v>
      </c>
      <c r="J122" s="391" t="s">
        <v>1352</v>
      </c>
      <c r="L122" s="28"/>
      <c r="M122" s="29"/>
    </row>
    <row r="123" spans="2:13" ht="16.25" customHeight="1" x14ac:dyDescent="0.2">
      <c r="B123" s="337" t="s">
        <v>1280</v>
      </c>
      <c r="C123" s="321" t="s">
        <v>1353</v>
      </c>
      <c r="D123" s="333">
        <v>11300</v>
      </c>
      <c r="E123" s="572">
        <v>11200</v>
      </c>
      <c r="F123" s="377">
        <v>4.7</v>
      </c>
      <c r="G123" s="572">
        <v>11400</v>
      </c>
      <c r="H123" s="377">
        <v>4.5</v>
      </c>
      <c r="I123" s="377">
        <v>4.9000000000000004</v>
      </c>
      <c r="J123" s="375" t="s">
        <v>546</v>
      </c>
      <c r="L123" s="28"/>
      <c r="M123" s="29"/>
    </row>
    <row r="124" spans="2:13" ht="16.25" customHeight="1" x14ac:dyDescent="0.2">
      <c r="B124" s="337" t="s">
        <v>113</v>
      </c>
      <c r="C124" s="375" t="s">
        <v>373</v>
      </c>
      <c r="D124" s="333">
        <v>3750</v>
      </c>
      <c r="E124" s="333">
        <v>3760</v>
      </c>
      <c r="F124" s="376">
        <v>6.2</v>
      </c>
      <c r="G124" s="333">
        <v>3740</v>
      </c>
      <c r="H124" s="390">
        <v>6</v>
      </c>
      <c r="I124" s="376">
        <v>6.4</v>
      </c>
      <c r="J124" s="375" t="s">
        <v>543</v>
      </c>
      <c r="L124" s="28"/>
      <c r="M124" s="29"/>
    </row>
    <row r="125" spans="2:13" ht="16.25" customHeight="1" x14ac:dyDescent="0.2">
      <c r="B125" s="337" t="s">
        <v>1354</v>
      </c>
      <c r="C125" s="387" t="s">
        <v>374</v>
      </c>
      <c r="D125" s="388">
        <v>2450</v>
      </c>
      <c r="E125" s="389">
        <v>2460</v>
      </c>
      <c r="F125" s="390">
        <v>6.1</v>
      </c>
      <c r="G125" s="389">
        <v>2450</v>
      </c>
      <c r="H125" s="390">
        <v>5.8999999999999995</v>
      </c>
      <c r="I125" s="390">
        <v>6.3</v>
      </c>
      <c r="J125" s="391" t="s">
        <v>1334</v>
      </c>
      <c r="L125" s="28"/>
      <c r="M125" s="29"/>
    </row>
    <row r="126" spans="2:13" ht="16.25" customHeight="1" x14ac:dyDescent="0.2">
      <c r="B126" s="337" t="s">
        <v>115</v>
      </c>
      <c r="C126" s="375" t="s">
        <v>375</v>
      </c>
      <c r="D126" s="333">
        <v>728</v>
      </c>
      <c r="E126" s="333">
        <v>728</v>
      </c>
      <c r="F126" s="376">
        <v>6.1</v>
      </c>
      <c r="G126" s="333">
        <v>728</v>
      </c>
      <c r="H126" s="377">
        <v>5.8999999999999995</v>
      </c>
      <c r="I126" s="376">
        <v>6.3</v>
      </c>
      <c r="J126" s="375" t="s">
        <v>543</v>
      </c>
      <c r="L126" s="28"/>
      <c r="M126" s="29"/>
    </row>
    <row r="127" spans="2:13" ht="16.25" customHeight="1" x14ac:dyDescent="0.2">
      <c r="B127" s="337" t="s">
        <v>1355</v>
      </c>
      <c r="C127" s="387" t="s">
        <v>376</v>
      </c>
      <c r="D127" s="388">
        <v>367</v>
      </c>
      <c r="E127" s="389">
        <v>366</v>
      </c>
      <c r="F127" s="390">
        <v>6</v>
      </c>
      <c r="G127" s="389">
        <v>368</v>
      </c>
      <c r="H127" s="390">
        <v>5.8000000000000007</v>
      </c>
      <c r="I127" s="390">
        <v>6.2</v>
      </c>
      <c r="J127" s="391" t="s">
        <v>1334</v>
      </c>
      <c r="L127" s="28"/>
      <c r="M127" s="29"/>
    </row>
    <row r="128" spans="2:13" ht="16.25" customHeight="1" thickBot="1" x14ac:dyDescent="0.25">
      <c r="B128" s="382" t="s">
        <v>1356</v>
      </c>
      <c r="C128" s="379" t="s">
        <v>1357</v>
      </c>
      <c r="D128" s="335">
        <v>3810</v>
      </c>
      <c r="E128" s="335">
        <v>3800</v>
      </c>
      <c r="F128" s="380">
        <v>5</v>
      </c>
      <c r="G128" s="335">
        <v>3810</v>
      </c>
      <c r="H128" s="381">
        <v>4.5999999999999996</v>
      </c>
      <c r="I128" s="380">
        <v>5</v>
      </c>
      <c r="J128" s="379" t="s">
        <v>1307</v>
      </c>
      <c r="L128" s="28"/>
      <c r="M128" s="29"/>
    </row>
    <row r="129" spans="2:13" ht="16.25" customHeight="1" thickTop="1" x14ac:dyDescent="0.2">
      <c r="B129" s="383" t="s">
        <v>1358</v>
      </c>
      <c r="C129" s="387" t="s">
        <v>377</v>
      </c>
      <c r="D129" s="388">
        <v>3440</v>
      </c>
      <c r="E129" s="389">
        <v>3500</v>
      </c>
      <c r="F129" s="390">
        <v>4.0999999999999996</v>
      </c>
      <c r="G129" s="389">
        <v>3410</v>
      </c>
      <c r="H129" s="390">
        <v>3.9</v>
      </c>
      <c r="I129" s="390">
        <v>4.3</v>
      </c>
      <c r="J129" s="391" t="s">
        <v>1334</v>
      </c>
      <c r="L129" s="28"/>
      <c r="M129" s="29"/>
    </row>
    <row r="130" spans="2:13" ht="16.25" customHeight="1" x14ac:dyDescent="0.2">
      <c r="B130" s="320" t="s">
        <v>118</v>
      </c>
      <c r="C130" s="339" t="s">
        <v>378</v>
      </c>
      <c r="D130" s="338">
        <v>1060</v>
      </c>
      <c r="E130" s="338">
        <v>1070</v>
      </c>
      <c r="F130" s="384">
        <v>4.2</v>
      </c>
      <c r="G130" s="338">
        <v>1050</v>
      </c>
      <c r="H130" s="385">
        <v>4</v>
      </c>
      <c r="I130" s="384">
        <v>4.4000000000000004</v>
      </c>
      <c r="J130" s="386" t="s">
        <v>543</v>
      </c>
      <c r="L130" s="28"/>
      <c r="M130" s="29"/>
    </row>
    <row r="131" spans="2:13" ht="16.25" customHeight="1" x14ac:dyDescent="0.2">
      <c r="B131" s="320" t="s">
        <v>119</v>
      </c>
      <c r="C131" s="387" t="s">
        <v>379</v>
      </c>
      <c r="D131" s="388">
        <v>760</v>
      </c>
      <c r="E131" s="389">
        <v>771</v>
      </c>
      <c r="F131" s="390">
        <v>4.3</v>
      </c>
      <c r="G131" s="389">
        <v>755</v>
      </c>
      <c r="H131" s="390">
        <v>4.0999999999999996</v>
      </c>
      <c r="I131" s="390">
        <v>4.5</v>
      </c>
      <c r="J131" s="391" t="s">
        <v>1334</v>
      </c>
      <c r="L131" s="28"/>
      <c r="M131" s="29"/>
    </row>
    <row r="132" spans="2:13" ht="16.25" customHeight="1" x14ac:dyDescent="0.2">
      <c r="B132" s="320" t="s">
        <v>120</v>
      </c>
      <c r="C132" s="339" t="s">
        <v>380</v>
      </c>
      <c r="D132" s="338">
        <v>688</v>
      </c>
      <c r="E132" s="338">
        <v>698</v>
      </c>
      <c r="F132" s="384">
        <v>4.2</v>
      </c>
      <c r="G132" s="338">
        <v>683</v>
      </c>
      <c r="H132" s="385">
        <v>4</v>
      </c>
      <c r="I132" s="384">
        <v>4.4000000000000004</v>
      </c>
      <c r="J132" s="386" t="s">
        <v>543</v>
      </c>
      <c r="L132" s="28"/>
      <c r="M132" s="29"/>
    </row>
    <row r="133" spans="2:13" ht="16.25" customHeight="1" x14ac:dyDescent="0.2">
      <c r="B133" s="320" t="s">
        <v>121</v>
      </c>
      <c r="C133" s="387" t="s">
        <v>381</v>
      </c>
      <c r="D133" s="388">
        <v>787</v>
      </c>
      <c r="E133" s="389">
        <v>798</v>
      </c>
      <c r="F133" s="390">
        <v>4.2</v>
      </c>
      <c r="G133" s="389">
        <v>782</v>
      </c>
      <c r="H133" s="390">
        <v>4</v>
      </c>
      <c r="I133" s="390">
        <v>4.4000000000000004</v>
      </c>
      <c r="J133" s="391" t="s">
        <v>1334</v>
      </c>
      <c r="L133" s="28"/>
      <c r="M133" s="29"/>
    </row>
    <row r="134" spans="2:13" ht="16.25" customHeight="1" x14ac:dyDescent="0.2">
      <c r="B134" s="320" t="s">
        <v>122</v>
      </c>
      <c r="C134" s="339" t="s">
        <v>382</v>
      </c>
      <c r="D134" s="338">
        <v>1010</v>
      </c>
      <c r="E134" s="338">
        <v>1030</v>
      </c>
      <c r="F134" s="384">
        <v>4.2</v>
      </c>
      <c r="G134" s="338">
        <v>1000</v>
      </c>
      <c r="H134" s="385">
        <v>4</v>
      </c>
      <c r="I134" s="384">
        <v>4.4000000000000004</v>
      </c>
      <c r="J134" s="386" t="s">
        <v>543</v>
      </c>
      <c r="L134" s="28"/>
      <c r="M134" s="29"/>
    </row>
    <row r="135" spans="2:13" ht="16.25" customHeight="1" x14ac:dyDescent="0.2">
      <c r="B135" s="320" t="s">
        <v>123</v>
      </c>
      <c r="C135" s="387" t="s">
        <v>383</v>
      </c>
      <c r="D135" s="388">
        <v>2460</v>
      </c>
      <c r="E135" s="389">
        <v>2500</v>
      </c>
      <c r="F135" s="390">
        <v>4.2</v>
      </c>
      <c r="G135" s="389">
        <v>2440</v>
      </c>
      <c r="H135" s="390">
        <v>4</v>
      </c>
      <c r="I135" s="390">
        <v>4.4000000000000004</v>
      </c>
      <c r="J135" s="391" t="s">
        <v>1334</v>
      </c>
      <c r="L135" s="28"/>
      <c r="M135" s="29"/>
    </row>
    <row r="136" spans="2:13" ht="16.25" customHeight="1" x14ac:dyDescent="0.2">
      <c r="B136" s="320" t="s">
        <v>124</v>
      </c>
      <c r="C136" s="339" t="s">
        <v>384</v>
      </c>
      <c r="D136" s="338">
        <v>1730</v>
      </c>
      <c r="E136" s="338">
        <v>1760</v>
      </c>
      <c r="F136" s="384">
        <v>4.2</v>
      </c>
      <c r="G136" s="338">
        <v>1720</v>
      </c>
      <c r="H136" s="385">
        <v>4</v>
      </c>
      <c r="I136" s="384">
        <v>4.4000000000000004</v>
      </c>
      <c r="J136" s="386" t="s">
        <v>543</v>
      </c>
      <c r="L136" s="28"/>
      <c r="M136" s="29"/>
    </row>
    <row r="137" spans="2:13" ht="16.25" customHeight="1" x14ac:dyDescent="0.2">
      <c r="B137" s="320" t="s">
        <v>125</v>
      </c>
      <c r="C137" s="387" t="s">
        <v>385</v>
      </c>
      <c r="D137" s="388">
        <v>1190</v>
      </c>
      <c r="E137" s="389">
        <v>1210</v>
      </c>
      <c r="F137" s="390">
        <v>4.2</v>
      </c>
      <c r="G137" s="389">
        <v>1180</v>
      </c>
      <c r="H137" s="390">
        <v>4</v>
      </c>
      <c r="I137" s="390">
        <v>4.4000000000000004</v>
      </c>
      <c r="J137" s="391" t="s">
        <v>1334</v>
      </c>
      <c r="L137" s="28"/>
      <c r="M137" s="29"/>
    </row>
    <row r="138" spans="2:13" ht="16.25" customHeight="1" x14ac:dyDescent="0.2">
      <c r="B138" s="320" t="s">
        <v>126</v>
      </c>
      <c r="C138" s="387" t="s">
        <v>386</v>
      </c>
      <c r="D138" s="388">
        <v>928</v>
      </c>
      <c r="E138" s="389">
        <v>941</v>
      </c>
      <c r="F138" s="390">
        <v>4.2</v>
      </c>
      <c r="G138" s="389">
        <v>922</v>
      </c>
      <c r="H138" s="390">
        <v>4</v>
      </c>
      <c r="I138" s="390">
        <v>4.4000000000000004</v>
      </c>
      <c r="J138" s="391" t="s">
        <v>1334</v>
      </c>
      <c r="L138" s="28"/>
      <c r="M138" s="29"/>
    </row>
    <row r="139" spans="2:13" ht="16.25" customHeight="1" x14ac:dyDescent="0.2">
      <c r="B139" s="320" t="s">
        <v>127</v>
      </c>
      <c r="C139" s="339" t="s">
        <v>387</v>
      </c>
      <c r="D139" s="338">
        <v>1260</v>
      </c>
      <c r="E139" s="338">
        <v>1270</v>
      </c>
      <c r="F139" s="384">
        <v>4.3</v>
      </c>
      <c r="G139" s="338">
        <v>1250</v>
      </c>
      <c r="H139" s="385">
        <v>4.0999999999999996</v>
      </c>
      <c r="I139" s="384">
        <v>4.5</v>
      </c>
      <c r="J139" s="386" t="s">
        <v>543</v>
      </c>
      <c r="L139" s="28"/>
      <c r="M139" s="29"/>
    </row>
    <row r="140" spans="2:13" ht="16.25" customHeight="1" x14ac:dyDescent="0.2">
      <c r="B140" s="320" t="s">
        <v>128</v>
      </c>
      <c r="C140" s="387" t="s">
        <v>388</v>
      </c>
      <c r="D140" s="388">
        <v>1230</v>
      </c>
      <c r="E140" s="389">
        <v>1240</v>
      </c>
      <c r="F140" s="390">
        <v>4.4000000000000004</v>
      </c>
      <c r="G140" s="389">
        <v>1220</v>
      </c>
      <c r="H140" s="390">
        <v>4.2</v>
      </c>
      <c r="I140" s="390">
        <v>4.5999999999999996</v>
      </c>
      <c r="J140" s="391" t="s">
        <v>1334</v>
      </c>
      <c r="L140" s="28"/>
      <c r="M140" s="29"/>
    </row>
    <row r="141" spans="2:13" ht="16.25" customHeight="1" x14ac:dyDescent="0.2">
      <c r="B141" s="320" t="s">
        <v>129</v>
      </c>
      <c r="C141" s="339" t="s">
        <v>389</v>
      </c>
      <c r="D141" s="338">
        <v>3200</v>
      </c>
      <c r="E141" s="338">
        <v>3230</v>
      </c>
      <c r="F141" s="384">
        <v>4.5</v>
      </c>
      <c r="G141" s="338">
        <v>3190</v>
      </c>
      <c r="H141" s="385">
        <v>4.5</v>
      </c>
      <c r="I141" s="384">
        <v>4.7</v>
      </c>
      <c r="J141" s="386" t="s">
        <v>542</v>
      </c>
      <c r="L141" s="28"/>
      <c r="M141" s="29"/>
    </row>
    <row r="142" spans="2:13" ht="16.25" customHeight="1" x14ac:dyDescent="0.2">
      <c r="B142" s="320" t="s">
        <v>130</v>
      </c>
      <c r="C142" s="387" t="s">
        <v>390</v>
      </c>
      <c r="D142" s="388">
        <v>547</v>
      </c>
      <c r="E142" s="389">
        <v>555</v>
      </c>
      <c r="F142" s="390">
        <v>4.4000000000000004</v>
      </c>
      <c r="G142" s="389">
        <v>544</v>
      </c>
      <c r="H142" s="390">
        <v>4.2</v>
      </c>
      <c r="I142" s="390">
        <v>4.5999999999999996</v>
      </c>
      <c r="J142" s="391" t="s">
        <v>1334</v>
      </c>
      <c r="L142" s="28"/>
      <c r="M142" s="29"/>
    </row>
    <row r="143" spans="2:13" ht="16.25" customHeight="1" x14ac:dyDescent="0.2">
      <c r="B143" s="320" t="s">
        <v>131</v>
      </c>
      <c r="C143" s="339" t="s">
        <v>391</v>
      </c>
      <c r="D143" s="338">
        <v>983</v>
      </c>
      <c r="E143" s="338">
        <v>996</v>
      </c>
      <c r="F143" s="384">
        <v>4.4000000000000004</v>
      </c>
      <c r="G143" s="338">
        <v>977</v>
      </c>
      <c r="H143" s="385">
        <v>4.2</v>
      </c>
      <c r="I143" s="384">
        <v>4.5999999999999996</v>
      </c>
      <c r="J143" s="386" t="s">
        <v>543</v>
      </c>
      <c r="L143" s="28"/>
      <c r="M143" s="29"/>
    </row>
    <row r="144" spans="2:13" ht="16.25" customHeight="1" x14ac:dyDescent="0.2">
      <c r="B144" s="320" t="s">
        <v>132</v>
      </c>
      <c r="C144" s="387" t="s">
        <v>392</v>
      </c>
      <c r="D144" s="388">
        <v>600</v>
      </c>
      <c r="E144" s="389">
        <v>608</v>
      </c>
      <c r="F144" s="390">
        <v>4.4000000000000004</v>
      </c>
      <c r="G144" s="389">
        <v>596</v>
      </c>
      <c r="H144" s="390">
        <v>4.2</v>
      </c>
      <c r="I144" s="390">
        <v>4.5999999999999996</v>
      </c>
      <c r="J144" s="391" t="s">
        <v>1334</v>
      </c>
      <c r="L144" s="28"/>
      <c r="M144" s="29"/>
    </row>
    <row r="145" spans="2:13" ht="16.25" customHeight="1" x14ac:dyDescent="0.2">
      <c r="B145" s="320" t="s">
        <v>133</v>
      </c>
      <c r="C145" s="321" t="s">
        <v>393</v>
      </c>
      <c r="D145" s="333">
        <v>944</v>
      </c>
      <c r="E145" s="333">
        <v>957</v>
      </c>
      <c r="F145" s="376">
        <v>4.4000000000000004</v>
      </c>
      <c r="G145" s="333">
        <v>939</v>
      </c>
      <c r="H145" s="377">
        <v>4.2</v>
      </c>
      <c r="I145" s="376">
        <v>4.5999999999999996</v>
      </c>
      <c r="J145" s="375" t="s">
        <v>1334</v>
      </c>
      <c r="L145" s="28"/>
      <c r="M145" s="29"/>
    </row>
    <row r="146" spans="2:13" ht="16.25" customHeight="1" x14ac:dyDescent="0.2">
      <c r="B146" s="320" t="s">
        <v>134</v>
      </c>
      <c r="C146" s="387" t="s">
        <v>394</v>
      </c>
      <c r="D146" s="388">
        <v>1580</v>
      </c>
      <c r="E146" s="389">
        <v>1610</v>
      </c>
      <c r="F146" s="390">
        <v>4.9000000000000004</v>
      </c>
      <c r="G146" s="389">
        <v>1550</v>
      </c>
      <c r="H146" s="390">
        <v>4.7</v>
      </c>
      <c r="I146" s="390">
        <v>5.0999999999999996</v>
      </c>
      <c r="J146" s="391" t="s">
        <v>1336</v>
      </c>
      <c r="L146" s="28"/>
      <c r="M146" s="29"/>
    </row>
    <row r="147" spans="2:13" ht="16.25" customHeight="1" x14ac:dyDescent="0.2">
      <c r="B147" s="320" t="s">
        <v>135</v>
      </c>
      <c r="C147" s="339" t="s">
        <v>395</v>
      </c>
      <c r="D147" s="338">
        <v>2040</v>
      </c>
      <c r="E147" s="338">
        <v>2050</v>
      </c>
      <c r="F147" s="384">
        <v>4.5</v>
      </c>
      <c r="G147" s="338">
        <v>2030</v>
      </c>
      <c r="H147" s="385">
        <v>4.5</v>
      </c>
      <c r="I147" s="384">
        <v>4.7</v>
      </c>
      <c r="J147" s="386" t="s">
        <v>1338</v>
      </c>
      <c r="L147" s="28"/>
      <c r="M147" s="29"/>
    </row>
    <row r="148" spans="2:13" ht="16.25" customHeight="1" x14ac:dyDescent="0.2">
      <c r="B148" s="320" t="s">
        <v>136</v>
      </c>
      <c r="C148" s="387" t="s">
        <v>396</v>
      </c>
      <c r="D148" s="388">
        <v>2170</v>
      </c>
      <c r="E148" s="389">
        <v>2190</v>
      </c>
      <c r="F148" s="390">
        <v>4.5999999999999996</v>
      </c>
      <c r="G148" s="389">
        <v>2160</v>
      </c>
      <c r="H148" s="390">
        <v>4.4000000000000004</v>
      </c>
      <c r="I148" s="390">
        <v>4.8</v>
      </c>
      <c r="J148" s="391" t="s">
        <v>1334</v>
      </c>
      <c r="L148" s="28"/>
      <c r="M148" s="29"/>
    </row>
    <row r="149" spans="2:13" ht="16.25" customHeight="1" x14ac:dyDescent="0.2">
      <c r="B149" s="320" t="s">
        <v>137</v>
      </c>
      <c r="C149" s="339" t="s">
        <v>397</v>
      </c>
      <c r="D149" s="338">
        <v>2670</v>
      </c>
      <c r="E149" s="338">
        <v>2760</v>
      </c>
      <c r="F149" s="384">
        <v>4.8</v>
      </c>
      <c r="G149" s="338">
        <v>2630</v>
      </c>
      <c r="H149" s="385">
        <v>4.7</v>
      </c>
      <c r="I149" s="384">
        <v>5</v>
      </c>
      <c r="J149" s="386" t="s">
        <v>1334</v>
      </c>
      <c r="L149" s="28"/>
      <c r="M149" s="29"/>
    </row>
    <row r="150" spans="2:13" ht="16.25" customHeight="1" x14ac:dyDescent="0.2">
      <c r="B150" s="320" t="s">
        <v>138</v>
      </c>
      <c r="C150" s="387" t="s">
        <v>398</v>
      </c>
      <c r="D150" s="388">
        <v>1720</v>
      </c>
      <c r="E150" s="389">
        <v>1740</v>
      </c>
      <c r="F150" s="390">
        <v>4.7</v>
      </c>
      <c r="G150" s="389">
        <v>1700</v>
      </c>
      <c r="H150" s="390">
        <v>4.5</v>
      </c>
      <c r="I150" s="390">
        <v>4.9000000000000004</v>
      </c>
      <c r="J150" s="391" t="s">
        <v>1336</v>
      </c>
      <c r="L150" s="28"/>
      <c r="M150" s="29"/>
    </row>
    <row r="151" spans="2:13" ht="16.25" customHeight="1" x14ac:dyDescent="0.2">
      <c r="B151" s="320" t="s">
        <v>139</v>
      </c>
      <c r="C151" s="339" t="s">
        <v>399</v>
      </c>
      <c r="D151" s="338">
        <v>1140</v>
      </c>
      <c r="E151" s="338">
        <v>1150</v>
      </c>
      <c r="F151" s="384">
        <v>4.3</v>
      </c>
      <c r="G151" s="338">
        <v>1140</v>
      </c>
      <c r="H151" s="385">
        <v>4.0999999999999996</v>
      </c>
      <c r="I151" s="384">
        <v>4.5</v>
      </c>
      <c r="J151" s="386" t="s">
        <v>1359</v>
      </c>
      <c r="L151" s="28"/>
      <c r="M151" s="29"/>
    </row>
    <row r="152" spans="2:13" ht="16.25" customHeight="1" x14ac:dyDescent="0.2">
      <c r="B152" s="320" t="s">
        <v>140</v>
      </c>
      <c r="C152" s="387" t="s">
        <v>400</v>
      </c>
      <c r="D152" s="388">
        <v>955</v>
      </c>
      <c r="E152" s="389">
        <v>961</v>
      </c>
      <c r="F152" s="390">
        <v>4.2</v>
      </c>
      <c r="G152" s="389">
        <v>955</v>
      </c>
      <c r="H152" s="390">
        <v>4</v>
      </c>
      <c r="I152" s="390">
        <v>4.4000000000000004</v>
      </c>
      <c r="J152" s="391" t="s">
        <v>1359</v>
      </c>
      <c r="L152" s="28"/>
      <c r="M152" s="29"/>
    </row>
    <row r="153" spans="2:13" ht="16.25" customHeight="1" x14ac:dyDescent="0.2">
      <c r="B153" s="320" t="s">
        <v>141</v>
      </c>
      <c r="C153" s="321" t="s">
        <v>401</v>
      </c>
      <c r="D153" s="333">
        <v>1010</v>
      </c>
      <c r="E153" s="333">
        <v>1020</v>
      </c>
      <c r="F153" s="376">
        <v>4.5</v>
      </c>
      <c r="G153" s="333">
        <v>1010</v>
      </c>
      <c r="H153" s="377">
        <v>4.3</v>
      </c>
      <c r="I153" s="376">
        <v>4.7</v>
      </c>
      <c r="J153" s="375" t="s">
        <v>548</v>
      </c>
      <c r="L153" s="28"/>
      <c r="M153" s="29"/>
    </row>
    <row r="154" spans="2:13" ht="16.25" customHeight="1" x14ac:dyDescent="0.2">
      <c r="B154" s="320" t="s">
        <v>142</v>
      </c>
      <c r="C154" s="387" t="s">
        <v>402</v>
      </c>
      <c r="D154" s="388">
        <v>1890</v>
      </c>
      <c r="E154" s="389">
        <v>1910</v>
      </c>
      <c r="F154" s="390">
        <v>4.3</v>
      </c>
      <c r="G154" s="389">
        <v>1860</v>
      </c>
      <c r="H154" s="390">
        <v>4.0999999999999996</v>
      </c>
      <c r="I154" s="390">
        <v>4.5</v>
      </c>
      <c r="J154" s="391" t="s">
        <v>1360</v>
      </c>
      <c r="L154" s="28"/>
      <c r="M154" s="29"/>
    </row>
    <row r="155" spans="2:13" ht="16.25" customHeight="1" x14ac:dyDescent="0.2">
      <c r="B155" s="320" t="s">
        <v>144</v>
      </c>
      <c r="C155" s="339" t="s">
        <v>403</v>
      </c>
      <c r="D155" s="338">
        <v>366</v>
      </c>
      <c r="E155" s="338">
        <v>368</v>
      </c>
      <c r="F155" s="384">
        <v>4.4000000000000004</v>
      </c>
      <c r="G155" s="338">
        <v>366</v>
      </c>
      <c r="H155" s="385">
        <v>4.2</v>
      </c>
      <c r="I155" s="384">
        <v>4.5999999999999996</v>
      </c>
      <c r="J155" s="386" t="s">
        <v>1359</v>
      </c>
      <c r="L155" s="28"/>
      <c r="M155" s="29"/>
    </row>
    <row r="156" spans="2:13" ht="16.25" customHeight="1" x14ac:dyDescent="0.2">
      <c r="B156" s="320" t="s">
        <v>145</v>
      </c>
      <c r="C156" s="387" t="s">
        <v>404</v>
      </c>
      <c r="D156" s="388">
        <v>1220</v>
      </c>
      <c r="E156" s="389">
        <v>1240</v>
      </c>
      <c r="F156" s="390">
        <v>4.2</v>
      </c>
      <c r="G156" s="389">
        <v>1200</v>
      </c>
      <c r="H156" s="390">
        <v>4</v>
      </c>
      <c r="I156" s="390">
        <v>4.4000000000000004</v>
      </c>
      <c r="J156" s="391" t="s">
        <v>1336</v>
      </c>
      <c r="L156" s="28"/>
      <c r="M156" s="29"/>
    </row>
    <row r="157" spans="2:13" ht="16.25" customHeight="1" x14ac:dyDescent="0.2">
      <c r="B157" s="320" t="s">
        <v>146</v>
      </c>
      <c r="C157" s="339" t="s">
        <v>405</v>
      </c>
      <c r="D157" s="338">
        <v>1080</v>
      </c>
      <c r="E157" s="338">
        <v>1090</v>
      </c>
      <c r="F157" s="384">
        <v>4.4000000000000004</v>
      </c>
      <c r="G157" s="338">
        <v>1080</v>
      </c>
      <c r="H157" s="385">
        <v>4.2</v>
      </c>
      <c r="I157" s="384">
        <v>4.5999999999999996</v>
      </c>
      <c r="J157" s="386" t="s">
        <v>1359</v>
      </c>
      <c r="L157" s="28"/>
      <c r="M157" s="29"/>
    </row>
    <row r="158" spans="2:13" ht="16.25" customHeight="1" x14ac:dyDescent="0.2">
      <c r="B158" s="320" t="s">
        <v>147</v>
      </c>
      <c r="C158" s="387" t="s">
        <v>406</v>
      </c>
      <c r="D158" s="388">
        <v>693</v>
      </c>
      <c r="E158" s="389">
        <v>700</v>
      </c>
      <c r="F158" s="390">
        <v>4.4000000000000004</v>
      </c>
      <c r="G158" s="389">
        <v>693</v>
      </c>
      <c r="H158" s="390">
        <v>4.2</v>
      </c>
      <c r="I158" s="390">
        <v>4.5999999999999996</v>
      </c>
      <c r="J158" s="391" t="s">
        <v>1359</v>
      </c>
      <c r="L158" s="28"/>
      <c r="M158" s="29"/>
    </row>
    <row r="159" spans="2:13" ht="16.25" customHeight="1" x14ac:dyDescent="0.2">
      <c r="B159" s="320" t="s">
        <v>148</v>
      </c>
      <c r="C159" s="339" t="s">
        <v>407</v>
      </c>
      <c r="D159" s="338">
        <v>1990</v>
      </c>
      <c r="E159" s="338">
        <v>2000</v>
      </c>
      <c r="F159" s="384">
        <v>4.4000000000000004</v>
      </c>
      <c r="G159" s="338">
        <v>1990</v>
      </c>
      <c r="H159" s="385">
        <v>4.2</v>
      </c>
      <c r="I159" s="384">
        <v>4.5999999999999996</v>
      </c>
      <c r="J159" s="386" t="s">
        <v>1359</v>
      </c>
      <c r="L159" s="28"/>
      <c r="M159" s="29"/>
    </row>
    <row r="160" spans="2:13" ht="16.25" customHeight="1" x14ac:dyDescent="0.2">
      <c r="B160" s="320" t="s">
        <v>149</v>
      </c>
      <c r="C160" s="387" t="s">
        <v>408</v>
      </c>
      <c r="D160" s="388">
        <v>1280</v>
      </c>
      <c r="E160" s="389">
        <v>1300</v>
      </c>
      <c r="F160" s="390">
        <v>4.5</v>
      </c>
      <c r="G160" s="389">
        <v>1280</v>
      </c>
      <c r="H160" s="390">
        <v>4.3</v>
      </c>
      <c r="I160" s="390">
        <v>4.7</v>
      </c>
      <c r="J160" s="391" t="s">
        <v>1359</v>
      </c>
      <c r="L160" s="28"/>
      <c r="M160" s="29"/>
    </row>
    <row r="161" spans="2:13" ht="16.25" customHeight="1" x14ac:dyDescent="0.2">
      <c r="B161" s="320" t="s">
        <v>150</v>
      </c>
      <c r="C161" s="321" t="s">
        <v>409</v>
      </c>
      <c r="D161" s="333">
        <v>1440</v>
      </c>
      <c r="E161" s="333">
        <v>1460</v>
      </c>
      <c r="F161" s="376">
        <v>4.3</v>
      </c>
      <c r="G161" s="333">
        <v>1440</v>
      </c>
      <c r="H161" s="377">
        <v>4.0999999999999996</v>
      </c>
      <c r="I161" s="376">
        <v>4.5</v>
      </c>
      <c r="J161" s="375" t="s">
        <v>548</v>
      </c>
      <c r="L161" s="28"/>
      <c r="M161" s="29"/>
    </row>
    <row r="162" spans="2:13" ht="16.25" customHeight="1" x14ac:dyDescent="0.2">
      <c r="B162" s="320" t="s">
        <v>151</v>
      </c>
      <c r="C162" s="387" t="s">
        <v>410</v>
      </c>
      <c r="D162" s="388">
        <v>819</v>
      </c>
      <c r="E162" s="389">
        <v>831</v>
      </c>
      <c r="F162" s="390">
        <v>4.2</v>
      </c>
      <c r="G162" s="389">
        <v>814</v>
      </c>
      <c r="H162" s="390">
        <v>4</v>
      </c>
      <c r="I162" s="390">
        <v>4.4000000000000004</v>
      </c>
      <c r="J162" s="391" t="s">
        <v>1334</v>
      </c>
      <c r="L162" s="28"/>
      <c r="M162" s="29"/>
    </row>
    <row r="163" spans="2:13" ht="16.25" customHeight="1" x14ac:dyDescent="0.2">
      <c r="B163" s="320" t="s">
        <v>152</v>
      </c>
      <c r="C163" s="339" t="s">
        <v>411</v>
      </c>
      <c r="D163" s="338">
        <v>485</v>
      </c>
      <c r="E163" s="338">
        <v>492</v>
      </c>
      <c r="F163" s="384">
        <v>4.3</v>
      </c>
      <c r="G163" s="338">
        <v>482</v>
      </c>
      <c r="H163" s="385">
        <v>4.0999999999999996</v>
      </c>
      <c r="I163" s="384">
        <v>4.5</v>
      </c>
      <c r="J163" s="386" t="s">
        <v>1334</v>
      </c>
      <c r="L163" s="28"/>
      <c r="M163" s="29"/>
    </row>
    <row r="164" spans="2:13" ht="16.25" customHeight="1" x14ac:dyDescent="0.2">
      <c r="B164" s="320" t="s">
        <v>153</v>
      </c>
      <c r="C164" s="387" t="s">
        <v>412</v>
      </c>
      <c r="D164" s="388">
        <v>440</v>
      </c>
      <c r="E164" s="389">
        <v>446</v>
      </c>
      <c r="F164" s="390">
        <v>4.2</v>
      </c>
      <c r="G164" s="389">
        <v>437</v>
      </c>
      <c r="H164" s="390">
        <v>4</v>
      </c>
      <c r="I164" s="390">
        <v>4.4000000000000004</v>
      </c>
      <c r="J164" s="391" t="s">
        <v>1334</v>
      </c>
      <c r="L164" s="28"/>
      <c r="M164" s="29"/>
    </row>
    <row r="165" spans="2:13" ht="16.25" customHeight="1" x14ac:dyDescent="0.2">
      <c r="B165" s="320" t="s">
        <v>154</v>
      </c>
      <c r="C165" s="339" t="s">
        <v>413</v>
      </c>
      <c r="D165" s="338">
        <v>3020</v>
      </c>
      <c r="E165" s="338">
        <v>3060</v>
      </c>
      <c r="F165" s="384">
        <v>4.2</v>
      </c>
      <c r="G165" s="338">
        <v>2970</v>
      </c>
      <c r="H165" s="385">
        <v>4</v>
      </c>
      <c r="I165" s="384">
        <v>4.4000000000000004</v>
      </c>
      <c r="J165" s="386" t="s">
        <v>1360</v>
      </c>
      <c r="L165" s="28"/>
      <c r="M165" s="29"/>
    </row>
    <row r="166" spans="2:13" ht="16.25" customHeight="1" x14ac:dyDescent="0.2">
      <c r="B166" s="320" t="s">
        <v>155</v>
      </c>
      <c r="C166" s="387" t="s">
        <v>414</v>
      </c>
      <c r="D166" s="388">
        <v>1390</v>
      </c>
      <c r="E166" s="389">
        <v>1410</v>
      </c>
      <c r="F166" s="390">
        <v>4.2</v>
      </c>
      <c r="G166" s="389">
        <v>1370</v>
      </c>
      <c r="H166" s="390">
        <v>4</v>
      </c>
      <c r="I166" s="390">
        <v>4.4000000000000004</v>
      </c>
      <c r="J166" s="391" t="s">
        <v>1336</v>
      </c>
      <c r="L166" s="28"/>
      <c r="M166" s="29"/>
    </row>
    <row r="167" spans="2:13" ht="16.25" customHeight="1" x14ac:dyDescent="0.2">
      <c r="B167" s="320" t="s">
        <v>156</v>
      </c>
      <c r="C167" s="387" t="s">
        <v>415</v>
      </c>
      <c r="D167" s="388">
        <v>1140</v>
      </c>
      <c r="E167" s="389">
        <v>1160</v>
      </c>
      <c r="F167" s="390">
        <v>4.2</v>
      </c>
      <c r="G167" s="389">
        <v>1120</v>
      </c>
      <c r="H167" s="390">
        <v>4</v>
      </c>
      <c r="I167" s="390">
        <v>4.4000000000000004</v>
      </c>
      <c r="J167" s="391" t="s">
        <v>1336</v>
      </c>
      <c r="L167" s="28"/>
      <c r="M167" s="29"/>
    </row>
    <row r="168" spans="2:13" ht="16.25" customHeight="1" x14ac:dyDescent="0.2">
      <c r="B168" s="320" t="s">
        <v>157</v>
      </c>
      <c r="C168" s="387" t="s">
        <v>416</v>
      </c>
      <c r="D168" s="388">
        <v>2940</v>
      </c>
      <c r="E168" s="389">
        <v>2980</v>
      </c>
      <c r="F168" s="390">
        <v>4.3</v>
      </c>
      <c r="G168" s="389">
        <v>2890</v>
      </c>
      <c r="H168" s="390">
        <v>4.0999999999999996</v>
      </c>
      <c r="I168" s="390">
        <v>4.5</v>
      </c>
      <c r="J168" s="391" t="s">
        <v>1336</v>
      </c>
      <c r="L168" s="28"/>
      <c r="M168" s="29"/>
    </row>
    <row r="169" spans="2:13" ht="16.25" customHeight="1" x14ac:dyDescent="0.2">
      <c r="B169" s="320" t="s">
        <v>158</v>
      </c>
      <c r="C169" s="339" t="s">
        <v>417</v>
      </c>
      <c r="D169" s="338">
        <v>2630</v>
      </c>
      <c r="E169" s="338">
        <v>2650</v>
      </c>
      <c r="F169" s="384">
        <v>4.7</v>
      </c>
      <c r="G169" s="338">
        <v>2630</v>
      </c>
      <c r="H169" s="385">
        <v>4.5</v>
      </c>
      <c r="I169" s="384">
        <v>4.9000000000000004</v>
      </c>
      <c r="J169" s="386" t="s">
        <v>1359</v>
      </c>
      <c r="L169" s="28"/>
      <c r="M169" s="29"/>
    </row>
    <row r="170" spans="2:13" ht="16.25" customHeight="1" x14ac:dyDescent="0.2">
      <c r="B170" s="320" t="s">
        <v>159</v>
      </c>
      <c r="C170" s="387" t="s">
        <v>418</v>
      </c>
      <c r="D170" s="388">
        <v>2250</v>
      </c>
      <c r="E170" s="389">
        <v>2270</v>
      </c>
      <c r="F170" s="390">
        <v>4.5</v>
      </c>
      <c r="G170" s="389">
        <v>2220</v>
      </c>
      <c r="H170" s="390">
        <v>4.3</v>
      </c>
      <c r="I170" s="390">
        <v>4.7</v>
      </c>
      <c r="J170" s="391" t="s">
        <v>1360</v>
      </c>
      <c r="L170" s="28"/>
      <c r="M170" s="29"/>
    </row>
    <row r="171" spans="2:13" ht="16.25" customHeight="1" x14ac:dyDescent="0.2">
      <c r="B171" s="320" t="s">
        <v>160</v>
      </c>
      <c r="C171" s="321" t="s">
        <v>419</v>
      </c>
      <c r="D171" s="333">
        <v>4380</v>
      </c>
      <c r="E171" s="333">
        <v>4440</v>
      </c>
      <c r="F171" s="376">
        <v>4.3</v>
      </c>
      <c r="G171" s="333">
        <v>4320</v>
      </c>
      <c r="H171" s="377">
        <v>4.0999999999999996</v>
      </c>
      <c r="I171" s="376">
        <v>4.5</v>
      </c>
      <c r="J171" s="375" t="s">
        <v>546</v>
      </c>
      <c r="L171" s="28"/>
      <c r="M171" s="29"/>
    </row>
    <row r="172" spans="2:13" ht="16.25" customHeight="1" x14ac:dyDescent="0.2">
      <c r="B172" s="320" t="s">
        <v>161</v>
      </c>
      <c r="C172" s="387" t="s">
        <v>420</v>
      </c>
      <c r="D172" s="388">
        <v>1650</v>
      </c>
      <c r="E172" s="389">
        <v>1670</v>
      </c>
      <c r="F172" s="390">
        <v>4.3</v>
      </c>
      <c r="G172" s="389">
        <v>1630</v>
      </c>
      <c r="H172" s="390">
        <v>4.0999999999999996</v>
      </c>
      <c r="I172" s="390">
        <v>4.5</v>
      </c>
      <c r="J172" s="391" t="s">
        <v>1336</v>
      </c>
      <c r="L172" s="28"/>
      <c r="M172" s="29"/>
    </row>
    <row r="173" spans="2:13" ht="16.25" customHeight="1" x14ac:dyDescent="0.2">
      <c r="B173" s="320" t="s">
        <v>162</v>
      </c>
      <c r="C173" s="339" t="s">
        <v>421</v>
      </c>
      <c r="D173" s="338">
        <v>590</v>
      </c>
      <c r="E173" s="338">
        <v>598</v>
      </c>
      <c r="F173" s="384">
        <v>4.3</v>
      </c>
      <c r="G173" s="338">
        <v>582</v>
      </c>
      <c r="H173" s="385">
        <v>4.0999999999999996</v>
      </c>
      <c r="I173" s="384">
        <v>4.5</v>
      </c>
      <c r="J173" s="386" t="s">
        <v>1360</v>
      </c>
      <c r="L173" s="28"/>
      <c r="M173" s="29"/>
    </row>
    <row r="174" spans="2:13" ht="16.25" customHeight="1" x14ac:dyDescent="0.2">
      <c r="B174" s="320" t="s">
        <v>163</v>
      </c>
      <c r="C174" s="387" t="s">
        <v>422</v>
      </c>
      <c r="D174" s="388">
        <v>929</v>
      </c>
      <c r="E174" s="389">
        <v>942</v>
      </c>
      <c r="F174" s="390">
        <v>4.2</v>
      </c>
      <c r="G174" s="389">
        <v>915</v>
      </c>
      <c r="H174" s="390">
        <v>4</v>
      </c>
      <c r="I174" s="390">
        <v>4.4000000000000004</v>
      </c>
      <c r="J174" s="391" t="s">
        <v>1360</v>
      </c>
      <c r="L174" s="28"/>
      <c r="M174" s="29"/>
    </row>
    <row r="175" spans="2:13" ht="16.25" customHeight="1" x14ac:dyDescent="0.2">
      <c r="B175" s="320" t="s">
        <v>164</v>
      </c>
      <c r="C175" s="339" t="s">
        <v>423</v>
      </c>
      <c r="D175" s="338">
        <v>1580</v>
      </c>
      <c r="E175" s="338">
        <v>1600</v>
      </c>
      <c r="F175" s="384">
        <v>4.2</v>
      </c>
      <c r="G175" s="338">
        <v>1570</v>
      </c>
      <c r="H175" s="385">
        <v>4</v>
      </c>
      <c r="I175" s="384">
        <v>4.4000000000000004</v>
      </c>
      <c r="J175" s="386" t="s">
        <v>1334</v>
      </c>
      <c r="L175" s="28"/>
      <c r="M175" s="29"/>
    </row>
    <row r="176" spans="2:13" ht="16.25" customHeight="1" x14ac:dyDescent="0.2">
      <c r="B176" s="320" t="s">
        <v>166</v>
      </c>
      <c r="C176" s="387" t="s">
        <v>424</v>
      </c>
      <c r="D176" s="388">
        <v>1150</v>
      </c>
      <c r="E176" s="389">
        <v>1160</v>
      </c>
      <c r="F176" s="390">
        <v>4.3</v>
      </c>
      <c r="G176" s="389">
        <v>1140</v>
      </c>
      <c r="H176" s="390">
        <v>4.0999999999999996</v>
      </c>
      <c r="I176" s="390">
        <v>4.5</v>
      </c>
      <c r="J176" s="391" t="s">
        <v>1334</v>
      </c>
      <c r="L176" s="28"/>
      <c r="M176" s="29"/>
    </row>
    <row r="177" spans="2:13" ht="16.25" customHeight="1" x14ac:dyDescent="0.2">
      <c r="B177" s="320" t="s">
        <v>167</v>
      </c>
      <c r="C177" s="339" t="s">
        <v>425</v>
      </c>
      <c r="D177" s="338">
        <v>942</v>
      </c>
      <c r="E177" s="338">
        <v>952</v>
      </c>
      <c r="F177" s="384">
        <v>4.3</v>
      </c>
      <c r="G177" s="338">
        <v>937</v>
      </c>
      <c r="H177" s="385">
        <v>4.3</v>
      </c>
      <c r="I177" s="384">
        <v>4.5</v>
      </c>
      <c r="J177" s="386" t="s">
        <v>1338</v>
      </c>
      <c r="L177" s="28"/>
      <c r="M177" s="29"/>
    </row>
    <row r="178" spans="2:13" ht="16.25" customHeight="1" x14ac:dyDescent="0.2">
      <c r="B178" s="320" t="s">
        <v>168</v>
      </c>
      <c r="C178" s="387" t="s">
        <v>426</v>
      </c>
      <c r="D178" s="388">
        <v>458</v>
      </c>
      <c r="E178" s="389">
        <v>466</v>
      </c>
      <c r="F178" s="390">
        <v>4.2</v>
      </c>
      <c r="G178" s="389">
        <v>454</v>
      </c>
      <c r="H178" s="390">
        <v>4</v>
      </c>
      <c r="I178" s="390">
        <v>4.4000000000000004</v>
      </c>
      <c r="J178" s="391" t="s">
        <v>1334</v>
      </c>
      <c r="L178" s="28"/>
      <c r="M178" s="29"/>
    </row>
    <row r="179" spans="2:13" ht="16.25" customHeight="1" x14ac:dyDescent="0.2">
      <c r="B179" s="320" t="s">
        <v>169</v>
      </c>
      <c r="C179" s="321" t="s">
        <v>427</v>
      </c>
      <c r="D179" s="333">
        <v>448</v>
      </c>
      <c r="E179" s="333">
        <v>454</v>
      </c>
      <c r="F179" s="376">
        <v>4.2</v>
      </c>
      <c r="G179" s="333">
        <v>445</v>
      </c>
      <c r="H179" s="377">
        <v>4</v>
      </c>
      <c r="I179" s="376">
        <v>4.4000000000000004</v>
      </c>
      <c r="J179" s="375" t="s">
        <v>543</v>
      </c>
      <c r="L179" s="28"/>
      <c r="M179" s="29"/>
    </row>
    <row r="180" spans="2:13" ht="16.25" customHeight="1" x14ac:dyDescent="0.2">
      <c r="B180" s="320" t="s">
        <v>170</v>
      </c>
      <c r="C180" s="387" t="s">
        <v>428</v>
      </c>
      <c r="D180" s="388">
        <v>632</v>
      </c>
      <c r="E180" s="389">
        <v>638</v>
      </c>
      <c r="F180" s="390">
        <v>4.7</v>
      </c>
      <c r="G180" s="389">
        <v>625</v>
      </c>
      <c r="H180" s="390">
        <v>4.5</v>
      </c>
      <c r="I180" s="390">
        <v>4.9000000000000004</v>
      </c>
      <c r="J180" s="391" t="s">
        <v>1360</v>
      </c>
      <c r="L180" s="28"/>
      <c r="M180" s="29"/>
    </row>
    <row r="181" spans="2:13" ht="16.25" customHeight="1" x14ac:dyDescent="0.2">
      <c r="B181" s="320" t="s">
        <v>171</v>
      </c>
      <c r="C181" s="339" t="s">
        <v>429</v>
      </c>
      <c r="D181" s="338">
        <v>1490</v>
      </c>
      <c r="E181" s="338">
        <v>1510</v>
      </c>
      <c r="F181" s="384">
        <v>4.4000000000000004</v>
      </c>
      <c r="G181" s="338">
        <v>1470</v>
      </c>
      <c r="H181" s="385">
        <v>4.2</v>
      </c>
      <c r="I181" s="384">
        <v>4.5999999999999996</v>
      </c>
      <c r="J181" s="386" t="s">
        <v>1336</v>
      </c>
      <c r="L181" s="28"/>
      <c r="M181" s="29"/>
    </row>
    <row r="182" spans="2:13" ht="16.25" customHeight="1" x14ac:dyDescent="0.2">
      <c r="B182" s="320" t="s">
        <v>172</v>
      </c>
      <c r="C182" s="387" t="s">
        <v>430</v>
      </c>
      <c r="D182" s="388">
        <v>2950</v>
      </c>
      <c r="E182" s="389">
        <v>2990</v>
      </c>
      <c r="F182" s="390">
        <v>4.3</v>
      </c>
      <c r="G182" s="389">
        <v>2900</v>
      </c>
      <c r="H182" s="390">
        <v>4.0999999999999996</v>
      </c>
      <c r="I182" s="390">
        <v>4.5</v>
      </c>
      <c r="J182" s="391" t="s">
        <v>1336</v>
      </c>
      <c r="L182" s="28"/>
      <c r="M182" s="29"/>
    </row>
    <row r="183" spans="2:13" ht="16.25" customHeight="1" x14ac:dyDescent="0.2">
      <c r="B183" s="320" t="s">
        <v>173</v>
      </c>
      <c r="C183" s="387" t="s">
        <v>431</v>
      </c>
      <c r="D183" s="388">
        <v>629</v>
      </c>
      <c r="E183" s="389">
        <v>636</v>
      </c>
      <c r="F183" s="390">
        <v>4.7</v>
      </c>
      <c r="G183" s="389">
        <v>626</v>
      </c>
      <c r="H183" s="390">
        <v>4.5</v>
      </c>
      <c r="I183" s="390">
        <v>4.9000000000000004</v>
      </c>
      <c r="J183" s="391" t="s">
        <v>1334</v>
      </c>
      <c r="L183" s="28"/>
      <c r="M183" s="29"/>
    </row>
    <row r="184" spans="2:13" ht="16.25" customHeight="1" x14ac:dyDescent="0.2">
      <c r="B184" s="320" t="s">
        <v>174</v>
      </c>
      <c r="C184" s="387" t="s">
        <v>432</v>
      </c>
      <c r="D184" s="388">
        <v>754</v>
      </c>
      <c r="E184" s="389">
        <v>760</v>
      </c>
      <c r="F184" s="390">
        <v>4.7</v>
      </c>
      <c r="G184" s="389">
        <v>751</v>
      </c>
      <c r="H184" s="390">
        <v>4.5</v>
      </c>
      <c r="I184" s="390">
        <v>4.9000000000000004</v>
      </c>
      <c r="J184" s="391" t="s">
        <v>1334</v>
      </c>
      <c r="L184" s="28"/>
      <c r="M184" s="29"/>
    </row>
    <row r="185" spans="2:13" ht="16.25" customHeight="1" x14ac:dyDescent="0.2">
      <c r="B185" s="320" t="s">
        <v>176</v>
      </c>
      <c r="C185" s="321" t="s">
        <v>433</v>
      </c>
      <c r="D185" s="333">
        <v>770</v>
      </c>
      <c r="E185" s="333">
        <v>782</v>
      </c>
      <c r="F185" s="376">
        <v>4.3</v>
      </c>
      <c r="G185" s="333">
        <v>765</v>
      </c>
      <c r="H185" s="377">
        <v>4.0999999999999996</v>
      </c>
      <c r="I185" s="376">
        <v>4.5</v>
      </c>
      <c r="J185" s="375" t="s">
        <v>1334</v>
      </c>
      <c r="L185" s="28"/>
      <c r="M185" s="29"/>
    </row>
    <row r="186" spans="2:13" ht="16.25" customHeight="1" x14ac:dyDescent="0.2">
      <c r="B186" s="320" t="s">
        <v>177</v>
      </c>
      <c r="C186" s="387" t="s">
        <v>434</v>
      </c>
      <c r="D186" s="388">
        <v>746</v>
      </c>
      <c r="E186" s="389">
        <v>755</v>
      </c>
      <c r="F186" s="390">
        <v>4.5</v>
      </c>
      <c r="G186" s="389">
        <v>736</v>
      </c>
      <c r="H186" s="390">
        <v>4.3</v>
      </c>
      <c r="I186" s="390">
        <v>4.7</v>
      </c>
      <c r="J186" s="391" t="s">
        <v>1360</v>
      </c>
      <c r="L186" s="28"/>
      <c r="M186" s="29"/>
    </row>
    <row r="187" spans="2:13" ht="16.25" customHeight="1" x14ac:dyDescent="0.2">
      <c r="B187" s="320" t="s">
        <v>178</v>
      </c>
      <c r="C187" s="339" t="s">
        <v>435</v>
      </c>
      <c r="D187" s="338">
        <v>573</v>
      </c>
      <c r="E187" s="338">
        <v>581</v>
      </c>
      <c r="F187" s="384">
        <v>4.4000000000000004</v>
      </c>
      <c r="G187" s="338">
        <v>570</v>
      </c>
      <c r="H187" s="385">
        <v>4.2</v>
      </c>
      <c r="I187" s="384">
        <v>4.5999999999999996</v>
      </c>
      <c r="J187" s="386" t="s">
        <v>1334</v>
      </c>
      <c r="L187" s="28"/>
      <c r="M187" s="29"/>
    </row>
    <row r="188" spans="2:13" ht="16.25" customHeight="1" x14ac:dyDescent="0.2">
      <c r="B188" s="320" t="s">
        <v>179</v>
      </c>
      <c r="C188" s="387" t="s">
        <v>436</v>
      </c>
      <c r="D188" s="388">
        <v>357</v>
      </c>
      <c r="E188" s="389">
        <v>362</v>
      </c>
      <c r="F188" s="390">
        <v>4.4000000000000004</v>
      </c>
      <c r="G188" s="389">
        <v>355</v>
      </c>
      <c r="H188" s="390">
        <v>4.2</v>
      </c>
      <c r="I188" s="390">
        <v>4.5999999999999996</v>
      </c>
      <c r="J188" s="391" t="s">
        <v>1334</v>
      </c>
      <c r="L188" s="28"/>
      <c r="M188" s="29"/>
    </row>
    <row r="189" spans="2:13" ht="16.25" customHeight="1" x14ac:dyDescent="0.2">
      <c r="B189" s="320" t="s">
        <v>181</v>
      </c>
      <c r="C189" s="321" t="s">
        <v>437</v>
      </c>
      <c r="D189" s="333">
        <v>705</v>
      </c>
      <c r="E189" s="333">
        <v>714</v>
      </c>
      <c r="F189" s="376">
        <v>4.4000000000000004</v>
      </c>
      <c r="G189" s="333">
        <v>696</v>
      </c>
      <c r="H189" s="377">
        <v>4.2</v>
      </c>
      <c r="I189" s="376">
        <v>4.5999999999999996</v>
      </c>
      <c r="J189" s="375" t="s">
        <v>546</v>
      </c>
      <c r="L189" s="28"/>
      <c r="M189" s="29"/>
    </row>
    <row r="190" spans="2:13" ht="16.25" customHeight="1" x14ac:dyDescent="0.2">
      <c r="B190" s="320" t="s">
        <v>182</v>
      </c>
      <c r="C190" s="387" t="s">
        <v>438</v>
      </c>
      <c r="D190" s="388">
        <v>1460</v>
      </c>
      <c r="E190" s="389">
        <v>1480</v>
      </c>
      <c r="F190" s="390">
        <v>4.3</v>
      </c>
      <c r="G190" s="389">
        <v>1440</v>
      </c>
      <c r="H190" s="390">
        <v>4.0999999999999996</v>
      </c>
      <c r="I190" s="390">
        <v>4.5</v>
      </c>
      <c r="J190" s="391" t="s">
        <v>1336</v>
      </c>
      <c r="L190" s="28"/>
      <c r="M190" s="29"/>
    </row>
    <row r="191" spans="2:13" ht="16.25" customHeight="1" x14ac:dyDescent="0.2">
      <c r="B191" s="320" t="s">
        <v>183</v>
      </c>
      <c r="C191" s="321" t="s">
        <v>439</v>
      </c>
      <c r="D191" s="333">
        <v>520</v>
      </c>
      <c r="E191" s="333">
        <v>524</v>
      </c>
      <c r="F191" s="376">
        <v>4.7</v>
      </c>
      <c r="G191" s="333">
        <v>518</v>
      </c>
      <c r="H191" s="377">
        <v>4.5</v>
      </c>
      <c r="I191" s="376">
        <v>4.9000000000000004</v>
      </c>
      <c r="J191" s="375" t="s">
        <v>1334</v>
      </c>
      <c r="L191" s="28"/>
      <c r="M191" s="29"/>
    </row>
    <row r="192" spans="2:13" ht="16.25" customHeight="1" x14ac:dyDescent="0.2">
      <c r="B192" s="320" t="s">
        <v>184</v>
      </c>
      <c r="C192" s="387" t="s">
        <v>440</v>
      </c>
      <c r="D192" s="388">
        <v>1970</v>
      </c>
      <c r="E192" s="389">
        <v>1990</v>
      </c>
      <c r="F192" s="390">
        <v>4.2</v>
      </c>
      <c r="G192" s="389">
        <v>1960</v>
      </c>
      <c r="H192" s="390">
        <v>4</v>
      </c>
      <c r="I192" s="390">
        <v>4.4000000000000004</v>
      </c>
      <c r="J192" s="391" t="s">
        <v>1334</v>
      </c>
      <c r="L192" s="28"/>
      <c r="M192" s="29"/>
    </row>
    <row r="193" spans="2:13" ht="16.25" customHeight="1" x14ac:dyDescent="0.2">
      <c r="B193" s="320" t="s">
        <v>185</v>
      </c>
      <c r="C193" s="339" t="s">
        <v>441</v>
      </c>
      <c r="D193" s="338">
        <v>1100</v>
      </c>
      <c r="E193" s="338">
        <v>1110</v>
      </c>
      <c r="F193" s="384">
        <v>4.5999999999999996</v>
      </c>
      <c r="G193" s="338">
        <v>1090</v>
      </c>
      <c r="H193" s="385">
        <v>4.4000000000000004</v>
      </c>
      <c r="I193" s="384">
        <v>4.8</v>
      </c>
      <c r="J193" s="386" t="s">
        <v>1334</v>
      </c>
      <c r="L193" s="28"/>
      <c r="M193" s="29"/>
    </row>
    <row r="194" spans="2:13" ht="16.25" customHeight="1" x14ac:dyDescent="0.2">
      <c r="B194" s="320" t="s">
        <v>186</v>
      </c>
      <c r="C194" s="387" t="s">
        <v>442</v>
      </c>
      <c r="D194" s="388">
        <v>975</v>
      </c>
      <c r="E194" s="389">
        <v>984</v>
      </c>
      <c r="F194" s="390">
        <v>4.7</v>
      </c>
      <c r="G194" s="389">
        <v>971</v>
      </c>
      <c r="H194" s="390">
        <v>4.5</v>
      </c>
      <c r="I194" s="390">
        <v>4.9000000000000004</v>
      </c>
      <c r="J194" s="391" t="s">
        <v>1334</v>
      </c>
      <c r="L194" s="28"/>
      <c r="M194" s="29"/>
    </row>
    <row r="195" spans="2:13" ht="16.25" customHeight="1" x14ac:dyDescent="0.2">
      <c r="B195" s="320" t="s">
        <v>187</v>
      </c>
      <c r="C195" s="321" t="s">
        <v>443</v>
      </c>
      <c r="D195" s="333">
        <v>951</v>
      </c>
      <c r="E195" s="333">
        <v>965</v>
      </c>
      <c r="F195" s="376">
        <v>4.3</v>
      </c>
      <c r="G195" s="333">
        <v>945</v>
      </c>
      <c r="H195" s="377">
        <v>4.0999999999999996</v>
      </c>
      <c r="I195" s="376">
        <v>4.5</v>
      </c>
      <c r="J195" s="375" t="s">
        <v>543</v>
      </c>
      <c r="L195" s="28"/>
      <c r="M195" s="29"/>
    </row>
    <row r="196" spans="2:13" ht="16.25" customHeight="1" x14ac:dyDescent="0.2">
      <c r="B196" s="320" t="s">
        <v>188</v>
      </c>
      <c r="C196" s="387" t="s">
        <v>444</v>
      </c>
      <c r="D196" s="388">
        <v>702</v>
      </c>
      <c r="E196" s="389">
        <v>710</v>
      </c>
      <c r="F196" s="390">
        <v>4.5</v>
      </c>
      <c r="G196" s="389">
        <v>694</v>
      </c>
      <c r="H196" s="390">
        <v>4.3</v>
      </c>
      <c r="I196" s="390">
        <v>4.7</v>
      </c>
      <c r="J196" s="391" t="s">
        <v>1360</v>
      </c>
      <c r="L196" s="28"/>
      <c r="M196" s="29"/>
    </row>
    <row r="197" spans="2:13" ht="16.25" customHeight="1" x14ac:dyDescent="0.2">
      <c r="B197" s="320" t="s">
        <v>189</v>
      </c>
      <c r="C197" s="321" t="s">
        <v>445</v>
      </c>
      <c r="D197" s="333">
        <v>1730</v>
      </c>
      <c r="E197" s="333">
        <v>1750</v>
      </c>
      <c r="F197" s="376">
        <v>4.4000000000000004</v>
      </c>
      <c r="G197" s="333">
        <v>1710</v>
      </c>
      <c r="H197" s="377">
        <v>4.2</v>
      </c>
      <c r="I197" s="376">
        <v>4.5999999999999996</v>
      </c>
      <c r="J197" s="375" t="s">
        <v>1336</v>
      </c>
      <c r="L197" s="28"/>
      <c r="M197" s="29"/>
    </row>
    <row r="198" spans="2:13" ht="16.25" customHeight="1" x14ac:dyDescent="0.2">
      <c r="B198" s="320" t="s">
        <v>191</v>
      </c>
      <c r="C198" s="387" t="s">
        <v>446</v>
      </c>
      <c r="D198" s="388">
        <v>532</v>
      </c>
      <c r="E198" s="389">
        <v>538</v>
      </c>
      <c r="F198" s="390">
        <v>4.5999999999999996</v>
      </c>
      <c r="G198" s="389">
        <v>525</v>
      </c>
      <c r="H198" s="390">
        <v>4.4000000000000004</v>
      </c>
      <c r="I198" s="390">
        <v>4.8</v>
      </c>
      <c r="J198" s="391" t="s">
        <v>1360</v>
      </c>
      <c r="L198" s="28"/>
      <c r="M198" s="29"/>
    </row>
    <row r="199" spans="2:13" ht="16.25" customHeight="1" x14ac:dyDescent="0.2">
      <c r="B199" s="320" t="s">
        <v>192</v>
      </c>
      <c r="C199" s="339" t="s">
        <v>447</v>
      </c>
      <c r="D199" s="338">
        <v>1120</v>
      </c>
      <c r="E199" s="338">
        <v>1130</v>
      </c>
      <c r="F199" s="384">
        <v>4.8</v>
      </c>
      <c r="G199" s="338">
        <v>1120</v>
      </c>
      <c r="H199" s="385">
        <v>4.5999999999999996</v>
      </c>
      <c r="I199" s="384">
        <v>5</v>
      </c>
      <c r="J199" s="386" t="s">
        <v>1334</v>
      </c>
      <c r="L199" s="28"/>
      <c r="M199" s="29"/>
    </row>
    <row r="200" spans="2:13" ht="16.25" customHeight="1" x14ac:dyDescent="0.2">
      <c r="B200" s="320" t="s">
        <v>193</v>
      </c>
      <c r="C200" s="387" t="s">
        <v>448</v>
      </c>
      <c r="D200" s="388">
        <v>422</v>
      </c>
      <c r="E200" s="389">
        <v>427</v>
      </c>
      <c r="F200" s="390">
        <v>4.4000000000000004</v>
      </c>
      <c r="G200" s="389">
        <v>420</v>
      </c>
      <c r="H200" s="390">
        <v>4.2</v>
      </c>
      <c r="I200" s="390">
        <v>4.5999999999999996</v>
      </c>
      <c r="J200" s="391" t="s">
        <v>1334</v>
      </c>
      <c r="L200" s="28"/>
      <c r="M200" s="29"/>
    </row>
    <row r="201" spans="2:13" ht="16.25" customHeight="1" x14ac:dyDescent="0.2">
      <c r="B201" s="320" t="s">
        <v>194</v>
      </c>
      <c r="C201" s="321" t="s">
        <v>449</v>
      </c>
      <c r="D201" s="333">
        <v>1830</v>
      </c>
      <c r="E201" s="333">
        <v>1850</v>
      </c>
      <c r="F201" s="376">
        <v>4.2</v>
      </c>
      <c r="G201" s="333">
        <v>1800</v>
      </c>
      <c r="H201" s="377">
        <v>4</v>
      </c>
      <c r="I201" s="376">
        <v>4.4000000000000004</v>
      </c>
      <c r="J201" s="375" t="s">
        <v>544</v>
      </c>
      <c r="L201" s="28"/>
      <c r="M201" s="29"/>
    </row>
    <row r="202" spans="2:13" ht="16.25" customHeight="1" x14ac:dyDescent="0.2">
      <c r="B202" s="320" t="s">
        <v>195</v>
      </c>
      <c r="C202" s="387" t="s">
        <v>450</v>
      </c>
      <c r="D202" s="388">
        <v>765</v>
      </c>
      <c r="E202" s="389">
        <v>775</v>
      </c>
      <c r="F202" s="390">
        <v>4.4000000000000004</v>
      </c>
      <c r="G202" s="389">
        <v>761</v>
      </c>
      <c r="H202" s="390">
        <v>4.2</v>
      </c>
      <c r="I202" s="390">
        <v>4.5999999999999996</v>
      </c>
      <c r="J202" s="391" t="s">
        <v>1334</v>
      </c>
      <c r="L202" s="28"/>
      <c r="M202" s="29"/>
    </row>
    <row r="203" spans="2:13" ht="16.25" customHeight="1" x14ac:dyDescent="0.2">
      <c r="B203" s="320" t="s">
        <v>196</v>
      </c>
      <c r="C203" s="321" t="s">
        <v>451</v>
      </c>
      <c r="D203" s="333">
        <v>451</v>
      </c>
      <c r="E203" s="333">
        <v>454</v>
      </c>
      <c r="F203" s="376">
        <v>4.9000000000000004</v>
      </c>
      <c r="G203" s="333">
        <v>451</v>
      </c>
      <c r="H203" s="377">
        <v>4.7</v>
      </c>
      <c r="I203" s="376">
        <v>5.0999999999999996</v>
      </c>
      <c r="J203" s="375" t="s">
        <v>1359</v>
      </c>
      <c r="L203" s="28"/>
      <c r="M203" s="29"/>
    </row>
    <row r="204" spans="2:13" ht="16.25" customHeight="1" x14ac:dyDescent="0.2">
      <c r="B204" s="320" t="s">
        <v>197</v>
      </c>
      <c r="C204" s="387" t="s">
        <v>452</v>
      </c>
      <c r="D204" s="388">
        <v>3890</v>
      </c>
      <c r="E204" s="389">
        <v>3940</v>
      </c>
      <c r="F204" s="390">
        <v>4.4000000000000004</v>
      </c>
      <c r="G204" s="389">
        <v>3830</v>
      </c>
      <c r="H204" s="390">
        <v>4.2</v>
      </c>
      <c r="I204" s="390">
        <v>4.5999999999999996</v>
      </c>
      <c r="J204" s="391" t="s">
        <v>1336</v>
      </c>
      <c r="L204" s="28"/>
      <c r="M204" s="29"/>
    </row>
    <row r="205" spans="2:13" ht="16.25" customHeight="1" x14ac:dyDescent="0.2">
      <c r="B205" s="320" t="s">
        <v>198</v>
      </c>
      <c r="C205" s="339" t="s">
        <v>453</v>
      </c>
      <c r="D205" s="338">
        <v>2520</v>
      </c>
      <c r="E205" s="338">
        <v>2540</v>
      </c>
      <c r="F205" s="384">
        <v>4.5</v>
      </c>
      <c r="G205" s="338">
        <v>2520</v>
      </c>
      <c r="H205" s="385">
        <v>4.3</v>
      </c>
      <c r="I205" s="384">
        <v>4.7</v>
      </c>
      <c r="J205" s="386" t="s">
        <v>1359</v>
      </c>
      <c r="L205" s="28"/>
      <c r="M205" s="29"/>
    </row>
    <row r="206" spans="2:13" ht="16.25" customHeight="1" x14ac:dyDescent="0.2">
      <c r="B206" s="320" t="s">
        <v>199</v>
      </c>
      <c r="C206" s="387" t="s">
        <v>454</v>
      </c>
      <c r="D206" s="388">
        <v>802</v>
      </c>
      <c r="E206" s="389">
        <v>808</v>
      </c>
      <c r="F206" s="390">
        <v>4.8</v>
      </c>
      <c r="G206" s="389">
        <v>802</v>
      </c>
      <c r="H206" s="390">
        <v>4.5999999999999996</v>
      </c>
      <c r="I206" s="390">
        <v>5</v>
      </c>
      <c r="J206" s="391" t="s">
        <v>1359</v>
      </c>
      <c r="L206" s="28"/>
      <c r="M206" s="29"/>
    </row>
    <row r="207" spans="2:13" ht="16.25" customHeight="1" x14ac:dyDescent="0.2">
      <c r="B207" s="320" t="s">
        <v>200</v>
      </c>
      <c r="C207" s="321" t="s">
        <v>455</v>
      </c>
      <c r="D207" s="333">
        <v>644</v>
      </c>
      <c r="E207" s="333">
        <v>646</v>
      </c>
      <c r="F207" s="376">
        <v>4.7</v>
      </c>
      <c r="G207" s="333">
        <v>644</v>
      </c>
      <c r="H207" s="377">
        <v>4.5</v>
      </c>
      <c r="I207" s="376">
        <v>4.9000000000000004</v>
      </c>
      <c r="J207" s="375" t="s">
        <v>548</v>
      </c>
      <c r="L207" s="28"/>
      <c r="M207" s="29"/>
    </row>
    <row r="208" spans="2:13" ht="16.25" customHeight="1" x14ac:dyDescent="0.2">
      <c r="B208" s="320" t="s">
        <v>201</v>
      </c>
      <c r="C208" s="387" t="s">
        <v>456</v>
      </c>
      <c r="D208" s="388">
        <v>539</v>
      </c>
      <c r="E208" s="389">
        <v>543</v>
      </c>
      <c r="F208" s="390">
        <v>4.9000000000000004</v>
      </c>
      <c r="G208" s="389">
        <v>539</v>
      </c>
      <c r="H208" s="390">
        <v>4.7</v>
      </c>
      <c r="I208" s="390">
        <v>5.0999999999999996</v>
      </c>
      <c r="J208" s="391" t="s">
        <v>1359</v>
      </c>
      <c r="L208" s="28"/>
      <c r="M208" s="29"/>
    </row>
    <row r="209" spans="2:13" ht="16.25" customHeight="1" x14ac:dyDescent="0.2">
      <c r="B209" s="320" t="s">
        <v>202</v>
      </c>
      <c r="C209" s="321" t="s">
        <v>457</v>
      </c>
      <c r="D209" s="333">
        <v>1320</v>
      </c>
      <c r="E209" s="333">
        <v>1320</v>
      </c>
      <c r="F209" s="376">
        <v>4.7</v>
      </c>
      <c r="G209" s="333">
        <v>1320</v>
      </c>
      <c r="H209" s="377">
        <v>4.5</v>
      </c>
      <c r="I209" s="376">
        <v>4.9000000000000004</v>
      </c>
      <c r="J209" s="375" t="s">
        <v>1359</v>
      </c>
      <c r="L209" s="28"/>
      <c r="M209" s="29"/>
    </row>
    <row r="210" spans="2:13" ht="16.25" customHeight="1" x14ac:dyDescent="0.2">
      <c r="B210" s="320" t="s">
        <v>203</v>
      </c>
      <c r="C210" s="387" t="s">
        <v>458</v>
      </c>
      <c r="D210" s="388">
        <v>787</v>
      </c>
      <c r="E210" s="389">
        <v>793</v>
      </c>
      <c r="F210" s="390">
        <v>5</v>
      </c>
      <c r="G210" s="389">
        <v>787</v>
      </c>
      <c r="H210" s="390">
        <v>4.8</v>
      </c>
      <c r="I210" s="390">
        <v>5.2</v>
      </c>
      <c r="J210" s="391" t="s">
        <v>1359</v>
      </c>
      <c r="L210" s="28"/>
      <c r="M210" s="29"/>
    </row>
    <row r="211" spans="2:13" ht="16.25" customHeight="1" x14ac:dyDescent="0.2">
      <c r="B211" s="320" t="s">
        <v>204</v>
      </c>
      <c r="C211" s="339" t="s">
        <v>459</v>
      </c>
      <c r="D211" s="338">
        <v>749</v>
      </c>
      <c r="E211" s="338">
        <v>753</v>
      </c>
      <c r="F211" s="384">
        <v>4.8</v>
      </c>
      <c r="G211" s="338">
        <v>749</v>
      </c>
      <c r="H211" s="385">
        <v>4.5999999999999996</v>
      </c>
      <c r="I211" s="384">
        <v>5</v>
      </c>
      <c r="J211" s="386" t="s">
        <v>1359</v>
      </c>
      <c r="L211" s="28"/>
      <c r="M211" s="29"/>
    </row>
    <row r="212" spans="2:13" ht="16.25" customHeight="1" x14ac:dyDescent="0.2">
      <c r="B212" s="320" t="s">
        <v>205</v>
      </c>
      <c r="C212" s="387" t="s">
        <v>460</v>
      </c>
      <c r="D212" s="388">
        <v>647</v>
      </c>
      <c r="E212" s="389">
        <v>652</v>
      </c>
      <c r="F212" s="390">
        <v>4.8</v>
      </c>
      <c r="G212" s="389">
        <v>647</v>
      </c>
      <c r="H212" s="390">
        <v>4.5999999999999996</v>
      </c>
      <c r="I212" s="390">
        <v>5</v>
      </c>
      <c r="J212" s="391" t="s">
        <v>1359</v>
      </c>
      <c r="L212" s="28"/>
      <c r="M212" s="29"/>
    </row>
    <row r="213" spans="2:13" ht="16.25" customHeight="1" x14ac:dyDescent="0.2">
      <c r="B213" s="320" t="s">
        <v>206</v>
      </c>
      <c r="C213" s="321" t="s">
        <v>461</v>
      </c>
      <c r="D213" s="333">
        <v>995</v>
      </c>
      <c r="E213" s="333">
        <v>1010</v>
      </c>
      <c r="F213" s="376">
        <v>4.8</v>
      </c>
      <c r="G213" s="333">
        <v>995</v>
      </c>
      <c r="H213" s="377">
        <v>4.5999999999999996</v>
      </c>
      <c r="I213" s="376">
        <v>5</v>
      </c>
      <c r="J213" s="375" t="s">
        <v>548</v>
      </c>
      <c r="L213" s="28"/>
      <c r="M213" s="29"/>
    </row>
    <row r="214" spans="2:13" ht="16.25" customHeight="1" x14ac:dyDescent="0.2">
      <c r="B214" s="320" t="s">
        <v>207</v>
      </c>
      <c r="C214" s="387" t="s">
        <v>462</v>
      </c>
      <c r="D214" s="388">
        <v>1200</v>
      </c>
      <c r="E214" s="389">
        <v>1210</v>
      </c>
      <c r="F214" s="390">
        <v>4.5999999999999996</v>
      </c>
      <c r="G214" s="389">
        <v>1200</v>
      </c>
      <c r="H214" s="390">
        <v>4.5</v>
      </c>
      <c r="I214" s="390">
        <v>4.9000000000000004</v>
      </c>
      <c r="J214" s="391" t="s">
        <v>1334</v>
      </c>
      <c r="L214" s="28"/>
      <c r="M214" s="29"/>
    </row>
    <row r="215" spans="2:13" ht="16.25" customHeight="1" x14ac:dyDescent="0.2">
      <c r="B215" s="320" t="s">
        <v>209</v>
      </c>
      <c r="C215" s="321" t="s">
        <v>463</v>
      </c>
      <c r="D215" s="333">
        <v>1150</v>
      </c>
      <c r="E215" s="333">
        <v>1160</v>
      </c>
      <c r="F215" s="376">
        <v>4.7</v>
      </c>
      <c r="G215" s="333">
        <v>1130</v>
      </c>
      <c r="H215" s="377">
        <v>4.5</v>
      </c>
      <c r="I215" s="376">
        <v>4.9000000000000004</v>
      </c>
      <c r="J215" s="375" t="s">
        <v>1360</v>
      </c>
      <c r="L215" s="28"/>
      <c r="M215" s="29"/>
    </row>
    <row r="216" spans="2:13" ht="16.25" customHeight="1" x14ac:dyDescent="0.2">
      <c r="B216" s="320" t="s">
        <v>210</v>
      </c>
      <c r="C216" s="387" t="s">
        <v>464</v>
      </c>
      <c r="D216" s="388">
        <v>296</v>
      </c>
      <c r="E216" s="389">
        <v>304</v>
      </c>
      <c r="F216" s="390">
        <v>4.9000000000000004</v>
      </c>
      <c r="G216" s="389">
        <v>296</v>
      </c>
      <c r="H216" s="390">
        <v>4.7</v>
      </c>
      <c r="I216" s="390">
        <v>5.0999999999999996</v>
      </c>
      <c r="J216" s="391" t="s">
        <v>1359</v>
      </c>
      <c r="L216" s="28"/>
      <c r="M216" s="29"/>
    </row>
    <row r="217" spans="2:13" ht="16.25" customHeight="1" x14ac:dyDescent="0.2">
      <c r="B217" s="320" t="s">
        <v>211</v>
      </c>
      <c r="C217" s="339" t="s">
        <v>465</v>
      </c>
      <c r="D217" s="338">
        <v>1980</v>
      </c>
      <c r="E217" s="338">
        <v>2000</v>
      </c>
      <c r="F217" s="384">
        <v>5.2</v>
      </c>
      <c r="G217" s="338">
        <v>1950</v>
      </c>
      <c r="H217" s="385">
        <v>5</v>
      </c>
      <c r="I217" s="384">
        <v>5.4</v>
      </c>
      <c r="J217" s="386" t="s">
        <v>1336</v>
      </c>
      <c r="L217" s="28"/>
      <c r="M217" s="29"/>
    </row>
    <row r="218" spans="2:13" ht="16.25" customHeight="1" x14ac:dyDescent="0.2">
      <c r="B218" s="320" t="s">
        <v>212</v>
      </c>
      <c r="C218" s="387" t="s">
        <v>466</v>
      </c>
      <c r="D218" s="388">
        <v>1970</v>
      </c>
      <c r="E218" s="389">
        <v>1990</v>
      </c>
      <c r="F218" s="390">
        <v>5.0999999999999996</v>
      </c>
      <c r="G218" s="389">
        <v>1950</v>
      </c>
      <c r="H218" s="390">
        <v>4.9000000000000004</v>
      </c>
      <c r="I218" s="390">
        <v>5.3</v>
      </c>
      <c r="J218" s="391" t="s">
        <v>1360</v>
      </c>
      <c r="L218" s="28"/>
      <c r="M218" s="29"/>
    </row>
    <row r="219" spans="2:13" ht="16.25" customHeight="1" x14ac:dyDescent="0.2">
      <c r="B219" s="320" t="s">
        <v>213</v>
      </c>
      <c r="C219" s="321" t="s">
        <v>467</v>
      </c>
      <c r="D219" s="333">
        <v>1330</v>
      </c>
      <c r="E219" s="333">
        <v>1340</v>
      </c>
      <c r="F219" s="376">
        <v>5</v>
      </c>
      <c r="G219" s="333">
        <v>1310</v>
      </c>
      <c r="H219" s="377">
        <v>4.8</v>
      </c>
      <c r="I219" s="376">
        <v>5.2</v>
      </c>
      <c r="J219" s="375" t="s">
        <v>546</v>
      </c>
      <c r="L219" s="28"/>
      <c r="M219" s="29"/>
    </row>
    <row r="220" spans="2:13" ht="16.25" customHeight="1" x14ac:dyDescent="0.2">
      <c r="B220" s="320" t="s">
        <v>214</v>
      </c>
      <c r="C220" s="387" t="s">
        <v>468</v>
      </c>
      <c r="D220" s="388">
        <v>838</v>
      </c>
      <c r="E220" s="389">
        <v>846</v>
      </c>
      <c r="F220" s="390">
        <v>4.9000000000000004</v>
      </c>
      <c r="G220" s="389">
        <v>830</v>
      </c>
      <c r="H220" s="390">
        <v>4.7</v>
      </c>
      <c r="I220" s="390">
        <v>5.0999999999999996</v>
      </c>
      <c r="J220" s="391" t="s">
        <v>1360</v>
      </c>
      <c r="L220" s="28"/>
      <c r="M220" s="29"/>
    </row>
    <row r="221" spans="2:13" ht="16.25" customHeight="1" x14ac:dyDescent="0.2">
      <c r="B221" s="320" t="s">
        <v>215</v>
      </c>
      <c r="C221" s="321" t="s">
        <v>469</v>
      </c>
      <c r="D221" s="333">
        <v>1400</v>
      </c>
      <c r="E221" s="333">
        <v>1410</v>
      </c>
      <c r="F221" s="376">
        <v>5.3</v>
      </c>
      <c r="G221" s="333">
        <v>1390</v>
      </c>
      <c r="H221" s="377">
        <v>5.0999999999999996</v>
      </c>
      <c r="I221" s="376">
        <v>5.5</v>
      </c>
      <c r="J221" s="375" t="s">
        <v>1336</v>
      </c>
      <c r="L221" s="28"/>
      <c r="M221" s="29"/>
    </row>
    <row r="222" spans="2:13" ht="16.25" customHeight="1" x14ac:dyDescent="0.2">
      <c r="B222" s="320" t="s">
        <v>216</v>
      </c>
      <c r="C222" s="387" t="s">
        <v>470</v>
      </c>
      <c r="D222" s="388">
        <v>2080</v>
      </c>
      <c r="E222" s="389">
        <v>2100</v>
      </c>
      <c r="F222" s="390">
        <v>4.9000000000000004</v>
      </c>
      <c r="G222" s="389">
        <v>2050</v>
      </c>
      <c r="H222" s="390">
        <v>4.7</v>
      </c>
      <c r="I222" s="390">
        <v>5.1000000000000005</v>
      </c>
      <c r="J222" s="391" t="s">
        <v>1360</v>
      </c>
      <c r="L222" s="28"/>
      <c r="M222" s="29"/>
    </row>
    <row r="223" spans="2:13" ht="16.25" customHeight="1" x14ac:dyDescent="0.2">
      <c r="B223" s="320" t="s">
        <v>217</v>
      </c>
      <c r="C223" s="339" t="s">
        <v>471</v>
      </c>
      <c r="D223" s="338">
        <v>1020</v>
      </c>
      <c r="E223" s="338">
        <v>1030</v>
      </c>
      <c r="F223" s="384">
        <v>4.9000000000000004</v>
      </c>
      <c r="G223" s="338">
        <v>1010</v>
      </c>
      <c r="H223" s="385">
        <v>4.7</v>
      </c>
      <c r="I223" s="384">
        <v>5.1000000000000005</v>
      </c>
      <c r="J223" s="386" t="s">
        <v>1360</v>
      </c>
      <c r="L223" s="28"/>
      <c r="M223" s="29"/>
    </row>
    <row r="224" spans="2:13" ht="16.25" customHeight="1" x14ac:dyDescent="0.2">
      <c r="B224" s="320" t="s">
        <v>218</v>
      </c>
      <c r="C224" s="387" t="s">
        <v>472</v>
      </c>
      <c r="D224" s="388">
        <v>1150</v>
      </c>
      <c r="E224" s="389">
        <v>1160</v>
      </c>
      <c r="F224" s="390">
        <v>4.8</v>
      </c>
      <c r="G224" s="389">
        <v>1140</v>
      </c>
      <c r="H224" s="390">
        <v>4.5999999999999996</v>
      </c>
      <c r="I224" s="390">
        <v>5</v>
      </c>
      <c r="J224" s="391" t="s">
        <v>1360</v>
      </c>
      <c r="L224" s="28"/>
      <c r="M224" s="29"/>
    </row>
    <row r="225" spans="2:13" ht="16.25" customHeight="1" x14ac:dyDescent="0.2">
      <c r="B225" s="320" t="s">
        <v>219</v>
      </c>
      <c r="C225" s="321" t="s">
        <v>473</v>
      </c>
      <c r="D225" s="333">
        <v>394</v>
      </c>
      <c r="E225" s="333">
        <v>397</v>
      </c>
      <c r="F225" s="376">
        <v>5.2</v>
      </c>
      <c r="G225" s="333">
        <v>390</v>
      </c>
      <c r="H225" s="377">
        <v>5</v>
      </c>
      <c r="I225" s="376">
        <v>5.4</v>
      </c>
      <c r="J225" s="375" t="s">
        <v>544</v>
      </c>
      <c r="L225" s="28"/>
      <c r="M225" s="29"/>
    </row>
    <row r="226" spans="2:13" ht="16.25" customHeight="1" x14ac:dyDescent="0.2">
      <c r="B226" s="320" t="s">
        <v>221</v>
      </c>
      <c r="C226" s="387" t="s">
        <v>474</v>
      </c>
      <c r="D226" s="388">
        <v>840</v>
      </c>
      <c r="E226" s="389">
        <v>851</v>
      </c>
      <c r="F226" s="390">
        <v>4.8</v>
      </c>
      <c r="G226" s="389">
        <v>828</v>
      </c>
      <c r="H226" s="390">
        <v>4.5999999999999996</v>
      </c>
      <c r="I226" s="390">
        <v>5.0999999999999996</v>
      </c>
      <c r="J226" s="391" t="s">
        <v>1336</v>
      </c>
      <c r="L226" s="28"/>
      <c r="M226" s="29"/>
    </row>
    <row r="227" spans="2:13" ht="16.25" customHeight="1" x14ac:dyDescent="0.2">
      <c r="B227" s="320" t="s">
        <v>222</v>
      </c>
      <c r="C227" s="321" t="s">
        <v>475</v>
      </c>
      <c r="D227" s="333">
        <v>549</v>
      </c>
      <c r="E227" s="333">
        <v>553</v>
      </c>
      <c r="F227" s="376">
        <v>5</v>
      </c>
      <c r="G227" s="333">
        <v>544</v>
      </c>
      <c r="H227" s="377">
        <v>4.8</v>
      </c>
      <c r="I227" s="376">
        <v>5.2</v>
      </c>
      <c r="J227" s="375" t="s">
        <v>1336</v>
      </c>
      <c r="L227" s="28"/>
      <c r="M227" s="29"/>
    </row>
    <row r="228" spans="2:13" ht="16.25" customHeight="1" x14ac:dyDescent="0.2">
      <c r="B228" s="320" t="s">
        <v>223</v>
      </c>
      <c r="C228" s="387" t="s">
        <v>476</v>
      </c>
      <c r="D228" s="388">
        <v>653</v>
      </c>
      <c r="E228" s="389">
        <v>659</v>
      </c>
      <c r="F228" s="390">
        <v>5</v>
      </c>
      <c r="G228" s="389">
        <v>647</v>
      </c>
      <c r="H228" s="390">
        <v>4.8</v>
      </c>
      <c r="I228" s="390">
        <v>5.2</v>
      </c>
      <c r="J228" s="391" t="s">
        <v>1336</v>
      </c>
      <c r="L228" s="28"/>
      <c r="M228" s="29"/>
    </row>
    <row r="229" spans="2:13" ht="16.25" customHeight="1" x14ac:dyDescent="0.2">
      <c r="B229" s="320" t="s">
        <v>224</v>
      </c>
      <c r="C229" s="339" t="s">
        <v>477</v>
      </c>
      <c r="D229" s="338">
        <v>499</v>
      </c>
      <c r="E229" s="338">
        <v>504</v>
      </c>
      <c r="F229" s="384">
        <v>4.9000000000000004</v>
      </c>
      <c r="G229" s="338">
        <v>493</v>
      </c>
      <c r="H229" s="385">
        <v>4.7</v>
      </c>
      <c r="I229" s="384">
        <v>5.0999999999999996</v>
      </c>
      <c r="J229" s="386" t="s">
        <v>1336</v>
      </c>
      <c r="L229" s="28"/>
      <c r="M229" s="29"/>
    </row>
    <row r="230" spans="2:13" ht="16.25" customHeight="1" x14ac:dyDescent="0.2">
      <c r="B230" s="320" t="s">
        <v>225</v>
      </c>
      <c r="C230" s="387" t="s">
        <v>478</v>
      </c>
      <c r="D230" s="388">
        <v>477</v>
      </c>
      <c r="E230" s="389">
        <v>480</v>
      </c>
      <c r="F230" s="390">
        <v>5</v>
      </c>
      <c r="G230" s="389">
        <v>474</v>
      </c>
      <c r="H230" s="390">
        <v>4.8</v>
      </c>
      <c r="I230" s="390">
        <v>5.2</v>
      </c>
      <c r="J230" s="391" t="s">
        <v>1336</v>
      </c>
      <c r="L230" s="28"/>
      <c r="M230" s="29"/>
    </row>
    <row r="231" spans="2:13" ht="16.25" customHeight="1" x14ac:dyDescent="0.2">
      <c r="B231" s="320" t="s">
        <v>226</v>
      </c>
      <c r="C231" s="321" t="s">
        <v>479</v>
      </c>
      <c r="D231" s="333">
        <v>759</v>
      </c>
      <c r="E231" s="333">
        <v>767</v>
      </c>
      <c r="F231" s="376">
        <v>5</v>
      </c>
      <c r="G231" s="333">
        <v>751</v>
      </c>
      <c r="H231" s="377">
        <v>4.8</v>
      </c>
      <c r="I231" s="376">
        <v>5.2</v>
      </c>
      <c r="J231" s="375" t="s">
        <v>544</v>
      </c>
      <c r="L231" s="28"/>
      <c r="M231" s="29"/>
    </row>
    <row r="232" spans="2:13" ht="16.25" customHeight="1" x14ac:dyDescent="0.2">
      <c r="B232" s="320" t="s">
        <v>227</v>
      </c>
      <c r="C232" s="387" t="s">
        <v>480</v>
      </c>
      <c r="D232" s="388">
        <v>790</v>
      </c>
      <c r="E232" s="389">
        <v>796</v>
      </c>
      <c r="F232" s="390">
        <v>5</v>
      </c>
      <c r="G232" s="389">
        <v>783</v>
      </c>
      <c r="H232" s="390">
        <v>4.8</v>
      </c>
      <c r="I232" s="390">
        <v>5.2</v>
      </c>
      <c r="J232" s="391" t="s">
        <v>1336</v>
      </c>
      <c r="L232" s="28"/>
      <c r="M232" s="29"/>
    </row>
    <row r="233" spans="2:13" ht="16.25" customHeight="1" x14ac:dyDescent="0.2">
      <c r="B233" s="320" t="s">
        <v>228</v>
      </c>
      <c r="C233" s="321" t="s">
        <v>481</v>
      </c>
      <c r="D233" s="333">
        <v>1670</v>
      </c>
      <c r="E233" s="333">
        <v>1690</v>
      </c>
      <c r="F233" s="376">
        <v>5.2</v>
      </c>
      <c r="G233" s="333">
        <v>1650</v>
      </c>
      <c r="H233" s="377">
        <v>5</v>
      </c>
      <c r="I233" s="376">
        <v>5.4</v>
      </c>
      <c r="J233" s="375" t="s">
        <v>1360</v>
      </c>
      <c r="L233" s="28"/>
      <c r="M233" s="29"/>
    </row>
    <row r="234" spans="2:13" ht="16.25" customHeight="1" x14ac:dyDescent="0.2">
      <c r="B234" s="320" t="s">
        <v>229</v>
      </c>
      <c r="C234" s="387" t="s">
        <v>482</v>
      </c>
      <c r="D234" s="388">
        <v>976</v>
      </c>
      <c r="E234" s="389">
        <v>988</v>
      </c>
      <c r="F234" s="390">
        <v>4.2</v>
      </c>
      <c r="G234" s="389">
        <v>963</v>
      </c>
      <c r="H234" s="390">
        <v>4</v>
      </c>
      <c r="I234" s="390">
        <v>4.4000000000000004</v>
      </c>
      <c r="J234" s="391" t="s">
        <v>1336</v>
      </c>
      <c r="L234" s="28"/>
      <c r="M234" s="29"/>
    </row>
    <row r="235" spans="2:13" ht="16.25" customHeight="1" x14ac:dyDescent="0.2">
      <c r="B235" s="320" t="s">
        <v>230</v>
      </c>
      <c r="C235" s="339" t="s">
        <v>483</v>
      </c>
      <c r="D235" s="338">
        <v>775</v>
      </c>
      <c r="E235" s="338">
        <v>782</v>
      </c>
      <c r="F235" s="384">
        <v>4.5</v>
      </c>
      <c r="G235" s="338">
        <v>768</v>
      </c>
      <c r="H235" s="385">
        <v>4.3</v>
      </c>
      <c r="I235" s="384">
        <v>4.7</v>
      </c>
      <c r="J235" s="386" t="s">
        <v>1336</v>
      </c>
      <c r="L235" s="28"/>
      <c r="M235" s="29"/>
    </row>
    <row r="236" spans="2:13" ht="16.25" customHeight="1" x14ac:dyDescent="0.2">
      <c r="B236" s="320" t="s">
        <v>795</v>
      </c>
      <c r="C236" s="387" t="s">
        <v>1361</v>
      </c>
      <c r="D236" s="388">
        <v>1110</v>
      </c>
      <c r="E236" s="389">
        <v>1130</v>
      </c>
      <c r="F236" s="390">
        <v>4.0999999999999996</v>
      </c>
      <c r="G236" s="389">
        <v>1090</v>
      </c>
      <c r="H236" s="390">
        <v>3.9</v>
      </c>
      <c r="I236" s="390">
        <v>4.3</v>
      </c>
      <c r="J236" s="391" t="s">
        <v>1360</v>
      </c>
      <c r="L236" s="28"/>
      <c r="M236" s="29"/>
    </row>
    <row r="237" spans="2:13" ht="16.25" customHeight="1" x14ac:dyDescent="0.2">
      <c r="B237" s="320" t="s">
        <v>1294</v>
      </c>
      <c r="C237" s="321" t="s">
        <v>1362</v>
      </c>
      <c r="D237" s="388">
        <v>7310</v>
      </c>
      <c r="E237" s="389">
        <v>7380</v>
      </c>
      <c r="F237" s="390">
        <v>4.2</v>
      </c>
      <c r="G237" s="389">
        <v>7280</v>
      </c>
      <c r="H237" s="390">
        <v>4</v>
      </c>
      <c r="I237" s="390">
        <v>4.4000000000000004</v>
      </c>
      <c r="J237" s="375" t="s">
        <v>543</v>
      </c>
      <c r="L237" s="28"/>
      <c r="M237" s="29"/>
    </row>
    <row r="238" spans="2:13" ht="16.25" customHeight="1" x14ac:dyDescent="0.2">
      <c r="B238" s="320" t="s">
        <v>1296</v>
      </c>
      <c r="C238" s="321" t="s">
        <v>1363</v>
      </c>
      <c r="D238" s="388">
        <v>5390</v>
      </c>
      <c r="E238" s="389">
        <v>5450</v>
      </c>
      <c r="F238" s="390">
        <v>4.4000000000000004</v>
      </c>
      <c r="G238" s="389">
        <v>5370</v>
      </c>
      <c r="H238" s="390">
        <v>4.2</v>
      </c>
      <c r="I238" s="390">
        <v>4.5999999999999996</v>
      </c>
      <c r="J238" s="375" t="s">
        <v>543</v>
      </c>
      <c r="L238" s="28"/>
      <c r="M238" s="29"/>
    </row>
    <row r="239" spans="2:13" ht="16.25" customHeight="1" x14ac:dyDescent="0.2">
      <c r="B239" s="320" t="s">
        <v>1297</v>
      </c>
      <c r="C239" s="321" t="s">
        <v>1364</v>
      </c>
      <c r="D239" s="388">
        <v>2890</v>
      </c>
      <c r="E239" s="389">
        <v>2910</v>
      </c>
      <c r="F239" s="390">
        <v>4.3</v>
      </c>
      <c r="G239" s="389">
        <v>2880</v>
      </c>
      <c r="H239" s="390">
        <v>4</v>
      </c>
      <c r="I239" s="390">
        <v>4.5</v>
      </c>
      <c r="J239" s="375" t="s">
        <v>543</v>
      </c>
      <c r="L239" s="28"/>
      <c r="M239" s="29"/>
    </row>
    <row r="240" spans="2:13" ht="16.25" customHeight="1" x14ac:dyDescent="0.2">
      <c r="B240" s="320" t="s">
        <v>1298</v>
      </c>
      <c r="C240" s="321" t="s">
        <v>1365</v>
      </c>
      <c r="D240" s="388">
        <v>1330</v>
      </c>
      <c r="E240" s="389">
        <v>1350</v>
      </c>
      <c r="F240" s="390">
        <v>4.2</v>
      </c>
      <c r="G240" s="389">
        <v>1320</v>
      </c>
      <c r="H240" s="390">
        <v>4.3</v>
      </c>
      <c r="I240" s="390">
        <v>4.4000000000000004</v>
      </c>
      <c r="J240" s="391" t="s">
        <v>1338</v>
      </c>
      <c r="L240" s="28"/>
      <c r="M240" s="29"/>
    </row>
    <row r="241" spans="2:13" ht="16.25" customHeight="1" x14ac:dyDescent="0.2">
      <c r="B241" s="320" t="s">
        <v>1299</v>
      </c>
      <c r="C241" s="321" t="s">
        <v>1366</v>
      </c>
      <c r="D241" s="388">
        <v>1330</v>
      </c>
      <c r="E241" s="389">
        <v>1350</v>
      </c>
      <c r="F241" s="390">
        <v>4.7</v>
      </c>
      <c r="G241" s="389">
        <v>1320</v>
      </c>
      <c r="H241" s="390">
        <v>4.8</v>
      </c>
      <c r="I241" s="390">
        <v>4.9000000000000004</v>
      </c>
      <c r="J241" s="391" t="s">
        <v>1338</v>
      </c>
      <c r="L241" s="28"/>
      <c r="M241" s="29"/>
    </row>
    <row r="242" spans="2:13" ht="16.25" customHeight="1" x14ac:dyDescent="0.2">
      <c r="B242" s="320" t="s">
        <v>231</v>
      </c>
      <c r="C242" s="321" t="s">
        <v>484</v>
      </c>
      <c r="D242" s="333">
        <v>689</v>
      </c>
      <c r="E242" s="333">
        <v>689</v>
      </c>
      <c r="F242" s="376">
        <v>5.3</v>
      </c>
      <c r="G242" s="333">
        <v>689</v>
      </c>
      <c r="H242" s="377">
        <v>5.0999999999999996</v>
      </c>
      <c r="I242" s="376">
        <v>5.5</v>
      </c>
      <c r="J242" s="375" t="s">
        <v>543</v>
      </c>
      <c r="L242" s="28"/>
      <c r="M242" s="29"/>
    </row>
    <row r="243" spans="2:13" ht="16.25" customHeight="1" x14ac:dyDescent="0.2">
      <c r="B243" s="320" t="s">
        <v>232</v>
      </c>
      <c r="C243" s="387" t="s">
        <v>485</v>
      </c>
      <c r="D243" s="388">
        <v>678</v>
      </c>
      <c r="E243" s="389">
        <v>683</v>
      </c>
      <c r="F243" s="390">
        <v>5.4</v>
      </c>
      <c r="G243" s="389">
        <v>673</v>
      </c>
      <c r="H243" s="390">
        <v>5.2</v>
      </c>
      <c r="I243" s="390">
        <v>5.6</v>
      </c>
      <c r="J243" s="391" t="s">
        <v>1336</v>
      </c>
      <c r="L243" s="28"/>
      <c r="M243" s="29"/>
    </row>
    <row r="244" spans="2:13" ht="16.25" customHeight="1" x14ac:dyDescent="0.2">
      <c r="B244" s="320" t="s">
        <v>233</v>
      </c>
      <c r="C244" s="321" t="s">
        <v>486</v>
      </c>
      <c r="D244" s="333">
        <v>1670</v>
      </c>
      <c r="E244" s="333">
        <v>1680</v>
      </c>
      <c r="F244" s="376">
        <v>5</v>
      </c>
      <c r="G244" s="333">
        <v>1650</v>
      </c>
      <c r="H244" s="377">
        <v>4.8</v>
      </c>
      <c r="I244" s="376">
        <v>5.2</v>
      </c>
      <c r="J244" s="375" t="s">
        <v>1336</v>
      </c>
      <c r="L244" s="28"/>
      <c r="M244" s="29"/>
    </row>
    <row r="245" spans="2:13" ht="16.25" customHeight="1" x14ac:dyDescent="0.2">
      <c r="B245" s="320" t="s">
        <v>235</v>
      </c>
      <c r="C245" s="387" t="s">
        <v>487</v>
      </c>
      <c r="D245" s="388">
        <v>272</v>
      </c>
      <c r="E245" s="389">
        <v>268</v>
      </c>
      <c r="F245" s="390">
        <v>5.3</v>
      </c>
      <c r="G245" s="389">
        <v>274</v>
      </c>
      <c r="H245" s="390">
        <v>5.0999999999999996</v>
      </c>
      <c r="I245" s="390">
        <v>5.5</v>
      </c>
      <c r="J245" s="391" t="s">
        <v>1338</v>
      </c>
      <c r="L245" s="28"/>
      <c r="M245" s="29"/>
    </row>
    <row r="246" spans="2:13" ht="16.25" customHeight="1" x14ac:dyDescent="0.2">
      <c r="B246" s="320" t="s">
        <v>236</v>
      </c>
      <c r="C246" s="339" t="s">
        <v>488</v>
      </c>
      <c r="D246" s="338">
        <v>520</v>
      </c>
      <c r="E246" s="338">
        <v>524</v>
      </c>
      <c r="F246" s="384">
        <v>5.3</v>
      </c>
      <c r="G246" s="338">
        <v>516</v>
      </c>
      <c r="H246" s="385">
        <v>5.0999999999999996</v>
      </c>
      <c r="I246" s="384">
        <v>5.5</v>
      </c>
      <c r="J246" s="386" t="s">
        <v>1336</v>
      </c>
      <c r="L246" s="28"/>
      <c r="M246" s="29"/>
    </row>
    <row r="247" spans="2:13" ht="16.25" customHeight="1" x14ac:dyDescent="0.2">
      <c r="B247" s="320" t="s">
        <v>237</v>
      </c>
      <c r="C247" s="387" t="s">
        <v>489</v>
      </c>
      <c r="D247" s="388">
        <v>343</v>
      </c>
      <c r="E247" s="389">
        <v>346</v>
      </c>
      <c r="F247" s="390">
        <v>5.3</v>
      </c>
      <c r="G247" s="389">
        <v>340</v>
      </c>
      <c r="H247" s="390">
        <v>5.0999999999999996</v>
      </c>
      <c r="I247" s="390">
        <v>5.5</v>
      </c>
      <c r="J247" s="391" t="s">
        <v>1336</v>
      </c>
      <c r="L247" s="28"/>
      <c r="M247" s="29"/>
    </row>
    <row r="248" spans="2:13" ht="16.25" customHeight="1" x14ac:dyDescent="0.2">
      <c r="B248" s="320" t="s">
        <v>238</v>
      </c>
      <c r="C248" s="321" t="s">
        <v>490</v>
      </c>
      <c r="D248" s="333">
        <v>570</v>
      </c>
      <c r="E248" s="333">
        <v>574</v>
      </c>
      <c r="F248" s="376">
        <v>5.4</v>
      </c>
      <c r="G248" s="333">
        <v>566</v>
      </c>
      <c r="H248" s="377">
        <v>5.2</v>
      </c>
      <c r="I248" s="376">
        <v>5.6</v>
      </c>
      <c r="J248" s="375" t="s">
        <v>546</v>
      </c>
      <c r="L248" s="28"/>
      <c r="M248" s="29"/>
    </row>
    <row r="249" spans="2:13" ht="16.25" customHeight="1" x14ac:dyDescent="0.2">
      <c r="B249" s="320" t="s">
        <v>239</v>
      </c>
      <c r="C249" s="387" t="s">
        <v>491</v>
      </c>
      <c r="D249" s="388">
        <v>484</v>
      </c>
      <c r="E249" s="389">
        <v>486</v>
      </c>
      <c r="F249" s="390">
        <v>5.5</v>
      </c>
      <c r="G249" s="389">
        <v>481</v>
      </c>
      <c r="H249" s="390">
        <v>5.3</v>
      </c>
      <c r="I249" s="390">
        <v>5.7</v>
      </c>
      <c r="J249" s="391" t="s">
        <v>1360</v>
      </c>
      <c r="L249" s="28"/>
      <c r="M249" s="29"/>
    </row>
    <row r="250" spans="2:13" ht="16.25" customHeight="1" x14ac:dyDescent="0.2">
      <c r="B250" s="320" t="s">
        <v>240</v>
      </c>
      <c r="C250" s="321" t="s">
        <v>492</v>
      </c>
      <c r="D250" s="333">
        <v>410</v>
      </c>
      <c r="E250" s="333">
        <v>412</v>
      </c>
      <c r="F250" s="376">
        <v>5.5</v>
      </c>
      <c r="G250" s="333">
        <v>407</v>
      </c>
      <c r="H250" s="377">
        <v>5.3</v>
      </c>
      <c r="I250" s="376">
        <v>5.7</v>
      </c>
      <c r="J250" s="375" t="s">
        <v>1360</v>
      </c>
      <c r="L250" s="28"/>
      <c r="M250" s="29"/>
    </row>
    <row r="251" spans="2:13" ht="16.25" customHeight="1" x14ac:dyDescent="0.2">
      <c r="B251" s="320" t="s">
        <v>241</v>
      </c>
      <c r="C251" s="387" t="s">
        <v>493</v>
      </c>
      <c r="D251" s="388">
        <v>264</v>
      </c>
      <c r="E251" s="389">
        <v>265</v>
      </c>
      <c r="F251" s="390">
        <v>5.4</v>
      </c>
      <c r="G251" s="389">
        <v>262</v>
      </c>
      <c r="H251" s="390">
        <v>5.2</v>
      </c>
      <c r="I251" s="390">
        <v>5.6</v>
      </c>
      <c r="J251" s="391" t="s">
        <v>1360</v>
      </c>
      <c r="L251" s="28"/>
      <c r="M251" s="29"/>
    </row>
    <row r="252" spans="2:13" ht="16.25" customHeight="1" x14ac:dyDescent="0.2">
      <c r="B252" s="320" t="s">
        <v>242</v>
      </c>
      <c r="C252" s="339" t="s">
        <v>494</v>
      </c>
      <c r="D252" s="338">
        <v>230</v>
      </c>
      <c r="E252" s="338">
        <v>231</v>
      </c>
      <c r="F252" s="384">
        <v>5.4</v>
      </c>
      <c r="G252" s="338">
        <v>229</v>
      </c>
      <c r="H252" s="385">
        <v>5.2</v>
      </c>
      <c r="I252" s="384">
        <v>5.6</v>
      </c>
      <c r="J252" s="386" t="s">
        <v>1360</v>
      </c>
      <c r="L252" s="28"/>
      <c r="M252" s="29"/>
    </row>
    <row r="253" spans="2:13" ht="16.25" customHeight="1" x14ac:dyDescent="0.2">
      <c r="B253" s="320" t="s">
        <v>243</v>
      </c>
      <c r="C253" s="387" t="s">
        <v>495</v>
      </c>
      <c r="D253" s="388">
        <v>453</v>
      </c>
      <c r="E253" s="389">
        <v>455</v>
      </c>
      <c r="F253" s="390">
        <v>5.5</v>
      </c>
      <c r="G253" s="389">
        <v>451</v>
      </c>
      <c r="H253" s="390">
        <v>5.3</v>
      </c>
      <c r="I253" s="390">
        <v>5.7</v>
      </c>
      <c r="J253" s="391" t="s">
        <v>1360</v>
      </c>
      <c r="L253" s="28"/>
      <c r="M253" s="29"/>
    </row>
    <row r="254" spans="2:13" ht="16.25" customHeight="1" x14ac:dyDescent="0.2">
      <c r="B254" s="320" t="s">
        <v>244</v>
      </c>
      <c r="C254" s="321" t="s">
        <v>496</v>
      </c>
      <c r="D254" s="333">
        <v>630</v>
      </c>
      <c r="E254" s="333">
        <v>634</v>
      </c>
      <c r="F254" s="376">
        <v>5.4</v>
      </c>
      <c r="G254" s="333">
        <v>625</v>
      </c>
      <c r="H254" s="377">
        <v>5.2</v>
      </c>
      <c r="I254" s="376">
        <v>5.6</v>
      </c>
      <c r="J254" s="375" t="s">
        <v>546</v>
      </c>
      <c r="L254" s="28"/>
      <c r="M254" s="29"/>
    </row>
    <row r="255" spans="2:13" ht="16.25" customHeight="1" x14ac:dyDescent="0.2">
      <c r="B255" s="320" t="s">
        <v>245</v>
      </c>
      <c r="C255" s="387" t="s">
        <v>497</v>
      </c>
      <c r="D255" s="388">
        <v>4510</v>
      </c>
      <c r="E255" s="389">
        <v>4530</v>
      </c>
      <c r="F255" s="390">
        <v>5.5</v>
      </c>
      <c r="G255" s="389">
        <v>4490</v>
      </c>
      <c r="H255" s="390">
        <v>5.3</v>
      </c>
      <c r="I255" s="390">
        <v>5.7</v>
      </c>
      <c r="J255" s="391" t="s">
        <v>1360</v>
      </c>
      <c r="L255" s="28"/>
      <c r="M255" s="29"/>
    </row>
    <row r="256" spans="2:13" ht="16.25" customHeight="1" x14ac:dyDescent="0.2">
      <c r="B256" s="320" t="s">
        <v>246</v>
      </c>
      <c r="C256" s="321" t="s">
        <v>498</v>
      </c>
      <c r="D256" s="333">
        <v>1780</v>
      </c>
      <c r="E256" s="333">
        <v>1790</v>
      </c>
      <c r="F256" s="376">
        <v>5.4</v>
      </c>
      <c r="G256" s="333">
        <v>1760</v>
      </c>
      <c r="H256" s="377">
        <v>5.2</v>
      </c>
      <c r="I256" s="376">
        <v>5.6</v>
      </c>
      <c r="J256" s="375" t="s">
        <v>1360</v>
      </c>
      <c r="L256" s="28"/>
      <c r="M256" s="29"/>
    </row>
    <row r="257" spans="2:13" ht="16.25" customHeight="1" x14ac:dyDescent="0.2">
      <c r="B257" s="320" t="s">
        <v>247</v>
      </c>
      <c r="C257" s="387" t="s">
        <v>499</v>
      </c>
      <c r="D257" s="388">
        <v>1040</v>
      </c>
      <c r="E257" s="389">
        <v>1040</v>
      </c>
      <c r="F257" s="390">
        <v>5.5</v>
      </c>
      <c r="G257" s="389">
        <v>1030</v>
      </c>
      <c r="H257" s="390">
        <v>5.3</v>
      </c>
      <c r="I257" s="390">
        <v>5.7</v>
      </c>
      <c r="J257" s="391" t="s">
        <v>1360</v>
      </c>
      <c r="L257" s="28"/>
      <c r="M257" s="29"/>
    </row>
    <row r="258" spans="2:13" ht="16.25" customHeight="1" x14ac:dyDescent="0.2">
      <c r="B258" s="320" t="s">
        <v>248</v>
      </c>
      <c r="C258" s="339" t="s">
        <v>500</v>
      </c>
      <c r="D258" s="338">
        <v>429</v>
      </c>
      <c r="E258" s="338">
        <v>431</v>
      </c>
      <c r="F258" s="384">
        <v>5.6</v>
      </c>
      <c r="G258" s="338">
        <v>427</v>
      </c>
      <c r="H258" s="385">
        <v>5.4</v>
      </c>
      <c r="I258" s="384">
        <v>5.8</v>
      </c>
      <c r="J258" s="386" t="s">
        <v>1360</v>
      </c>
      <c r="L258" s="28"/>
      <c r="M258" s="29"/>
    </row>
    <row r="259" spans="2:13" ht="16.25" customHeight="1" x14ac:dyDescent="0.2">
      <c r="B259" s="320" t="s">
        <v>249</v>
      </c>
      <c r="C259" s="387" t="s">
        <v>501</v>
      </c>
      <c r="D259" s="388">
        <v>904</v>
      </c>
      <c r="E259" s="389">
        <v>910</v>
      </c>
      <c r="F259" s="390">
        <v>5.5</v>
      </c>
      <c r="G259" s="389">
        <v>897</v>
      </c>
      <c r="H259" s="390">
        <v>5.3</v>
      </c>
      <c r="I259" s="390">
        <v>5.7</v>
      </c>
      <c r="J259" s="391" t="s">
        <v>1336</v>
      </c>
      <c r="L259" s="28"/>
      <c r="M259" s="29"/>
    </row>
    <row r="260" spans="2:13" ht="16.25" customHeight="1" x14ac:dyDescent="0.2">
      <c r="B260" s="320" t="s">
        <v>250</v>
      </c>
      <c r="C260" s="321" t="s">
        <v>502</v>
      </c>
      <c r="D260" s="333">
        <v>736</v>
      </c>
      <c r="E260" s="333">
        <v>741</v>
      </c>
      <c r="F260" s="376">
        <v>5.0999999999999996</v>
      </c>
      <c r="G260" s="333">
        <v>736</v>
      </c>
      <c r="H260" s="377">
        <v>4.9000000000000004</v>
      </c>
      <c r="I260" s="376">
        <v>5.3</v>
      </c>
      <c r="J260" s="375" t="s">
        <v>548</v>
      </c>
      <c r="L260" s="28"/>
      <c r="M260" s="29"/>
    </row>
    <row r="261" spans="2:13" ht="16.25" customHeight="1" x14ac:dyDescent="0.2">
      <c r="B261" s="320" t="s">
        <v>251</v>
      </c>
      <c r="C261" s="387" t="s">
        <v>503</v>
      </c>
      <c r="D261" s="388">
        <v>588</v>
      </c>
      <c r="E261" s="389">
        <v>594</v>
      </c>
      <c r="F261" s="390">
        <v>5.0999999999999996</v>
      </c>
      <c r="G261" s="389">
        <v>581</v>
      </c>
      <c r="H261" s="390">
        <v>4.9000000000000004</v>
      </c>
      <c r="I261" s="390">
        <v>5.3</v>
      </c>
      <c r="J261" s="391" t="s">
        <v>1360</v>
      </c>
      <c r="L261" s="28"/>
      <c r="M261" s="29"/>
    </row>
    <row r="262" spans="2:13" ht="16.25" customHeight="1" x14ac:dyDescent="0.2">
      <c r="B262" s="320" t="s">
        <v>252</v>
      </c>
      <c r="C262" s="321" t="s">
        <v>504</v>
      </c>
      <c r="D262" s="333">
        <v>1080</v>
      </c>
      <c r="E262" s="333">
        <v>1090</v>
      </c>
      <c r="F262" s="376">
        <v>5.0999999999999996</v>
      </c>
      <c r="G262" s="333">
        <v>1070</v>
      </c>
      <c r="H262" s="377">
        <v>4.9000000000000004</v>
      </c>
      <c r="I262" s="376">
        <v>5.3</v>
      </c>
      <c r="J262" s="375" t="s">
        <v>1360</v>
      </c>
      <c r="L262" s="28"/>
      <c r="M262" s="29"/>
    </row>
    <row r="263" spans="2:13" ht="16.25" customHeight="1" x14ac:dyDescent="0.2">
      <c r="B263" s="320" t="s">
        <v>253</v>
      </c>
      <c r="C263" s="387" t="s">
        <v>505</v>
      </c>
      <c r="D263" s="388">
        <v>1610</v>
      </c>
      <c r="E263" s="389">
        <v>1620</v>
      </c>
      <c r="F263" s="390">
        <v>5.0999999999999996</v>
      </c>
      <c r="G263" s="389">
        <v>1590</v>
      </c>
      <c r="H263" s="390">
        <v>4.9000000000000004</v>
      </c>
      <c r="I263" s="390">
        <v>5.3</v>
      </c>
      <c r="J263" s="391" t="s">
        <v>1360</v>
      </c>
      <c r="L263" s="28"/>
      <c r="M263" s="29"/>
    </row>
    <row r="264" spans="2:13" ht="16.25" customHeight="1" x14ac:dyDescent="0.2">
      <c r="B264" s="320" t="s">
        <v>254</v>
      </c>
      <c r="C264" s="339" t="s">
        <v>506</v>
      </c>
      <c r="D264" s="338">
        <v>3970</v>
      </c>
      <c r="E264" s="338">
        <v>4010</v>
      </c>
      <c r="F264" s="384">
        <v>5</v>
      </c>
      <c r="G264" s="338">
        <v>3930</v>
      </c>
      <c r="H264" s="385">
        <v>4.8</v>
      </c>
      <c r="I264" s="384">
        <v>5.2</v>
      </c>
      <c r="J264" s="386" t="s">
        <v>1360</v>
      </c>
      <c r="L264" s="28"/>
      <c r="M264" s="29"/>
    </row>
    <row r="265" spans="2:13" ht="16.25" customHeight="1" x14ac:dyDescent="0.2">
      <c r="B265" s="320" t="s">
        <v>255</v>
      </c>
      <c r="C265" s="387" t="s">
        <v>507</v>
      </c>
      <c r="D265" s="388">
        <v>660</v>
      </c>
      <c r="E265" s="389">
        <v>670</v>
      </c>
      <c r="F265" s="390">
        <v>4.9000000000000004</v>
      </c>
      <c r="G265" s="389">
        <v>655</v>
      </c>
      <c r="H265" s="390">
        <v>4.7</v>
      </c>
      <c r="I265" s="390">
        <v>5.0999999999999996</v>
      </c>
      <c r="J265" s="391" t="s">
        <v>1334</v>
      </c>
      <c r="L265" s="28"/>
      <c r="M265" s="29"/>
    </row>
    <row r="266" spans="2:13" ht="16.25" customHeight="1" x14ac:dyDescent="0.2">
      <c r="B266" s="320" t="s">
        <v>256</v>
      </c>
      <c r="C266" s="321" t="s">
        <v>508</v>
      </c>
      <c r="D266" s="333">
        <v>829</v>
      </c>
      <c r="E266" s="333">
        <v>839</v>
      </c>
      <c r="F266" s="376">
        <v>4.9000000000000004</v>
      </c>
      <c r="G266" s="333">
        <v>825</v>
      </c>
      <c r="H266" s="377">
        <v>4.7</v>
      </c>
      <c r="I266" s="376">
        <v>5.0999999999999996</v>
      </c>
      <c r="J266" s="375" t="s">
        <v>543</v>
      </c>
      <c r="L266" s="28"/>
      <c r="M266" s="29"/>
    </row>
    <row r="267" spans="2:13" ht="16.25" customHeight="1" x14ac:dyDescent="0.2">
      <c r="B267" s="320" t="s">
        <v>257</v>
      </c>
      <c r="C267" s="387" t="s">
        <v>509</v>
      </c>
      <c r="D267" s="388">
        <v>1140</v>
      </c>
      <c r="E267" s="389">
        <v>1150</v>
      </c>
      <c r="F267" s="390">
        <v>5</v>
      </c>
      <c r="G267" s="389">
        <v>1130</v>
      </c>
      <c r="H267" s="390">
        <v>4.8</v>
      </c>
      <c r="I267" s="390">
        <v>5.2</v>
      </c>
      <c r="J267" s="391" t="s">
        <v>1360</v>
      </c>
      <c r="L267" s="28"/>
      <c r="M267" s="29"/>
    </row>
    <row r="268" spans="2:13" ht="16.25" customHeight="1" x14ac:dyDescent="0.2">
      <c r="B268" s="320" t="s">
        <v>258</v>
      </c>
      <c r="C268" s="321" t="s">
        <v>510</v>
      </c>
      <c r="D268" s="333">
        <v>1030</v>
      </c>
      <c r="E268" s="333">
        <v>1040</v>
      </c>
      <c r="F268" s="376">
        <v>5</v>
      </c>
      <c r="G268" s="333">
        <v>1020</v>
      </c>
      <c r="H268" s="377">
        <v>4.8</v>
      </c>
      <c r="I268" s="376">
        <v>5.2</v>
      </c>
      <c r="J268" s="375" t="s">
        <v>1360</v>
      </c>
      <c r="L268" s="28"/>
      <c r="M268" s="29"/>
    </row>
    <row r="269" spans="2:13" ht="16.25" customHeight="1" x14ac:dyDescent="0.2">
      <c r="B269" s="320" t="s">
        <v>259</v>
      </c>
      <c r="C269" s="387" t="s">
        <v>511</v>
      </c>
      <c r="D269" s="388">
        <v>1820</v>
      </c>
      <c r="E269" s="389">
        <v>1830</v>
      </c>
      <c r="F269" s="390">
        <v>4.9000000000000004</v>
      </c>
      <c r="G269" s="389">
        <v>1800</v>
      </c>
      <c r="H269" s="390">
        <v>4.7</v>
      </c>
      <c r="I269" s="390">
        <v>5.0999999999999996</v>
      </c>
      <c r="J269" s="391" t="s">
        <v>1336</v>
      </c>
      <c r="L269" s="28"/>
      <c r="M269" s="29"/>
    </row>
    <row r="270" spans="2:13" ht="16.25" customHeight="1" x14ac:dyDescent="0.2">
      <c r="B270" s="320" t="s">
        <v>260</v>
      </c>
      <c r="C270" s="339" t="s">
        <v>512</v>
      </c>
      <c r="D270" s="338">
        <v>610</v>
      </c>
      <c r="E270" s="338">
        <v>613</v>
      </c>
      <c r="F270" s="384">
        <v>5.2</v>
      </c>
      <c r="G270" s="338">
        <v>608</v>
      </c>
      <c r="H270" s="385">
        <v>5</v>
      </c>
      <c r="I270" s="384">
        <v>5.4</v>
      </c>
      <c r="J270" s="386" t="s">
        <v>1334</v>
      </c>
      <c r="L270" s="28"/>
      <c r="M270" s="29"/>
    </row>
    <row r="271" spans="2:13" ht="16.25" customHeight="1" x14ac:dyDescent="0.2">
      <c r="B271" s="320" t="s">
        <v>261</v>
      </c>
      <c r="C271" s="387" t="s">
        <v>513</v>
      </c>
      <c r="D271" s="388">
        <v>278</v>
      </c>
      <c r="E271" s="389">
        <v>280</v>
      </c>
      <c r="F271" s="390">
        <v>5.0999999999999996</v>
      </c>
      <c r="G271" s="389">
        <v>277</v>
      </c>
      <c r="H271" s="390">
        <v>4.9000000000000004</v>
      </c>
      <c r="I271" s="390">
        <v>5.3</v>
      </c>
      <c r="J271" s="391" t="s">
        <v>1334</v>
      </c>
      <c r="L271" s="28"/>
      <c r="M271" s="29"/>
    </row>
    <row r="272" spans="2:13" ht="16.25" customHeight="1" x14ac:dyDescent="0.2">
      <c r="B272" s="320" t="s">
        <v>262</v>
      </c>
      <c r="C272" s="321" t="s">
        <v>514</v>
      </c>
      <c r="D272" s="333">
        <v>335</v>
      </c>
      <c r="E272" s="333">
        <v>337</v>
      </c>
      <c r="F272" s="376">
        <v>5.4</v>
      </c>
      <c r="G272" s="333">
        <v>334</v>
      </c>
      <c r="H272" s="377">
        <v>5.2</v>
      </c>
      <c r="I272" s="376">
        <v>5.6</v>
      </c>
      <c r="J272" s="375" t="s">
        <v>543</v>
      </c>
      <c r="L272" s="28"/>
      <c r="M272" s="29"/>
    </row>
    <row r="273" spans="2:13" ht="16.25" customHeight="1" x14ac:dyDescent="0.2">
      <c r="B273" s="320" t="s">
        <v>263</v>
      </c>
      <c r="C273" s="387" t="s">
        <v>515</v>
      </c>
      <c r="D273" s="388">
        <v>528</v>
      </c>
      <c r="E273" s="389">
        <v>531</v>
      </c>
      <c r="F273" s="390">
        <v>5.3</v>
      </c>
      <c r="G273" s="389">
        <v>526</v>
      </c>
      <c r="H273" s="390">
        <v>5.0999999999999996</v>
      </c>
      <c r="I273" s="390">
        <v>5.5</v>
      </c>
      <c r="J273" s="391" t="s">
        <v>1334</v>
      </c>
      <c r="L273" s="28"/>
      <c r="M273" s="29"/>
    </row>
    <row r="274" spans="2:13" ht="16.25" customHeight="1" x14ac:dyDescent="0.2">
      <c r="B274" s="320" t="s">
        <v>264</v>
      </c>
      <c r="C274" s="321" t="s">
        <v>516</v>
      </c>
      <c r="D274" s="333">
        <v>560</v>
      </c>
      <c r="E274" s="333">
        <v>563</v>
      </c>
      <c r="F274" s="376">
        <v>5.3</v>
      </c>
      <c r="G274" s="333">
        <v>558</v>
      </c>
      <c r="H274" s="377">
        <v>5.0999999999999996</v>
      </c>
      <c r="I274" s="376">
        <v>5.5</v>
      </c>
      <c r="J274" s="375" t="s">
        <v>543</v>
      </c>
      <c r="L274" s="28"/>
      <c r="M274" s="29"/>
    </row>
    <row r="275" spans="2:13" ht="16.25" customHeight="1" thickBot="1" x14ac:dyDescent="0.25">
      <c r="B275" s="344" t="s">
        <v>803</v>
      </c>
      <c r="C275" s="387" t="s">
        <v>816</v>
      </c>
      <c r="D275" s="388">
        <v>1140</v>
      </c>
      <c r="E275" s="389">
        <v>1150</v>
      </c>
      <c r="F275" s="390">
        <v>4.8</v>
      </c>
      <c r="G275" s="389">
        <v>1120</v>
      </c>
      <c r="H275" s="390">
        <v>4.5999999999999996</v>
      </c>
      <c r="I275" s="390">
        <v>5</v>
      </c>
      <c r="J275" s="391" t="s">
        <v>1360</v>
      </c>
      <c r="L275" s="28"/>
      <c r="M275" s="29"/>
    </row>
    <row r="276" spans="2:13" ht="16.25" customHeight="1" thickTop="1" x14ac:dyDescent="0.2">
      <c r="B276" s="500" t="s">
        <v>1367</v>
      </c>
      <c r="C276" s="392" t="s">
        <v>817</v>
      </c>
      <c r="D276" s="346">
        <v>5100</v>
      </c>
      <c r="E276" s="346" t="s">
        <v>97</v>
      </c>
      <c r="F276" s="393" t="s">
        <v>97</v>
      </c>
      <c r="G276" s="346">
        <v>5100</v>
      </c>
      <c r="H276" s="347">
        <v>3.9</v>
      </c>
      <c r="I276" s="393" t="s">
        <v>97</v>
      </c>
      <c r="J276" s="392" t="s">
        <v>1308</v>
      </c>
      <c r="L276" s="28"/>
      <c r="M276" s="29"/>
    </row>
    <row r="277" spans="2:13" ht="16.25" customHeight="1" x14ac:dyDescent="0.2">
      <c r="B277" s="27"/>
    </row>
    <row r="278" spans="2:13" ht="16.25" customHeight="1" x14ac:dyDescent="0.2">
      <c r="B278" s="350" t="s">
        <v>1368</v>
      </c>
      <c r="C278" s="617"/>
      <c r="D278" s="107">
        <v>994463</v>
      </c>
      <c r="E278" s="107" t="s">
        <v>1369</v>
      </c>
      <c r="F278" s="107" t="s">
        <v>1369</v>
      </c>
      <c r="G278" s="108" t="s">
        <v>1369</v>
      </c>
      <c r="H278" s="108" t="s">
        <v>1369</v>
      </c>
      <c r="I278" s="108" t="s">
        <v>1369</v>
      </c>
      <c r="J278" s="106" t="s">
        <v>1369</v>
      </c>
    </row>
    <row r="279" spans="2:13" ht="16.25" customHeight="1" x14ac:dyDescent="0.2">
      <c r="B279" s="351" t="s">
        <v>1370</v>
      </c>
      <c r="C279" s="352"/>
      <c r="D279" s="394">
        <v>462490</v>
      </c>
      <c r="E279" s="669" t="s">
        <v>1369</v>
      </c>
      <c r="F279" s="670" t="s">
        <v>1369</v>
      </c>
      <c r="G279" s="671" t="s">
        <v>1369</v>
      </c>
      <c r="H279" s="672" t="s">
        <v>1369</v>
      </c>
      <c r="I279" s="672" t="s">
        <v>1369</v>
      </c>
      <c r="J279" s="673" t="s">
        <v>97</v>
      </c>
    </row>
    <row r="280" spans="2:13" ht="16.25" customHeight="1" x14ac:dyDescent="0.2">
      <c r="B280" s="395" t="s">
        <v>1371</v>
      </c>
      <c r="C280" s="396"/>
      <c r="D280" s="397">
        <v>171353</v>
      </c>
      <c r="E280" s="397" t="s">
        <v>1372</v>
      </c>
      <c r="F280" s="398" t="s">
        <v>1372</v>
      </c>
      <c r="G280" s="399" t="s">
        <v>1372</v>
      </c>
      <c r="H280" s="400" t="s">
        <v>1372</v>
      </c>
      <c r="I280" s="400" t="s">
        <v>1372</v>
      </c>
      <c r="J280" s="401" t="s">
        <v>1372</v>
      </c>
    </row>
    <row r="281" spans="2:13" ht="16.25" customHeight="1" x14ac:dyDescent="0.2">
      <c r="B281" s="402" t="s">
        <v>1373</v>
      </c>
      <c r="C281" s="354"/>
      <c r="D281" s="403">
        <v>170245</v>
      </c>
      <c r="E281" s="403" t="s">
        <v>1369</v>
      </c>
      <c r="F281" s="404" t="s">
        <v>1369</v>
      </c>
      <c r="G281" s="405" t="s">
        <v>1369</v>
      </c>
      <c r="H281" s="406" t="s">
        <v>1369</v>
      </c>
      <c r="I281" s="406" t="s">
        <v>1369</v>
      </c>
      <c r="J281" s="407" t="s">
        <v>97</v>
      </c>
    </row>
    <row r="282" spans="2:13" ht="16.25" customHeight="1" x14ac:dyDescent="0.2">
      <c r="B282" s="408" t="s">
        <v>1374</v>
      </c>
      <c r="C282" s="409"/>
      <c r="D282" s="410">
        <v>185275</v>
      </c>
      <c r="E282" s="410" t="s">
        <v>1369</v>
      </c>
      <c r="F282" s="411" t="s">
        <v>1369</v>
      </c>
      <c r="G282" s="412" t="s">
        <v>1369</v>
      </c>
      <c r="H282" s="413" t="s">
        <v>1369</v>
      </c>
      <c r="I282" s="413" t="s">
        <v>1369</v>
      </c>
      <c r="J282" s="414" t="s">
        <v>97</v>
      </c>
    </row>
    <row r="283" spans="2:13" ht="16.25" customHeight="1" x14ac:dyDescent="0.2">
      <c r="B283" s="674" t="s">
        <v>1375</v>
      </c>
      <c r="C283" s="675"/>
      <c r="D283" s="676">
        <v>5100</v>
      </c>
      <c r="E283" s="676"/>
      <c r="F283" s="677"/>
      <c r="G283" s="678"/>
      <c r="H283" s="679"/>
      <c r="I283" s="679"/>
      <c r="J283" s="680"/>
    </row>
    <row r="284" spans="2:13" ht="16.25" customHeight="1" x14ac:dyDescent="0.2">
      <c r="B284" s="30" t="s">
        <v>1376</v>
      </c>
    </row>
    <row r="285" spans="2:13" ht="16.25" customHeight="1" x14ac:dyDescent="0.2">
      <c r="B285" s="30" t="s">
        <v>1377</v>
      </c>
    </row>
    <row r="286" spans="2:13" ht="16.25" customHeight="1" x14ac:dyDescent="0.2">
      <c r="B286" s="30" t="s">
        <v>1378</v>
      </c>
    </row>
    <row r="287" spans="2:13" ht="16.25" customHeight="1" x14ac:dyDescent="0.2">
      <c r="B287" s="30" t="s">
        <v>1379</v>
      </c>
      <c r="D287" s="34"/>
      <c r="E287" s="34"/>
    </row>
    <row r="288" spans="2:13" ht="16.25" customHeight="1" x14ac:dyDescent="0.2">
      <c r="B288" s="30" t="s">
        <v>1380</v>
      </c>
      <c r="D288" s="35"/>
      <c r="E288" s="34"/>
    </row>
    <row r="289" spans="2:5" ht="16.25" customHeight="1" x14ac:dyDescent="0.2">
      <c r="B289" s="30" t="s">
        <v>1381</v>
      </c>
      <c r="D289" s="34"/>
      <c r="E289" s="34"/>
    </row>
    <row r="290" spans="2:5" ht="16.25" customHeight="1" x14ac:dyDescent="0.2">
      <c r="B290" s="30" t="s">
        <v>1382</v>
      </c>
      <c r="D290" s="34"/>
      <c r="E290" s="34"/>
    </row>
    <row r="291" spans="2:5" ht="16.25" customHeight="1" x14ac:dyDescent="0.2">
      <c r="B291" s="30" t="s">
        <v>1383</v>
      </c>
      <c r="D291" s="34"/>
      <c r="E291" s="34"/>
    </row>
    <row r="292" spans="2:5" ht="16.25" customHeight="1" x14ac:dyDescent="0.2">
      <c r="B292" s="30" t="s">
        <v>1384</v>
      </c>
    </row>
    <row r="295" spans="2:5" ht="16.25" customHeight="1" x14ac:dyDescent="0.2">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70" priority="2">
      <formula>MOD(ROW(),2)=0</formula>
    </cfRule>
  </conditionalFormatting>
  <conditionalFormatting sqref="D107:J107">
    <cfRule type="expression" dxfId="69"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E27"/>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53125" style="1344" customWidth="1"/>
    <col min="2" max="2" width="24.1796875" style="1344" bestFit="1" customWidth="1"/>
    <col min="3" max="10" width="17" style="1346" customWidth="1"/>
    <col min="11" max="291" width="17" style="1344" customWidth="1"/>
    <col min="292" max="16384" width="9" style="1344"/>
  </cols>
  <sheetData>
    <row r="1" spans="1:291" ht="23.25" customHeight="1" x14ac:dyDescent="0.35">
      <c r="B1" s="1345" t="s">
        <v>2051</v>
      </c>
      <c r="I1" s="1347"/>
      <c r="K1" s="1346"/>
      <c r="DZ1" s="1348"/>
    </row>
    <row r="2" spans="1:291" ht="23.25" customHeight="1" x14ac:dyDescent="0.3">
      <c r="A2" s="1349"/>
      <c r="B2" s="1350" t="s">
        <v>575</v>
      </c>
      <c r="C2" s="1351"/>
      <c r="D2" s="1351"/>
      <c r="E2" s="1351"/>
      <c r="F2" s="1351"/>
      <c r="G2" s="1351"/>
      <c r="H2" s="1351"/>
      <c r="I2" s="1352"/>
      <c r="J2" s="1351"/>
      <c r="K2" s="1351"/>
      <c r="L2" s="1349"/>
      <c r="M2" s="1353"/>
      <c r="N2" s="1349"/>
      <c r="O2" s="1349"/>
      <c r="P2" s="1349"/>
      <c r="Q2" s="1349"/>
      <c r="R2" s="1349"/>
      <c r="S2" s="1349"/>
      <c r="T2" s="1349"/>
      <c r="U2" s="1349"/>
      <c r="V2" s="1349"/>
      <c r="W2" s="1349"/>
      <c r="X2" s="1349"/>
      <c r="Y2" s="1349"/>
      <c r="Z2" s="1349"/>
      <c r="AA2" s="1349"/>
      <c r="AB2" s="1349"/>
      <c r="AC2" s="1349"/>
      <c r="AD2" s="1349"/>
      <c r="AE2" s="1349"/>
      <c r="AF2" s="1349"/>
      <c r="AG2" s="1353"/>
      <c r="AH2" s="1349"/>
      <c r="AI2" s="1349"/>
      <c r="AJ2" s="1349"/>
      <c r="AK2" s="1349"/>
      <c r="AL2" s="1349"/>
      <c r="AM2" s="1349"/>
      <c r="AN2" s="1349"/>
      <c r="AO2" s="1349"/>
      <c r="AP2" s="1349"/>
      <c r="AQ2" s="1349"/>
      <c r="AR2" s="1349"/>
      <c r="AS2" s="1349"/>
      <c r="AT2" s="1349"/>
      <c r="AU2" s="1349"/>
      <c r="AV2" s="1349"/>
      <c r="AW2" s="1349"/>
      <c r="AX2" s="1349"/>
      <c r="AY2" s="1349"/>
      <c r="AZ2" s="1349"/>
      <c r="BA2" s="1349"/>
      <c r="BB2" s="1349"/>
      <c r="BC2" s="1349"/>
      <c r="BD2" s="1349"/>
      <c r="BE2" s="1349"/>
      <c r="BF2" s="1349"/>
      <c r="BG2" s="1349"/>
      <c r="BH2" s="1349"/>
      <c r="BI2" s="1349"/>
      <c r="BJ2" s="1349"/>
      <c r="BK2" s="1349"/>
      <c r="BL2" s="1349"/>
      <c r="BM2" s="1349"/>
      <c r="BN2" s="1349"/>
      <c r="BO2" s="1349"/>
      <c r="BP2" s="1349"/>
      <c r="BQ2" s="1349"/>
      <c r="BR2" s="1349"/>
      <c r="BS2" s="1349"/>
      <c r="BT2" s="1349"/>
      <c r="BU2" s="1349"/>
      <c r="BV2" s="1349"/>
      <c r="BW2" s="1349"/>
      <c r="BX2" s="1349"/>
      <c r="BY2" s="1349"/>
      <c r="BZ2" s="1349"/>
      <c r="CA2" s="1349"/>
      <c r="CB2" s="1349"/>
      <c r="CC2" s="1349"/>
      <c r="CD2" s="1349"/>
      <c r="CE2" s="1349"/>
      <c r="CF2" s="1349"/>
      <c r="CG2" s="1349"/>
      <c r="CH2" s="1349"/>
      <c r="CI2" s="1349"/>
      <c r="CJ2" s="1349"/>
      <c r="CK2" s="1349"/>
      <c r="CL2" s="1349"/>
      <c r="CM2" s="1349"/>
      <c r="CN2" s="1349"/>
      <c r="CO2" s="1349"/>
      <c r="CP2" s="1349"/>
      <c r="CQ2" s="1349"/>
      <c r="CR2" s="1349"/>
      <c r="CS2" s="1349"/>
      <c r="CT2" s="1349"/>
      <c r="CU2" s="1349"/>
      <c r="CV2" s="1349"/>
      <c r="CW2" s="1349"/>
      <c r="CX2" s="1353"/>
      <c r="CY2" s="1353"/>
      <c r="CZ2" s="1353"/>
      <c r="DA2" s="1353"/>
      <c r="DB2" s="1353"/>
      <c r="DC2" s="1349"/>
      <c r="DD2" s="1349"/>
      <c r="DE2" s="1349"/>
      <c r="DF2" s="1349"/>
      <c r="DG2" s="1349"/>
      <c r="DH2" s="1349"/>
      <c r="DI2" s="1353"/>
      <c r="DJ2" s="1353"/>
      <c r="DK2" s="1353"/>
      <c r="DL2" s="1349"/>
      <c r="DM2" s="1349"/>
      <c r="DN2" s="1349"/>
      <c r="DO2" s="1349"/>
      <c r="DP2" s="1349"/>
      <c r="DQ2" s="1349"/>
      <c r="DR2" s="1349"/>
      <c r="DS2" s="1349"/>
      <c r="DT2" s="1349"/>
      <c r="DU2" s="1349"/>
      <c r="DV2" s="1349"/>
      <c r="DW2" s="1349"/>
      <c r="DX2" s="1349"/>
      <c r="DY2" s="1349"/>
      <c r="DZ2" s="1353"/>
      <c r="EA2" s="1348"/>
      <c r="EB2" s="1353"/>
      <c r="EC2" s="1353"/>
      <c r="ED2" s="1349"/>
      <c r="EE2" s="1349"/>
      <c r="EF2" s="1349"/>
      <c r="EG2" s="1349"/>
      <c r="EH2" s="1349"/>
      <c r="EI2" s="1349"/>
      <c r="EJ2" s="1349"/>
      <c r="EK2" s="1349"/>
      <c r="EL2" s="1349"/>
      <c r="EM2" s="1349"/>
      <c r="EN2" s="1349"/>
      <c r="EO2" s="1349"/>
      <c r="EP2" s="1349"/>
      <c r="EQ2" s="1349"/>
      <c r="ER2" s="1349"/>
      <c r="ES2" s="1349"/>
      <c r="ET2" s="1349"/>
      <c r="EU2" s="1349"/>
      <c r="EV2" s="1349"/>
      <c r="EW2" s="1349"/>
      <c r="EX2" s="1349"/>
      <c r="EY2" s="1349"/>
      <c r="EZ2" s="1349"/>
      <c r="FA2" s="1349"/>
      <c r="FB2" s="1349"/>
      <c r="FC2" s="1349"/>
      <c r="FD2" s="1349"/>
      <c r="FE2" s="1349"/>
      <c r="FF2" s="1349"/>
      <c r="FG2" s="1349"/>
      <c r="FH2" s="1349"/>
      <c r="FI2" s="1349"/>
      <c r="FJ2" s="1349"/>
      <c r="FK2" s="1349"/>
      <c r="FL2" s="1349"/>
      <c r="FM2" s="1349"/>
      <c r="FN2" s="1349"/>
      <c r="FO2" s="1349"/>
      <c r="FP2" s="1349"/>
      <c r="FQ2" s="1349"/>
      <c r="FR2" s="1349"/>
      <c r="FS2" s="1349"/>
      <c r="FT2" s="1349"/>
      <c r="FU2" s="1349"/>
      <c r="FV2" s="1349"/>
      <c r="FW2" s="1349"/>
      <c r="FX2" s="1349"/>
      <c r="FY2" s="1349"/>
      <c r="FZ2" s="1349"/>
      <c r="GA2" s="1349"/>
      <c r="GB2" s="1349"/>
      <c r="GC2" s="1349"/>
      <c r="GD2" s="1349"/>
      <c r="GE2" s="1349"/>
      <c r="GF2" s="1349"/>
      <c r="GG2" s="1349"/>
      <c r="GH2" s="1349"/>
      <c r="GI2" s="1349"/>
      <c r="GJ2" s="1349"/>
      <c r="GK2" s="1349"/>
      <c r="GL2" s="1349"/>
      <c r="GM2" s="1349"/>
      <c r="GN2" s="1349"/>
      <c r="GO2" s="1349"/>
      <c r="GP2" s="1349"/>
      <c r="GQ2" s="1349"/>
      <c r="GR2" s="1349"/>
      <c r="GS2" s="1349"/>
      <c r="GT2" s="1349"/>
      <c r="GU2" s="1349"/>
      <c r="GV2" s="1349"/>
      <c r="GW2" s="1349"/>
      <c r="GX2" s="1349"/>
      <c r="GY2" s="1349"/>
      <c r="GZ2" s="1349"/>
      <c r="HA2" s="1349"/>
      <c r="HB2" s="1349"/>
      <c r="HC2" s="1349"/>
      <c r="HD2" s="1349"/>
      <c r="HE2" s="1349"/>
      <c r="HF2" s="1349"/>
      <c r="HG2" s="1349"/>
      <c r="HH2" s="1349"/>
      <c r="HI2" s="1349"/>
      <c r="HJ2" s="1349"/>
      <c r="HK2" s="1349"/>
      <c r="HL2" s="1349"/>
      <c r="HM2" s="1349"/>
      <c r="HN2" s="1349"/>
      <c r="HO2" s="1349"/>
      <c r="HP2" s="1349"/>
      <c r="HQ2" s="1349"/>
      <c r="HR2" s="1349"/>
      <c r="HS2" s="1349"/>
      <c r="HT2" s="1349"/>
      <c r="HU2" s="1349"/>
      <c r="HV2" s="1349"/>
      <c r="HW2" s="1349"/>
      <c r="HX2" s="1349"/>
      <c r="HY2" s="1349"/>
      <c r="HZ2" s="1349"/>
      <c r="IA2" s="1349"/>
      <c r="IB2" s="1349"/>
      <c r="IC2" s="1349"/>
      <c r="ID2" s="1349"/>
      <c r="IE2" s="1349"/>
      <c r="IF2" s="1349"/>
      <c r="IG2" s="1349"/>
      <c r="IH2" s="1349"/>
      <c r="II2" s="1349"/>
      <c r="IJ2" s="1349"/>
      <c r="IK2" s="1349"/>
      <c r="IL2" s="1349"/>
      <c r="IM2" s="1353"/>
      <c r="IN2" s="1353"/>
      <c r="IO2" s="1353"/>
      <c r="IP2" s="1353"/>
      <c r="IQ2" s="1353"/>
      <c r="IR2" s="1353"/>
      <c r="IS2" s="1353"/>
      <c r="IT2" s="1353"/>
      <c r="IU2" s="1353"/>
      <c r="IV2" s="1349"/>
      <c r="IW2" s="1349"/>
      <c r="IX2" s="1349"/>
      <c r="IY2" s="1349"/>
      <c r="IZ2" s="1349"/>
      <c r="JA2" s="1349"/>
      <c r="JB2" s="1349"/>
      <c r="JC2" s="1349"/>
      <c r="JD2" s="1349"/>
      <c r="JE2" s="1349"/>
      <c r="JF2" s="1349"/>
      <c r="JG2" s="1349"/>
      <c r="JH2" s="1349"/>
      <c r="JI2" s="1349"/>
      <c r="JJ2" s="1349"/>
      <c r="JK2" s="1349"/>
      <c r="JL2" s="1349"/>
      <c r="JM2" s="1349"/>
      <c r="JN2" s="1349"/>
      <c r="JO2" s="1349"/>
    </row>
    <row r="3" spans="1:291" ht="23.25" customHeight="1" x14ac:dyDescent="0.3">
      <c r="A3" s="1354"/>
      <c r="B3" s="360" t="s">
        <v>2130</v>
      </c>
      <c r="C3" s="1066" t="s">
        <v>97</v>
      </c>
      <c r="D3" s="1066" t="s">
        <v>97</v>
      </c>
      <c r="E3" s="1066" t="s">
        <v>97</v>
      </c>
      <c r="F3" s="1066" t="s">
        <v>97</v>
      </c>
      <c r="G3" s="1066" t="s">
        <v>97</v>
      </c>
      <c r="H3" s="1066" t="s">
        <v>1915</v>
      </c>
      <c r="I3" s="1066" t="s">
        <v>97</v>
      </c>
      <c r="J3" s="1355"/>
      <c r="K3" s="1066" t="s">
        <v>6</v>
      </c>
      <c r="L3" s="1066" t="s">
        <v>3</v>
      </c>
      <c r="M3" s="1066" t="s">
        <v>7</v>
      </c>
      <c r="N3" s="1066" t="s">
        <v>5</v>
      </c>
      <c r="O3" s="1066" t="s">
        <v>9</v>
      </c>
      <c r="P3" s="1066" t="s">
        <v>10</v>
      </c>
      <c r="Q3" s="1066" t="s">
        <v>11</v>
      </c>
      <c r="R3" s="1066" t="s">
        <v>12</v>
      </c>
      <c r="S3" s="1066" t="s">
        <v>13</v>
      </c>
      <c r="T3" s="1066" t="s">
        <v>15</v>
      </c>
      <c r="U3" s="1066" t="s">
        <v>17</v>
      </c>
      <c r="V3" s="1066" t="s">
        <v>18</v>
      </c>
      <c r="W3" s="1066" t="s">
        <v>19</v>
      </c>
      <c r="X3" s="1066" t="s">
        <v>20</v>
      </c>
      <c r="Y3" s="1066" t="s">
        <v>21</v>
      </c>
      <c r="Z3" s="1066" t="s">
        <v>22</v>
      </c>
      <c r="AA3" s="1066" t="s">
        <v>23</v>
      </c>
      <c r="AB3" s="1066" t="s">
        <v>24</v>
      </c>
      <c r="AC3" s="1066" t="s">
        <v>25</v>
      </c>
      <c r="AD3" s="1066" t="s">
        <v>26</v>
      </c>
      <c r="AE3" s="1066" t="s">
        <v>28</v>
      </c>
      <c r="AF3" s="1066" t="s">
        <v>30</v>
      </c>
      <c r="AG3" s="1066" t="s">
        <v>31</v>
      </c>
      <c r="AH3" s="1066" t="s">
        <v>33</v>
      </c>
      <c r="AI3" s="1066" t="s">
        <v>36</v>
      </c>
      <c r="AJ3" s="1066" t="s">
        <v>37</v>
      </c>
      <c r="AK3" s="1066" t="s">
        <v>38</v>
      </c>
      <c r="AL3" s="1066" t="s">
        <v>39</v>
      </c>
      <c r="AM3" s="1066" t="s">
        <v>40</v>
      </c>
      <c r="AN3" s="1066" t="s">
        <v>41</v>
      </c>
      <c r="AO3" s="1066" t="s">
        <v>733</v>
      </c>
      <c r="AP3" s="1066" t="s">
        <v>734</v>
      </c>
      <c r="AQ3" s="1066" t="s">
        <v>736</v>
      </c>
      <c r="AR3" s="1066" t="s">
        <v>1218</v>
      </c>
      <c r="AS3" s="1066" t="s">
        <v>1219</v>
      </c>
      <c r="AT3" s="1066" t="s">
        <v>1220</v>
      </c>
      <c r="AU3" s="1066" t="s">
        <v>1222</v>
      </c>
      <c r="AV3" s="1066" t="s">
        <v>1223</v>
      </c>
      <c r="AW3" s="1066" t="s">
        <v>1224</v>
      </c>
      <c r="AX3" s="1066" t="s">
        <v>1225</v>
      </c>
      <c r="AY3" s="1066" t="s">
        <v>1227</v>
      </c>
      <c r="AZ3" s="1066" t="s">
        <v>1229</v>
      </c>
      <c r="BA3" s="1066" t="s">
        <v>1231</v>
      </c>
      <c r="BB3" s="1066" t="s">
        <v>1642</v>
      </c>
      <c r="BC3" s="1066" t="s">
        <v>1645</v>
      </c>
      <c r="BD3" s="1066" t="s">
        <v>2052</v>
      </c>
      <c r="BE3" s="1066" t="s">
        <v>2053</v>
      </c>
      <c r="BF3" s="1066" t="s">
        <v>43</v>
      </c>
      <c r="BG3" s="1066" t="s">
        <v>44</v>
      </c>
      <c r="BH3" s="1066" t="s">
        <v>46</v>
      </c>
      <c r="BI3" s="1066" t="s">
        <v>47</v>
      </c>
      <c r="BJ3" s="1066" t="s">
        <v>48</v>
      </c>
      <c r="BK3" s="1066" t="s">
        <v>49</v>
      </c>
      <c r="BL3" s="1066" t="s">
        <v>50</v>
      </c>
      <c r="BM3" s="1066" t="s">
        <v>51</v>
      </c>
      <c r="BN3" s="1066" t="s">
        <v>52</v>
      </c>
      <c r="BO3" s="1066" t="s">
        <v>53</v>
      </c>
      <c r="BP3" s="1066" t="s">
        <v>54</v>
      </c>
      <c r="BQ3" s="1066" t="s">
        <v>55</v>
      </c>
      <c r="BR3" s="1066" t="s">
        <v>56</v>
      </c>
      <c r="BS3" s="1066" t="s">
        <v>57</v>
      </c>
      <c r="BT3" s="1066" t="s">
        <v>59</v>
      </c>
      <c r="BU3" s="1066" t="s">
        <v>60</v>
      </c>
      <c r="BV3" s="1066" t="s">
        <v>61</v>
      </c>
      <c r="BW3" s="1066" t="s">
        <v>62</v>
      </c>
      <c r="BX3" s="1066" t="s">
        <v>63</v>
      </c>
      <c r="BY3" s="1066" t="s">
        <v>64</v>
      </c>
      <c r="BZ3" s="1066" t="s">
        <v>65</v>
      </c>
      <c r="CA3" s="1066" t="s">
        <v>66</v>
      </c>
      <c r="CB3" s="1066" t="s">
        <v>67</v>
      </c>
      <c r="CC3" s="1066" t="s">
        <v>68</v>
      </c>
      <c r="CD3" s="1066" t="s">
        <v>69</v>
      </c>
      <c r="CE3" s="1066" t="s">
        <v>70</v>
      </c>
      <c r="CF3" s="1066" t="s">
        <v>71</v>
      </c>
      <c r="CG3" s="1066" t="s">
        <v>72</v>
      </c>
      <c r="CH3" s="1066" t="s">
        <v>73</v>
      </c>
      <c r="CI3" s="1066" t="s">
        <v>75</v>
      </c>
      <c r="CJ3" s="1066" t="s">
        <v>76</v>
      </c>
      <c r="CK3" s="1066" t="s">
        <v>77</v>
      </c>
      <c r="CL3" s="1066" t="s">
        <v>78</v>
      </c>
      <c r="CM3" s="1066" t="s">
        <v>79</v>
      </c>
      <c r="CN3" s="1066" t="s">
        <v>80</v>
      </c>
      <c r="CO3" s="1066" t="s">
        <v>82</v>
      </c>
      <c r="CP3" s="1066" t="s">
        <v>83</v>
      </c>
      <c r="CQ3" s="1066" t="s">
        <v>84</v>
      </c>
      <c r="CR3" s="1066" t="s">
        <v>85</v>
      </c>
      <c r="CS3" s="1066" t="s">
        <v>86</v>
      </c>
      <c r="CT3" s="1066" t="s">
        <v>87</v>
      </c>
      <c r="CU3" s="1066" t="s">
        <v>88</v>
      </c>
      <c r="CV3" s="1066" t="s">
        <v>89</v>
      </c>
      <c r="CW3" s="1066" t="s">
        <v>1262</v>
      </c>
      <c r="CX3" s="1066" t="s">
        <v>1263</v>
      </c>
      <c r="CY3" s="1066" t="s">
        <v>2054</v>
      </c>
      <c r="CZ3" s="1066" t="s">
        <v>1677</v>
      </c>
      <c r="DA3" s="1066" t="s">
        <v>1679</v>
      </c>
      <c r="DB3" s="1066" t="s">
        <v>1681</v>
      </c>
      <c r="DC3" s="1066" t="s">
        <v>90</v>
      </c>
      <c r="DD3" s="1066" t="s">
        <v>91</v>
      </c>
      <c r="DE3" s="1066" t="s">
        <v>93</v>
      </c>
      <c r="DF3" s="1066" t="s">
        <v>94</v>
      </c>
      <c r="DG3" s="1066" t="s">
        <v>95</v>
      </c>
      <c r="DH3" s="1066" t="s">
        <v>96</v>
      </c>
      <c r="DI3" s="1066" t="s">
        <v>1270</v>
      </c>
      <c r="DJ3" s="1066" t="s">
        <v>2055</v>
      </c>
      <c r="DK3" s="1066" t="s">
        <v>1527</v>
      </c>
      <c r="DL3" s="1066" t="s">
        <v>98</v>
      </c>
      <c r="DM3" s="1066" t="s">
        <v>99</v>
      </c>
      <c r="DN3" s="1066" t="s">
        <v>100</v>
      </c>
      <c r="DO3" s="1066" t="s">
        <v>101</v>
      </c>
      <c r="DP3" s="1066" t="s">
        <v>102</v>
      </c>
      <c r="DQ3" s="1066" t="s">
        <v>103</v>
      </c>
      <c r="DR3" s="1066" t="s">
        <v>104</v>
      </c>
      <c r="DS3" s="1066" t="s">
        <v>105</v>
      </c>
      <c r="DT3" s="1066" t="s">
        <v>107</v>
      </c>
      <c r="DU3" s="1066" t="s">
        <v>108</v>
      </c>
      <c r="DV3" s="1066" t="s">
        <v>109</v>
      </c>
      <c r="DW3" s="1066" t="s">
        <v>110</v>
      </c>
      <c r="DX3" s="1066" t="s">
        <v>111</v>
      </c>
      <c r="DY3" s="1066" t="s">
        <v>112</v>
      </c>
      <c r="DZ3" s="1066" t="s">
        <v>1280</v>
      </c>
      <c r="EA3" s="1066" t="s">
        <v>2056</v>
      </c>
      <c r="EB3" s="1066" t="s">
        <v>2057</v>
      </c>
      <c r="EC3" s="1066" t="s">
        <v>2058</v>
      </c>
      <c r="ED3" s="1066" t="s">
        <v>807</v>
      </c>
      <c r="EE3" s="1066" t="s">
        <v>117</v>
      </c>
      <c r="EF3" s="1066" t="s">
        <v>118</v>
      </c>
      <c r="EG3" s="1066" t="s">
        <v>119</v>
      </c>
      <c r="EH3" s="1066" t="s">
        <v>120</v>
      </c>
      <c r="EI3" s="1066" t="s">
        <v>121</v>
      </c>
      <c r="EJ3" s="1066" t="s">
        <v>122</v>
      </c>
      <c r="EK3" s="1066" t="s">
        <v>123</v>
      </c>
      <c r="EL3" s="1066" t="s">
        <v>124</v>
      </c>
      <c r="EM3" s="1066" t="s">
        <v>125</v>
      </c>
      <c r="EN3" s="1066" t="s">
        <v>126</v>
      </c>
      <c r="EO3" s="1066" t="s">
        <v>127</v>
      </c>
      <c r="EP3" s="1066" t="s">
        <v>128</v>
      </c>
      <c r="EQ3" s="1066" t="s">
        <v>129</v>
      </c>
      <c r="ER3" s="1066" t="s">
        <v>130</v>
      </c>
      <c r="ES3" s="1066" t="s">
        <v>131</v>
      </c>
      <c r="ET3" s="1066" t="s">
        <v>132</v>
      </c>
      <c r="EU3" s="1066" t="s">
        <v>133</v>
      </c>
      <c r="EV3" s="1066" t="s">
        <v>134</v>
      </c>
      <c r="EW3" s="1066" t="s">
        <v>135</v>
      </c>
      <c r="EX3" s="1066" t="s">
        <v>136</v>
      </c>
      <c r="EY3" s="1066" t="s">
        <v>137</v>
      </c>
      <c r="EZ3" s="1066" t="s">
        <v>138</v>
      </c>
      <c r="FA3" s="1066" t="s">
        <v>139</v>
      </c>
      <c r="FB3" s="1066" t="s">
        <v>140</v>
      </c>
      <c r="FC3" s="1066" t="s">
        <v>141</v>
      </c>
      <c r="FD3" s="1066" t="s">
        <v>142</v>
      </c>
      <c r="FE3" s="1066" t="s">
        <v>144</v>
      </c>
      <c r="FF3" s="1066" t="s">
        <v>145</v>
      </c>
      <c r="FG3" s="1066" t="s">
        <v>146</v>
      </c>
      <c r="FH3" s="1066" t="s">
        <v>147</v>
      </c>
      <c r="FI3" s="1066" t="s">
        <v>148</v>
      </c>
      <c r="FJ3" s="1066" t="s">
        <v>149</v>
      </c>
      <c r="FK3" s="1066" t="s">
        <v>150</v>
      </c>
      <c r="FL3" s="1066" t="s">
        <v>151</v>
      </c>
      <c r="FM3" s="1066" t="s">
        <v>152</v>
      </c>
      <c r="FN3" s="1066" t="s">
        <v>153</v>
      </c>
      <c r="FO3" s="1066" t="s">
        <v>154</v>
      </c>
      <c r="FP3" s="1066" t="s">
        <v>155</v>
      </c>
      <c r="FQ3" s="1066" t="s">
        <v>156</v>
      </c>
      <c r="FR3" s="1066" t="s">
        <v>157</v>
      </c>
      <c r="FS3" s="1066" t="s">
        <v>158</v>
      </c>
      <c r="FT3" s="1066" t="s">
        <v>159</v>
      </c>
      <c r="FU3" s="1066" t="s">
        <v>160</v>
      </c>
      <c r="FV3" s="1066" t="s">
        <v>161</v>
      </c>
      <c r="FW3" s="1066" t="s">
        <v>162</v>
      </c>
      <c r="FX3" s="1066" t="s">
        <v>163</v>
      </c>
      <c r="FY3" s="1066" t="s">
        <v>164</v>
      </c>
      <c r="FZ3" s="1066" t="s">
        <v>166</v>
      </c>
      <c r="GA3" s="1066" t="s">
        <v>167</v>
      </c>
      <c r="GB3" s="1066" t="s">
        <v>168</v>
      </c>
      <c r="GC3" s="1066" t="s">
        <v>169</v>
      </c>
      <c r="GD3" s="1066" t="s">
        <v>170</v>
      </c>
      <c r="GE3" s="1066" t="s">
        <v>171</v>
      </c>
      <c r="GF3" s="1066" t="s">
        <v>172</v>
      </c>
      <c r="GG3" s="1066" t="s">
        <v>173</v>
      </c>
      <c r="GH3" s="1066" t="s">
        <v>174</v>
      </c>
      <c r="GI3" s="1066" t="s">
        <v>176</v>
      </c>
      <c r="GJ3" s="1066" t="s">
        <v>177</v>
      </c>
      <c r="GK3" s="1066" t="s">
        <v>178</v>
      </c>
      <c r="GL3" s="1066" t="s">
        <v>179</v>
      </c>
      <c r="GM3" s="1066" t="s">
        <v>181</v>
      </c>
      <c r="GN3" s="1066" t="s">
        <v>182</v>
      </c>
      <c r="GO3" s="1066" t="s">
        <v>183</v>
      </c>
      <c r="GP3" s="1066" t="s">
        <v>184</v>
      </c>
      <c r="GQ3" s="1066" t="s">
        <v>185</v>
      </c>
      <c r="GR3" s="1066" t="s">
        <v>186</v>
      </c>
      <c r="GS3" s="1066" t="s">
        <v>187</v>
      </c>
      <c r="GT3" s="1066" t="s">
        <v>188</v>
      </c>
      <c r="GU3" s="1066" t="s">
        <v>189</v>
      </c>
      <c r="GV3" s="1066" t="s">
        <v>191</v>
      </c>
      <c r="GW3" s="1066" t="s">
        <v>192</v>
      </c>
      <c r="GX3" s="1066" t="s">
        <v>193</v>
      </c>
      <c r="GY3" s="1066" t="s">
        <v>194</v>
      </c>
      <c r="GZ3" s="1066" t="s">
        <v>195</v>
      </c>
      <c r="HA3" s="1066" t="s">
        <v>196</v>
      </c>
      <c r="HB3" s="1066" t="s">
        <v>197</v>
      </c>
      <c r="HC3" s="1066" t="s">
        <v>198</v>
      </c>
      <c r="HD3" s="1066" t="s">
        <v>199</v>
      </c>
      <c r="HE3" s="1066" t="s">
        <v>200</v>
      </c>
      <c r="HF3" s="1066" t="s">
        <v>201</v>
      </c>
      <c r="HG3" s="1066" t="s">
        <v>202</v>
      </c>
      <c r="HH3" s="1066" t="s">
        <v>203</v>
      </c>
      <c r="HI3" s="1066" t="s">
        <v>204</v>
      </c>
      <c r="HJ3" s="1066" t="s">
        <v>205</v>
      </c>
      <c r="HK3" s="1066" t="s">
        <v>206</v>
      </c>
      <c r="HL3" s="1066" t="s">
        <v>207</v>
      </c>
      <c r="HM3" s="1066" t="s">
        <v>209</v>
      </c>
      <c r="HN3" s="1066" t="s">
        <v>210</v>
      </c>
      <c r="HO3" s="1066" t="s">
        <v>211</v>
      </c>
      <c r="HP3" s="1066" t="s">
        <v>212</v>
      </c>
      <c r="HQ3" s="1066" t="s">
        <v>213</v>
      </c>
      <c r="HR3" s="1066" t="s">
        <v>214</v>
      </c>
      <c r="HS3" s="1066" t="s">
        <v>215</v>
      </c>
      <c r="HT3" s="1066" t="s">
        <v>216</v>
      </c>
      <c r="HU3" s="1066" t="s">
        <v>217</v>
      </c>
      <c r="HV3" s="1066" t="s">
        <v>218</v>
      </c>
      <c r="HW3" s="1066" t="s">
        <v>219</v>
      </c>
      <c r="HX3" s="1066" t="s">
        <v>221</v>
      </c>
      <c r="HY3" s="1066" t="s">
        <v>222</v>
      </c>
      <c r="HZ3" s="1066" t="s">
        <v>223</v>
      </c>
      <c r="IA3" s="1066" t="s">
        <v>224</v>
      </c>
      <c r="IB3" s="1066" t="s">
        <v>225</v>
      </c>
      <c r="IC3" s="1066" t="s">
        <v>226</v>
      </c>
      <c r="ID3" s="1066" t="s">
        <v>227</v>
      </c>
      <c r="IE3" s="1066" t="s">
        <v>228</v>
      </c>
      <c r="IF3" s="1066" t="s">
        <v>229</v>
      </c>
      <c r="IG3" s="1066" t="s">
        <v>230</v>
      </c>
      <c r="IH3" s="1066" t="s">
        <v>795</v>
      </c>
      <c r="II3" s="1066" t="s">
        <v>1294</v>
      </c>
      <c r="IJ3" s="1066" t="s">
        <v>1296</v>
      </c>
      <c r="IK3" s="1066" t="s">
        <v>1297</v>
      </c>
      <c r="IL3" s="1066" t="s">
        <v>1298</v>
      </c>
      <c r="IM3" s="1066" t="s">
        <v>1299</v>
      </c>
      <c r="IN3" s="1066" t="s">
        <v>2059</v>
      </c>
      <c r="IO3" s="1066" t="s">
        <v>2060</v>
      </c>
      <c r="IP3" s="1066" t="s">
        <v>2061</v>
      </c>
      <c r="IQ3" s="1066" t="s">
        <v>1953</v>
      </c>
      <c r="IR3" s="1066" t="s">
        <v>1955</v>
      </c>
      <c r="IS3" s="1066" t="s">
        <v>1957</v>
      </c>
      <c r="IT3" s="1066" t="s">
        <v>1959</v>
      </c>
      <c r="IU3" s="1066" t="s">
        <v>1961</v>
      </c>
      <c r="IV3" s="1066" t="s">
        <v>231</v>
      </c>
      <c r="IW3" s="1066" t="s">
        <v>232</v>
      </c>
      <c r="IX3" s="1066" t="s">
        <v>233</v>
      </c>
      <c r="IY3" s="1066" t="s">
        <v>235</v>
      </c>
      <c r="IZ3" s="1066" t="s">
        <v>236</v>
      </c>
      <c r="JA3" s="1066" t="s">
        <v>237</v>
      </c>
      <c r="JB3" s="1066" t="s">
        <v>238</v>
      </c>
      <c r="JC3" s="1066" t="s">
        <v>239</v>
      </c>
      <c r="JD3" s="1066" t="s">
        <v>240</v>
      </c>
      <c r="JE3" s="1066" t="s">
        <v>241</v>
      </c>
      <c r="JF3" s="1066" t="s">
        <v>242</v>
      </c>
      <c r="JG3" s="1066" t="s">
        <v>243</v>
      </c>
      <c r="JH3" s="1066" t="s">
        <v>244</v>
      </c>
      <c r="JI3" s="1066" t="s">
        <v>245</v>
      </c>
      <c r="JJ3" s="1066" t="s">
        <v>246</v>
      </c>
      <c r="JK3" s="1066" t="s">
        <v>247</v>
      </c>
      <c r="JL3" s="1066" t="s">
        <v>248</v>
      </c>
      <c r="JM3" s="1066" t="s">
        <v>249</v>
      </c>
      <c r="JN3" s="1066" t="s">
        <v>250</v>
      </c>
      <c r="JO3" s="1066" t="s">
        <v>251</v>
      </c>
      <c r="JP3" s="1066" t="s">
        <v>252</v>
      </c>
      <c r="JQ3" s="1066" t="s">
        <v>253</v>
      </c>
      <c r="JR3" s="1066" t="s">
        <v>254</v>
      </c>
      <c r="JS3" s="1066" t="s">
        <v>255</v>
      </c>
      <c r="JT3" s="1066" t="s">
        <v>256</v>
      </c>
      <c r="JU3" s="1066" t="s">
        <v>257</v>
      </c>
      <c r="JV3" s="1066" t="s">
        <v>258</v>
      </c>
      <c r="JW3" s="1066" t="s">
        <v>259</v>
      </c>
      <c r="JX3" s="1066" t="s">
        <v>260</v>
      </c>
      <c r="JY3" s="1066" t="s">
        <v>261</v>
      </c>
      <c r="JZ3" s="1066" t="s">
        <v>262</v>
      </c>
      <c r="KA3" s="1066" t="s">
        <v>263</v>
      </c>
      <c r="KB3" s="1066" t="s">
        <v>264</v>
      </c>
      <c r="KC3" s="1066" t="s">
        <v>803</v>
      </c>
      <c r="KD3" s="1066" t="s">
        <v>1998</v>
      </c>
      <c r="KE3" s="1066" t="s">
        <v>808</v>
      </c>
    </row>
    <row r="4" spans="1:291" s="1358" customFormat="1" ht="54" x14ac:dyDescent="0.3">
      <c r="A4" s="1356"/>
      <c r="B4" s="43" t="s">
        <v>573</v>
      </c>
      <c r="C4" s="16" t="s">
        <v>598</v>
      </c>
      <c r="D4" s="16" t="s">
        <v>599</v>
      </c>
      <c r="E4" s="16" t="s">
        <v>600</v>
      </c>
      <c r="F4" s="16" t="s">
        <v>601</v>
      </c>
      <c r="G4" s="16" t="s">
        <v>602</v>
      </c>
      <c r="H4" s="16" t="s">
        <v>2062</v>
      </c>
      <c r="I4" s="16" t="s">
        <v>2063</v>
      </c>
      <c r="J4" s="1357"/>
      <c r="K4" s="720" t="s">
        <v>595</v>
      </c>
      <c r="L4" s="720" t="s">
        <v>277</v>
      </c>
      <c r="M4" s="720" t="s">
        <v>278</v>
      </c>
      <c r="N4" s="720" t="s">
        <v>1304</v>
      </c>
      <c r="O4" s="720" t="s">
        <v>1458</v>
      </c>
      <c r="P4" s="720" t="s">
        <v>283</v>
      </c>
      <c r="Q4" s="720" t="s">
        <v>1459</v>
      </c>
      <c r="R4" s="720" t="s">
        <v>1759</v>
      </c>
      <c r="S4" s="720" t="s">
        <v>286</v>
      </c>
      <c r="T4" s="720" t="s">
        <v>287</v>
      </c>
      <c r="U4" s="720" t="s">
        <v>1309</v>
      </c>
      <c r="V4" s="720" t="s">
        <v>289</v>
      </c>
      <c r="W4" s="720" t="s">
        <v>290</v>
      </c>
      <c r="X4" s="720" t="s">
        <v>1310</v>
      </c>
      <c r="Y4" s="720" t="s">
        <v>292</v>
      </c>
      <c r="Z4" s="720" t="s">
        <v>293</v>
      </c>
      <c r="AA4" s="720" t="s">
        <v>294</v>
      </c>
      <c r="AB4" s="720" t="s">
        <v>1460</v>
      </c>
      <c r="AC4" s="720" t="s">
        <v>1312</v>
      </c>
      <c r="AD4" s="720" t="s">
        <v>297</v>
      </c>
      <c r="AE4" s="720" t="s">
        <v>298</v>
      </c>
      <c r="AF4" s="720" t="s">
        <v>299</v>
      </c>
      <c r="AG4" s="720" t="s">
        <v>300</v>
      </c>
      <c r="AH4" s="720" t="s">
        <v>302</v>
      </c>
      <c r="AI4" s="720" t="s">
        <v>303</v>
      </c>
      <c r="AJ4" s="720" t="s">
        <v>1313</v>
      </c>
      <c r="AK4" s="720" t="s">
        <v>305</v>
      </c>
      <c r="AL4" s="720" t="s">
        <v>1314</v>
      </c>
      <c r="AM4" s="720" t="s">
        <v>1461</v>
      </c>
      <c r="AN4" s="720" t="s">
        <v>1316</v>
      </c>
      <c r="AO4" s="720" t="s">
        <v>811</v>
      </c>
      <c r="AP4" s="720" t="s">
        <v>812</v>
      </c>
      <c r="AQ4" s="720" t="s">
        <v>813</v>
      </c>
      <c r="AR4" s="720" t="s">
        <v>1317</v>
      </c>
      <c r="AS4" s="720" t="s">
        <v>1318</v>
      </c>
      <c r="AT4" s="720" t="s">
        <v>1428</v>
      </c>
      <c r="AU4" s="720" t="s">
        <v>1429</v>
      </c>
      <c r="AV4" s="720" t="s">
        <v>1321</v>
      </c>
      <c r="AW4" s="720" t="s">
        <v>1430</v>
      </c>
      <c r="AX4" s="720" t="s">
        <v>1431</v>
      </c>
      <c r="AY4" s="720" t="s">
        <v>1432</v>
      </c>
      <c r="AZ4" s="720" t="s">
        <v>1433</v>
      </c>
      <c r="BA4" s="720" t="s">
        <v>1326</v>
      </c>
      <c r="BB4" s="720" t="s">
        <v>1760</v>
      </c>
      <c r="BC4" s="720" t="s">
        <v>2064</v>
      </c>
      <c r="BD4" s="720" t="s">
        <v>2065</v>
      </c>
      <c r="BE4" s="720" t="s">
        <v>2066</v>
      </c>
      <c r="BF4" s="720" t="s">
        <v>309</v>
      </c>
      <c r="BG4" s="720" t="s">
        <v>310</v>
      </c>
      <c r="BH4" s="720" t="s">
        <v>1327</v>
      </c>
      <c r="BI4" s="720" t="s">
        <v>1649</v>
      </c>
      <c r="BJ4" s="720" t="s">
        <v>1463</v>
      </c>
      <c r="BK4" s="720" t="s">
        <v>1464</v>
      </c>
      <c r="BL4" s="720" t="s">
        <v>315</v>
      </c>
      <c r="BM4" s="720" t="s">
        <v>316</v>
      </c>
      <c r="BN4" s="720" t="s">
        <v>317</v>
      </c>
      <c r="BO4" s="720" t="s">
        <v>318</v>
      </c>
      <c r="BP4" s="720" t="s">
        <v>319</v>
      </c>
      <c r="BQ4" s="720" t="s">
        <v>320</v>
      </c>
      <c r="BR4" s="720" t="s">
        <v>1331</v>
      </c>
      <c r="BS4" s="720" t="s">
        <v>1332</v>
      </c>
      <c r="BT4" s="720" t="s">
        <v>324</v>
      </c>
      <c r="BU4" s="720" t="s">
        <v>271</v>
      </c>
      <c r="BV4" s="720" t="s">
        <v>325</v>
      </c>
      <c r="BW4" s="720" t="s">
        <v>326</v>
      </c>
      <c r="BX4" s="720" t="s">
        <v>327</v>
      </c>
      <c r="BY4" s="720" t="s">
        <v>2</v>
      </c>
      <c r="BZ4" s="720" t="s">
        <v>328</v>
      </c>
      <c r="CA4" s="720" t="s">
        <v>329</v>
      </c>
      <c r="CB4" s="720" t="s">
        <v>272</v>
      </c>
      <c r="CC4" s="720" t="s">
        <v>330</v>
      </c>
      <c r="CD4" s="720" t="s">
        <v>331</v>
      </c>
      <c r="CE4" s="720" t="s">
        <v>332</v>
      </c>
      <c r="CF4" s="720" t="s">
        <v>333</v>
      </c>
      <c r="CG4" s="720" t="s">
        <v>334</v>
      </c>
      <c r="CH4" s="720" t="s">
        <v>335</v>
      </c>
      <c r="CI4" s="720" t="s">
        <v>337</v>
      </c>
      <c r="CJ4" s="720" t="s">
        <v>338</v>
      </c>
      <c r="CK4" s="720" t="s">
        <v>339</v>
      </c>
      <c r="CL4" s="720" t="s">
        <v>340</v>
      </c>
      <c r="CM4" s="720" t="s">
        <v>341</v>
      </c>
      <c r="CN4" s="720" t="s">
        <v>342</v>
      </c>
      <c r="CO4" s="720" t="s">
        <v>344</v>
      </c>
      <c r="CP4" s="720" t="s">
        <v>345</v>
      </c>
      <c r="CQ4" s="720" t="s">
        <v>346</v>
      </c>
      <c r="CR4" s="720" t="s">
        <v>347</v>
      </c>
      <c r="CS4" s="720" t="s">
        <v>348</v>
      </c>
      <c r="CT4" s="720" t="s">
        <v>349</v>
      </c>
      <c r="CU4" s="720" t="s">
        <v>596</v>
      </c>
      <c r="CV4" s="720" t="s">
        <v>350</v>
      </c>
      <c r="CW4" s="720" t="s">
        <v>1339</v>
      </c>
      <c r="CX4" s="720" t="s">
        <v>1340</v>
      </c>
      <c r="CY4" s="720" t="s">
        <v>1467</v>
      </c>
      <c r="CZ4" s="720" t="s">
        <v>1678</v>
      </c>
      <c r="DA4" s="720" t="s">
        <v>1680</v>
      </c>
      <c r="DB4" s="720" t="s">
        <v>1682</v>
      </c>
      <c r="DC4" s="720" t="s">
        <v>351</v>
      </c>
      <c r="DD4" s="720" t="s">
        <v>352</v>
      </c>
      <c r="DE4" s="720" t="s">
        <v>354</v>
      </c>
      <c r="DF4" s="720" t="s">
        <v>355</v>
      </c>
      <c r="DG4" s="720" t="s">
        <v>356</v>
      </c>
      <c r="DH4" s="720" t="s">
        <v>357</v>
      </c>
      <c r="DI4" s="720" t="s">
        <v>1346</v>
      </c>
      <c r="DJ4" s="720" t="s">
        <v>1473</v>
      </c>
      <c r="DK4" s="720" t="s">
        <v>1475</v>
      </c>
      <c r="DL4" s="720" t="s">
        <v>358</v>
      </c>
      <c r="DM4" s="720" t="s">
        <v>359</v>
      </c>
      <c r="DN4" s="720" t="s">
        <v>360</v>
      </c>
      <c r="DO4" s="720" t="s">
        <v>361</v>
      </c>
      <c r="DP4" s="720" t="s">
        <v>362</v>
      </c>
      <c r="DQ4" s="720" t="s">
        <v>363</v>
      </c>
      <c r="DR4" s="720" t="s">
        <v>364</v>
      </c>
      <c r="DS4" s="720" t="s">
        <v>365</v>
      </c>
      <c r="DT4" s="720" t="s">
        <v>367</v>
      </c>
      <c r="DU4" s="720" t="s">
        <v>368</v>
      </c>
      <c r="DV4" s="720" t="s">
        <v>369</v>
      </c>
      <c r="DW4" s="720" t="s">
        <v>370</v>
      </c>
      <c r="DX4" s="720" t="s">
        <v>371</v>
      </c>
      <c r="DY4" s="720" t="s">
        <v>372</v>
      </c>
      <c r="DZ4" s="720" t="s">
        <v>2067</v>
      </c>
      <c r="EA4" s="720" t="s">
        <v>2068</v>
      </c>
      <c r="EB4" s="720" t="s">
        <v>2069</v>
      </c>
      <c r="EC4" s="720" t="s">
        <v>2070</v>
      </c>
      <c r="ED4" s="720" t="s">
        <v>1357</v>
      </c>
      <c r="EE4" s="720" t="s">
        <v>377</v>
      </c>
      <c r="EF4" s="720" t="s">
        <v>378</v>
      </c>
      <c r="EG4" s="720" t="s">
        <v>379</v>
      </c>
      <c r="EH4" s="720" t="s">
        <v>380</v>
      </c>
      <c r="EI4" s="720" t="s">
        <v>381</v>
      </c>
      <c r="EJ4" s="720" t="s">
        <v>382</v>
      </c>
      <c r="EK4" s="720" t="s">
        <v>383</v>
      </c>
      <c r="EL4" s="720" t="s">
        <v>384</v>
      </c>
      <c r="EM4" s="720" t="s">
        <v>385</v>
      </c>
      <c r="EN4" s="720" t="s">
        <v>386</v>
      </c>
      <c r="EO4" s="720" t="s">
        <v>387</v>
      </c>
      <c r="EP4" s="720" t="s">
        <v>388</v>
      </c>
      <c r="EQ4" s="720" t="s">
        <v>389</v>
      </c>
      <c r="ER4" s="720" t="s">
        <v>390</v>
      </c>
      <c r="ES4" s="720" t="s">
        <v>391</v>
      </c>
      <c r="ET4" s="720" t="s">
        <v>392</v>
      </c>
      <c r="EU4" s="720" t="s">
        <v>393</v>
      </c>
      <c r="EV4" s="720" t="s">
        <v>394</v>
      </c>
      <c r="EW4" s="720" t="s">
        <v>1485</v>
      </c>
      <c r="EX4" s="720" t="s">
        <v>396</v>
      </c>
      <c r="EY4" s="720" t="s">
        <v>397</v>
      </c>
      <c r="EZ4" s="720" t="s">
        <v>398</v>
      </c>
      <c r="FA4" s="720" t="s">
        <v>399</v>
      </c>
      <c r="FB4" s="720" t="s">
        <v>400</v>
      </c>
      <c r="FC4" s="720" t="s">
        <v>401</v>
      </c>
      <c r="FD4" s="720" t="s">
        <v>1486</v>
      </c>
      <c r="FE4" s="720" t="s">
        <v>403</v>
      </c>
      <c r="FF4" s="720" t="s">
        <v>404</v>
      </c>
      <c r="FG4" s="720" t="s">
        <v>405</v>
      </c>
      <c r="FH4" s="720" t="s">
        <v>406</v>
      </c>
      <c r="FI4" s="720" t="s">
        <v>407</v>
      </c>
      <c r="FJ4" s="720" t="s">
        <v>408</v>
      </c>
      <c r="FK4" s="720" t="s">
        <v>409</v>
      </c>
      <c r="FL4" s="720" t="s">
        <v>410</v>
      </c>
      <c r="FM4" s="720" t="s">
        <v>411</v>
      </c>
      <c r="FN4" s="720" t="s">
        <v>412</v>
      </c>
      <c r="FO4" s="720" t="s">
        <v>413</v>
      </c>
      <c r="FP4" s="720" t="s">
        <v>414</v>
      </c>
      <c r="FQ4" s="720" t="s">
        <v>415</v>
      </c>
      <c r="FR4" s="720" t="s">
        <v>416</v>
      </c>
      <c r="FS4" s="720" t="s">
        <v>417</v>
      </c>
      <c r="FT4" s="720" t="s">
        <v>418</v>
      </c>
      <c r="FU4" s="720" t="s">
        <v>419</v>
      </c>
      <c r="FV4" s="720" t="s">
        <v>420</v>
      </c>
      <c r="FW4" s="720" t="s">
        <v>421</v>
      </c>
      <c r="FX4" s="720" t="s">
        <v>422</v>
      </c>
      <c r="FY4" s="720" t="s">
        <v>423</v>
      </c>
      <c r="FZ4" s="720" t="s">
        <v>424</v>
      </c>
      <c r="GA4" s="720" t="s">
        <v>425</v>
      </c>
      <c r="GB4" s="720" t="s">
        <v>426</v>
      </c>
      <c r="GC4" s="720" t="s">
        <v>427</v>
      </c>
      <c r="GD4" s="720" t="s">
        <v>428</v>
      </c>
      <c r="GE4" s="720" t="s">
        <v>429</v>
      </c>
      <c r="GF4" s="720" t="s">
        <v>430</v>
      </c>
      <c r="GG4" s="720" t="s">
        <v>431</v>
      </c>
      <c r="GH4" s="720" t="s">
        <v>432</v>
      </c>
      <c r="GI4" s="720" t="s">
        <v>433</v>
      </c>
      <c r="GJ4" s="720" t="s">
        <v>434</v>
      </c>
      <c r="GK4" s="720" t="s">
        <v>435</v>
      </c>
      <c r="GL4" s="720" t="s">
        <v>436</v>
      </c>
      <c r="GM4" s="720" t="s">
        <v>437</v>
      </c>
      <c r="GN4" s="720" t="s">
        <v>438</v>
      </c>
      <c r="GO4" s="720" t="s">
        <v>439</v>
      </c>
      <c r="GP4" s="720" t="s">
        <v>440</v>
      </c>
      <c r="GQ4" s="720" t="s">
        <v>441</v>
      </c>
      <c r="GR4" s="720" t="s">
        <v>442</v>
      </c>
      <c r="GS4" s="720" t="s">
        <v>443</v>
      </c>
      <c r="GT4" s="720" t="s">
        <v>444</v>
      </c>
      <c r="GU4" s="720" t="s">
        <v>445</v>
      </c>
      <c r="GV4" s="720" t="s">
        <v>446</v>
      </c>
      <c r="GW4" s="720" t="s">
        <v>447</v>
      </c>
      <c r="GX4" s="720" t="s">
        <v>448</v>
      </c>
      <c r="GY4" s="720" t="s">
        <v>449</v>
      </c>
      <c r="GZ4" s="720" t="s">
        <v>450</v>
      </c>
      <c r="HA4" s="720" t="s">
        <v>451</v>
      </c>
      <c r="HB4" s="720" t="s">
        <v>452</v>
      </c>
      <c r="HC4" s="720" t="s">
        <v>453</v>
      </c>
      <c r="HD4" s="720" t="s">
        <v>454</v>
      </c>
      <c r="HE4" s="720" t="s">
        <v>455</v>
      </c>
      <c r="HF4" s="720" t="s">
        <v>456</v>
      </c>
      <c r="HG4" s="720" t="s">
        <v>457</v>
      </c>
      <c r="HH4" s="720" t="s">
        <v>458</v>
      </c>
      <c r="HI4" s="720" t="s">
        <v>459</v>
      </c>
      <c r="HJ4" s="720" t="s">
        <v>460</v>
      </c>
      <c r="HK4" s="720" t="s">
        <v>461</v>
      </c>
      <c r="HL4" s="720" t="s">
        <v>462</v>
      </c>
      <c r="HM4" s="720" t="s">
        <v>463</v>
      </c>
      <c r="HN4" s="720" t="s">
        <v>464</v>
      </c>
      <c r="HO4" s="720" t="s">
        <v>465</v>
      </c>
      <c r="HP4" s="720" t="s">
        <v>466</v>
      </c>
      <c r="HQ4" s="720" t="s">
        <v>467</v>
      </c>
      <c r="HR4" s="720" t="s">
        <v>468</v>
      </c>
      <c r="HS4" s="720" t="s">
        <v>469</v>
      </c>
      <c r="HT4" s="720" t="s">
        <v>470</v>
      </c>
      <c r="HU4" s="720" t="s">
        <v>471</v>
      </c>
      <c r="HV4" s="720" t="s">
        <v>472</v>
      </c>
      <c r="HW4" s="720" t="s">
        <v>473</v>
      </c>
      <c r="HX4" s="720" t="s">
        <v>474</v>
      </c>
      <c r="HY4" s="720" t="s">
        <v>475</v>
      </c>
      <c r="HZ4" s="720" t="s">
        <v>476</v>
      </c>
      <c r="IA4" s="720" t="s">
        <v>477</v>
      </c>
      <c r="IB4" s="720" t="s">
        <v>478</v>
      </c>
      <c r="IC4" s="720" t="s">
        <v>479</v>
      </c>
      <c r="ID4" s="720" t="s">
        <v>480</v>
      </c>
      <c r="IE4" s="720" t="s">
        <v>481</v>
      </c>
      <c r="IF4" s="720" t="s">
        <v>482</v>
      </c>
      <c r="IG4" s="720" t="s">
        <v>483</v>
      </c>
      <c r="IH4" s="720" t="s">
        <v>1361</v>
      </c>
      <c r="II4" s="720" t="s">
        <v>1362</v>
      </c>
      <c r="IJ4" s="720" t="s">
        <v>1363</v>
      </c>
      <c r="IK4" s="720" t="s">
        <v>1364</v>
      </c>
      <c r="IL4" s="720" t="s">
        <v>1365</v>
      </c>
      <c r="IM4" s="720" t="s">
        <v>1761</v>
      </c>
      <c r="IN4" s="720" t="s">
        <v>1762</v>
      </c>
      <c r="IO4" s="720" t="s">
        <v>1500</v>
      </c>
      <c r="IP4" s="720" t="s">
        <v>1501</v>
      </c>
      <c r="IQ4" s="720" t="s">
        <v>1954</v>
      </c>
      <c r="IR4" s="720" t="s">
        <v>1956</v>
      </c>
      <c r="IS4" s="720" t="s">
        <v>1958</v>
      </c>
      <c r="IT4" s="720" t="s">
        <v>1960</v>
      </c>
      <c r="IU4" s="720" t="s">
        <v>1962</v>
      </c>
      <c r="IV4" s="720" t="s">
        <v>484</v>
      </c>
      <c r="IW4" s="720" t="s">
        <v>485</v>
      </c>
      <c r="IX4" s="720" t="s">
        <v>486</v>
      </c>
      <c r="IY4" s="720" t="s">
        <v>487</v>
      </c>
      <c r="IZ4" s="720" t="s">
        <v>488</v>
      </c>
      <c r="JA4" s="720" t="s">
        <v>489</v>
      </c>
      <c r="JB4" s="720" t="s">
        <v>490</v>
      </c>
      <c r="JC4" s="720" t="s">
        <v>491</v>
      </c>
      <c r="JD4" s="720" t="s">
        <v>492</v>
      </c>
      <c r="JE4" s="720" t="s">
        <v>493</v>
      </c>
      <c r="JF4" s="720" t="s">
        <v>494</v>
      </c>
      <c r="JG4" s="720" t="s">
        <v>495</v>
      </c>
      <c r="JH4" s="720" t="s">
        <v>496</v>
      </c>
      <c r="JI4" s="720" t="s">
        <v>497</v>
      </c>
      <c r="JJ4" s="720" t="s">
        <v>498</v>
      </c>
      <c r="JK4" s="720" t="s">
        <v>499</v>
      </c>
      <c r="JL4" s="720" t="s">
        <v>500</v>
      </c>
      <c r="JM4" s="720" t="s">
        <v>501</v>
      </c>
      <c r="JN4" s="720" t="s">
        <v>502</v>
      </c>
      <c r="JO4" s="720" t="s">
        <v>503</v>
      </c>
      <c r="JP4" s="720" t="s">
        <v>504</v>
      </c>
      <c r="JQ4" s="720" t="s">
        <v>505</v>
      </c>
      <c r="JR4" s="720" t="s">
        <v>506</v>
      </c>
      <c r="JS4" s="720" t="s">
        <v>507</v>
      </c>
      <c r="JT4" s="720" t="s">
        <v>508</v>
      </c>
      <c r="JU4" s="720" t="s">
        <v>509</v>
      </c>
      <c r="JV4" s="720" t="s">
        <v>510</v>
      </c>
      <c r="JW4" s="720" t="s">
        <v>511</v>
      </c>
      <c r="JX4" s="720" t="s">
        <v>512</v>
      </c>
      <c r="JY4" s="720" t="s">
        <v>513</v>
      </c>
      <c r="JZ4" s="720" t="s">
        <v>514</v>
      </c>
      <c r="KA4" s="720" t="s">
        <v>515</v>
      </c>
      <c r="KB4" s="720" t="s">
        <v>516</v>
      </c>
      <c r="KC4" s="720" t="s">
        <v>816</v>
      </c>
      <c r="KD4" s="720" t="s">
        <v>1999</v>
      </c>
      <c r="KE4" s="720" t="s">
        <v>817</v>
      </c>
    </row>
    <row r="5" spans="1:291" ht="32.25" customHeight="1" thickBot="1" x14ac:dyDescent="0.35">
      <c r="A5" s="1354"/>
      <c r="B5" s="285" t="s">
        <v>2077</v>
      </c>
      <c r="C5" s="475" t="s">
        <v>97</v>
      </c>
      <c r="D5" s="475" t="s">
        <v>97</v>
      </c>
      <c r="E5" s="475" t="s">
        <v>97</v>
      </c>
      <c r="F5" s="475" t="s">
        <v>97</v>
      </c>
      <c r="G5" s="475" t="s">
        <v>97</v>
      </c>
      <c r="H5" s="475" t="s">
        <v>1915</v>
      </c>
      <c r="I5" s="475" t="s">
        <v>97</v>
      </c>
      <c r="J5" s="1359"/>
      <c r="K5" s="477">
        <v>184</v>
      </c>
      <c r="L5" s="477">
        <v>184</v>
      </c>
      <c r="M5" s="477">
        <v>184</v>
      </c>
      <c r="N5" s="477">
        <v>184</v>
      </c>
      <c r="O5" s="477">
        <v>184</v>
      </c>
      <c r="P5" s="477">
        <v>184</v>
      </c>
      <c r="Q5" s="477">
        <v>184</v>
      </c>
      <c r="R5" s="477">
        <v>184</v>
      </c>
      <c r="S5" s="477">
        <v>184</v>
      </c>
      <c r="T5" s="477">
        <v>184</v>
      </c>
      <c r="U5" s="477">
        <v>184</v>
      </c>
      <c r="V5" s="477">
        <v>184</v>
      </c>
      <c r="W5" s="477">
        <v>184</v>
      </c>
      <c r="X5" s="477">
        <v>184</v>
      </c>
      <c r="Y5" s="477">
        <v>184</v>
      </c>
      <c r="Z5" s="477">
        <v>184</v>
      </c>
      <c r="AA5" s="477">
        <v>184</v>
      </c>
      <c r="AB5" s="477">
        <v>184</v>
      </c>
      <c r="AC5" s="477">
        <v>184</v>
      </c>
      <c r="AD5" s="477">
        <v>184</v>
      </c>
      <c r="AE5" s="477">
        <v>184</v>
      </c>
      <c r="AF5" s="477">
        <v>184</v>
      </c>
      <c r="AG5" s="477">
        <v>184</v>
      </c>
      <c r="AH5" s="477">
        <v>184</v>
      </c>
      <c r="AI5" s="477">
        <v>184</v>
      </c>
      <c r="AJ5" s="477">
        <v>184</v>
      </c>
      <c r="AK5" s="477">
        <v>184</v>
      </c>
      <c r="AL5" s="477">
        <v>184</v>
      </c>
      <c r="AM5" s="477">
        <v>184</v>
      </c>
      <c r="AN5" s="477">
        <v>184</v>
      </c>
      <c r="AO5" s="477">
        <v>184</v>
      </c>
      <c r="AP5" s="477">
        <v>184</v>
      </c>
      <c r="AQ5" s="477">
        <v>184</v>
      </c>
      <c r="AR5" s="477">
        <v>184</v>
      </c>
      <c r="AS5" s="477">
        <v>184</v>
      </c>
      <c r="AT5" s="477">
        <v>184</v>
      </c>
      <c r="AU5" s="477">
        <v>184</v>
      </c>
      <c r="AV5" s="477">
        <v>184</v>
      </c>
      <c r="AW5" s="477">
        <v>184</v>
      </c>
      <c r="AX5" s="477">
        <v>184</v>
      </c>
      <c r="AY5" s="477">
        <v>184</v>
      </c>
      <c r="AZ5" s="477">
        <v>184</v>
      </c>
      <c r="BA5" s="477">
        <v>184</v>
      </c>
      <c r="BB5" s="477">
        <v>184</v>
      </c>
      <c r="BC5" s="477">
        <v>184</v>
      </c>
      <c r="BD5" s="477">
        <v>152</v>
      </c>
      <c r="BE5" s="477">
        <v>152</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184</v>
      </c>
      <c r="CI5" s="477">
        <v>184</v>
      </c>
      <c r="CJ5" s="477">
        <v>184</v>
      </c>
      <c r="CK5" s="477">
        <v>184</v>
      </c>
      <c r="CL5" s="477">
        <v>184</v>
      </c>
      <c r="CM5" s="477">
        <v>184</v>
      </c>
      <c r="CN5" s="477">
        <v>184</v>
      </c>
      <c r="CO5" s="477">
        <v>184</v>
      </c>
      <c r="CP5" s="477">
        <v>184</v>
      </c>
      <c r="CQ5" s="477">
        <v>184</v>
      </c>
      <c r="CR5" s="477">
        <v>184</v>
      </c>
      <c r="CS5" s="477">
        <v>184</v>
      </c>
      <c r="CT5" s="477">
        <v>184</v>
      </c>
      <c r="CU5" s="477">
        <v>184</v>
      </c>
      <c r="CV5" s="477">
        <v>184</v>
      </c>
      <c r="CW5" s="477">
        <v>184</v>
      </c>
      <c r="CX5" s="477">
        <v>184</v>
      </c>
      <c r="CY5" s="477">
        <v>184</v>
      </c>
      <c r="CZ5" s="477">
        <v>184</v>
      </c>
      <c r="DA5" s="477">
        <v>184</v>
      </c>
      <c r="DB5" s="477">
        <v>184</v>
      </c>
      <c r="DC5" s="477">
        <v>184</v>
      </c>
      <c r="DD5" s="477">
        <v>184</v>
      </c>
      <c r="DE5" s="477">
        <v>184</v>
      </c>
      <c r="DF5" s="477">
        <v>184</v>
      </c>
      <c r="DG5" s="477">
        <v>184</v>
      </c>
      <c r="DH5" s="477">
        <v>184</v>
      </c>
      <c r="DI5" s="477">
        <v>184</v>
      </c>
      <c r="DJ5" s="477">
        <v>184</v>
      </c>
      <c r="DK5" s="477">
        <v>184</v>
      </c>
      <c r="DL5" s="477">
        <v>184</v>
      </c>
      <c r="DM5" s="477">
        <v>184</v>
      </c>
      <c r="DN5" s="477">
        <v>184</v>
      </c>
      <c r="DO5" s="477">
        <v>184</v>
      </c>
      <c r="DP5" s="477">
        <v>184</v>
      </c>
      <c r="DQ5" s="477">
        <v>184</v>
      </c>
      <c r="DR5" s="477">
        <v>184</v>
      </c>
      <c r="DS5" s="477">
        <v>184</v>
      </c>
      <c r="DT5" s="477">
        <v>184</v>
      </c>
      <c r="DU5" s="477">
        <v>184</v>
      </c>
      <c r="DV5" s="477">
        <v>184</v>
      </c>
      <c r="DW5" s="477">
        <v>184</v>
      </c>
      <c r="DX5" s="477">
        <v>184</v>
      </c>
      <c r="DY5" s="477">
        <v>184</v>
      </c>
      <c r="DZ5" s="477">
        <v>184</v>
      </c>
      <c r="EA5" s="477">
        <v>184</v>
      </c>
      <c r="EB5" s="477">
        <v>184</v>
      </c>
      <c r="EC5" s="477">
        <v>184</v>
      </c>
      <c r="ED5" s="477">
        <v>184</v>
      </c>
      <c r="EE5" s="477">
        <v>184</v>
      </c>
      <c r="EF5" s="477">
        <v>184</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184</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184</v>
      </c>
      <c r="FT5" s="477">
        <v>184</v>
      </c>
      <c r="FU5" s="477">
        <v>184</v>
      </c>
      <c r="FV5" s="477">
        <v>184</v>
      </c>
      <c r="FW5" s="477">
        <v>184</v>
      </c>
      <c r="FX5" s="477">
        <v>184</v>
      </c>
      <c r="FY5" s="477">
        <v>184</v>
      </c>
      <c r="FZ5" s="477">
        <v>184</v>
      </c>
      <c r="GA5" s="477">
        <v>184</v>
      </c>
      <c r="GB5" s="477">
        <v>184</v>
      </c>
      <c r="GC5" s="477">
        <v>184</v>
      </c>
      <c r="GD5" s="477">
        <v>184</v>
      </c>
      <c r="GE5" s="477">
        <v>184</v>
      </c>
      <c r="GF5" s="477">
        <v>184</v>
      </c>
      <c r="GG5" s="477">
        <v>184</v>
      </c>
      <c r="GH5" s="477">
        <v>184</v>
      </c>
      <c r="GI5" s="477">
        <v>184</v>
      </c>
      <c r="GJ5" s="477">
        <v>184</v>
      </c>
      <c r="GK5" s="477">
        <v>184</v>
      </c>
      <c r="GL5" s="477">
        <v>184</v>
      </c>
      <c r="GM5" s="477">
        <v>184</v>
      </c>
      <c r="GN5" s="477">
        <v>184</v>
      </c>
      <c r="GO5" s="477">
        <v>184</v>
      </c>
      <c r="GP5" s="477">
        <v>184</v>
      </c>
      <c r="GQ5" s="477">
        <v>184</v>
      </c>
      <c r="GR5" s="477">
        <v>184</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184</v>
      </c>
      <c r="HK5" s="477">
        <v>184</v>
      </c>
      <c r="HL5" s="477">
        <v>184</v>
      </c>
      <c r="HM5" s="477">
        <v>184</v>
      </c>
      <c r="HN5" s="477">
        <v>184</v>
      </c>
      <c r="HO5" s="477">
        <v>184</v>
      </c>
      <c r="HP5" s="477">
        <v>184</v>
      </c>
      <c r="HQ5" s="477">
        <v>184</v>
      </c>
      <c r="HR5" s="477">
        <v>184</v>
      </c>
      <c r="HS5" s="477">
        <v>184</v>
      </c>
      <c r="HT5" s="477">
        <v>184</v>
      </c>
      <c r="HU5" s="477">
        <v>184</v>
      </c>
      <c r="HV5" s="477">
        <v>184</v>
      </c>
      <c r="HW5" s="477">
        <v>184</v>
      </c>
      <c r="HX5" s="477">
        <v>184</v>
      </c>
      <c r="HY5" s="477">
        <v>184</v>
      </c>
      <c r="HZ5" s="477">
        <v>184</v>
      </c>
      <c r="IA5" s="477">
        <v>184</v>
      </c>
      <c r="IB5" s="477">
        <v>184</v>
      </c>
      <c r="IC5" s="477">
        <v>184</v>
      </c>
      <c r="ID5" s="477">
        <v>184</v>
      </c>
      <c r="IE5" s="477">
        <v>184</v>
      </c>
      <c r="IF5" s="477">
        <v>184</v>
      </c>
      <c r="IG5" s="477">
        <v>184</v>
      </c>
      <c r="IH5" s="477">
        <v>184</v>
      </c>
      <c r="II5" s="477">
        <v>184</v>
      </c>
      <c r="IJ5" s="477">
        <v>184</v>
      </c>
      <c r="IK5" s="477">
        <v>184</v>
      </c>
      <c r="IL5" s="477">
        <v>184</v>
      </c>
      <c r="IM5" s="477">
        <v>184</v>
      </c>
      <c r="IN5" s="477">
        <v>184</v>
      </c>
      <c r="IO5" s="477">
        <v>184</v>
      </c>
      <c r="IP5" s="477">
        <v>184</v>
      </c>
      <c r="IQ5" s="477">
        <v>152</v>
      </c>
      <c r="IR5" s="477">
        <v>152</v>
      </c>
      <c r="IS5" s="477">
        <v>152</v>
      </c>
      <c r="IT5" s="477">
        <v>152</v>
      </c>
      <c r="IU5" s="477">
        <v>152</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184</v>
      </c>
      <c r="JQ5" s="477">
        <v>184</v>
      </c>
      <c r="JR5" s="477">
        <v>184</v>
      </c>
      <c r="JS5" s="477">
        <v>184</v>
      </c>
      <c r="JT5" s="477">
        <v>184</v>
      </c>
      <c r="JU5" s="477">
        <v>184</v>
      </c>
      <c r="JV5" s="477">
        <v>184</v>
      </c>
      <c r="JW5" s="477">
        <v>184</v>
      </c>
      <c r="JX5" s="477">
        <v>184</v>
      </c>
      <c r="JY5" s="477">
        <v>184</v>
      </c>
      <c r="JZ5" s="477">
        <v>184</v>
      </c>
      <c r="KA5" s="477">
        <v>184</v>
      </c>
      <c r="KB5" s="477">
        <v>184</v>
      </c>
      <c r="KC5" s="477">
        <v>184</v>
      </c>
      <c r="KD5" s="477">
        <v>180</v>
      </c>
      <c r="KE5" s="477">
        <v>184</v>
      </c>
    </row>
    <row r="6" spans="1:291" ht="23.25" customHeight="1" thickTop="1" x14ac:dyDescent="0.3">
      <c r="A6" s="1354"/>
      <c r="B6" s="44" t="s">
        <v>578</v>
      </c>
      <c r="C6" s="478">
        <v>31695</v>
      </c>
      <c r="D6" s="478">
        <v>14819</v>
      </c>
      <c r="E6" s="478">
        <v>5600</v>
      </c>
      <c r="F6" s="478">
        <v>5076</v>
      </c>
      <c r="G6" s="478">
        <v>6028</v>
      </c>
      <c r="H6" s="478" t="s">
        <v>273</v>
      </c>
      <c r="I6" s="478" t="s">
        <v>273</v>
      </c>
      <c r="J6" s="1360"/>
      <c r="K6" s="478">
        <v>1593</v>
      </c>
      <c r="L6" s="478" t="s">
        <v>273</v>
      </c>
      <c r="M6" s="478" t="s">
        <v>273</v>
      </c>
      <c r="N6" s="478">
        <v>292</v>
      </c>
      <c r="O6" s="478">
        <v>256</v>
      </c>
      <c r="P6" s="478" t="s">
        <v>273</v>
      </c>
      <c r="Q6" s="478">
        <v>224</v>
      </c>
      <c r="R6" s="478">
        <v>253</v>
      </c>
      <c r="S6" s="478">
        <v>141</v>
      </c>
      <c r="T6" s="478">
        <v>124</v>
      </c>
      <c r="U6" s="478">
        <v>147</v>
      </c>
      <c r="V6" s="478">
        <v>110</v>
      </c>
      <c r="W6" s="478">
        <v>127</v>
      </c>
      <c r="X6" s="478">
        <v>223</v>
      </c>
      <c r="Y6" s="478">
        <v>119</v>
      </c>
      <c r="Z6" s="478">
        <v>119</v>
      </c>
      <c r="AA6" s="478">
        <v>80</v>
      </c>
      <c r="AB6" s="478">
        <v>116</v>
      </c>
      <c r="AC6" s="478">
        <v>91</v>
      </c>
      <c r="AD6" s="478">
        <v>73</v>
      </c>
      <c r="AE6" s="478">
        <v>68</v>
      </c>
      <c r="AF6" s="478">
        <v>56</v>
      </c>
      <c r="AG6" s="478">
        <v>191</v>
      </c>
      <c r="AH6" s="478" t="s">
        <v>273</v>
      </c>
      <c r="AI6" s="478">
        <v>115</v>
      </c>
      <c r="AJ6" s="478">
        <v>64</v>
      </c>
      <c r="AK6" s="478">
        <v>195</v>
      </c>
      <c r="AL6" s="478">
        <v>282</v>
      </c>
      <c r="AM6" s="478">
        <v>204</v>
      </c>
      <c r="AN6" s="478">
        <v>140</v>
      </c>
      <c r="AO6" s="478">
        <v>168</v>
      </c>
      <c r="AP6" s="478">
        <v>101</v>
      </c>
      <c r="AQ6" s="478" t="s">
        <v>273</v>
      </c>
      <c r="AR6" s="478" t="s">
        <v>273</v>
      </c>
      <c r="AS6" s="478">
        <v>762</v>
      </c>
      <c r="AT6" s="478">
        <v>297</v>
      </c>
      <c r="AU6" s="478">
        <v>252</v>
      </c>
      <c r="AV6" s="478" t="s">
        <v>273</v>
      </c>
      <c r="AW6" s="478">
        <v>180</v>
      </c>
      <c r="AX6" s="478">
        <v>225</v>
      </c>
      <c r="AY6" s="478">
        <v>107</v>
      </c>
      <c r="AZ6" s="478">
        <v>88</v>
      </c>
      <c r="BA6" s="478">
        <v>106</v>
      </c>
      <c r="BB6" s="478">
        <v>127</v>
      </c>
      <c r="BC6" s="478">
        <v>87</v>
      </c>
      <c r="BD6" s="478">
        <v>93</v>
      </c>
      <c r="BE6" s="478">
        <v>50</v>
      </c>
      <c r="BF6" s="478">
        <v>306</v>
      </c>
      <c r="BG6" s="478">
        <v>164</v>
      </c>
      <c r="BH6" s="478">
        <v>122</v>
      </c>
      <c r="BI6" s="478">
        <v>122</v>
      </c>
      <c r="BJ6" s="478">
        <v>70</v>
      </c>
      <c r="BK6" s="478">
        <v>99</v>
      </c>
      <c r="BL6" s="478" t="s">
        <v>273</v>
      </c>
      <c r="BM6" s="478">
        <v>442</v>
      </c>
      <c r="BN6" s="478">
        <v>301</v>
      </c>
      <c r="BO6" s="478">
        <v>158</v>
      </c>
      <c r="BP6" s="478">
        <v>230</v>
      </c>
      <c r="BQ6" s="478">
        <v>160</v>
      </c>
      <c r="BR6" s="478">
        <v>178</v>
      </c>
      <c r="BS6" s="478">
        <v>81</v>
      </c>
      <c r="BT6" s="478" t="s">
        <v>273</v>
      </c>
      <c r="BU6" s="478">
        <v>269</v>
      </c>
      <c r="BV6" s="478" t="s">
        <v>273</v>
      </c>
      <c r="BW6" s="478">
        <v>152</v>
      </c>
      <c r="BX6" s="478">
        <v>135</v>
      </c>
      <c r="BY6" s="478">
        <v>134</v>
      </c>
      <c r="BZ6" s="478" t="s">
        <v>273</v>
      </c>
      <c r="CA6" s="478" t="s">
        <v>273</v>
      </c>
      <c r="CB6" s="478" t="s">
        <v>273</v>
      </c>
      <c r="CC6" s="478">
        <v>80</v>
      </c>
      <c r="CD6" s="478" t="s">
        <v>273</v>
      </c>
      <c r="CE6" s="478">
        <v>71</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v>59</v>
      </c>
      <c r="CW6" s="478" t="s">
        <v>273</v>
      </c>
      <c r="CX6" s="478">
        <v>126</v>
      </c>
      <c r="CY6" s="478" t="s">
        <v>273</v>
      </c>
      <c r="CZ6" s="478">
        <v>57</v>
      </c>
      <c r="DA6" s="478">
        <v>45</v>
      </c>
      <c r="DB6" s="478" t="s">
        <v>273</v>
      </c>
      <c r="DC6" s="478">
        <v>611</v>
      </c>
      <c r="DD6" s="478" t="s">
        <v>273</v>
      </c>
      <c r="DE6" s="478" t="s">
        <v>273</v>
      </c>
      <c r="DF6" s="478" t="s">
        <v>273</v>
      </c>
      <c r="DG6" s="478">
        <v>199</v>
      </c>
      <c r="DH6" s="478">
        <v>135</v>
      </c>
      <c r="DI6" s="478">
        <v>51</v>
      </c>
      <c r="DJ6" s="478">
        <v>286</v>
      </c>
      <c r="DK6" s="478">
        <v>201</v>
      </c>
      <c r="DL6" s="478" t="s">
        <v>273</v>
      </c>
      <c r="DM6" s="478" t="s">
        <v>273</v>
      </c>
      <c r="DN6" s="478" t="s">
        <v>273</v>
      </c>
      <c r="DO6" s="478">
        <v>318</v>
      </c>
      <c r="DP6" s="478" t="s">
        <v>273</v>
      </c>
      <c r="DQ6" s="478" t="s">
        <v>273</v>
      </c>
      <c r="DR6" s="478">
        <v>277</v>
      </c>
      <c r="DS6" s="478" t="s">
        <v>273</v>
      </c>
      <c r="DT6" s="478" t="s">
        <v>273</v>
      </c>
      <c r="DU6" s="478" t="s">
        <v>273</v>
      </c>
      <c r="DV6" s="478" t="s">
        <v>273</v>
      </c>
      <c r="DW6" s="478" t="s">
        <v>273</v>
      </c>
      <c r="DX6" s="478" t="s">
        <v>273</v>
      </c>
      <c r="DY6" s="478" t="s">
        <v>273</v>
      </c>
      <c r="DZ6" s="478" t="s">
        <v>273</v>
      </c>
      <c r="EA6" s="478" t="s">
        <v>273</v>
      </c>
      <c r="EB6" s="478" t="s">
        <v>273</v>
      </c>
      <c r="EC6" s="478" t="s">
        <v>273</v>
      </c>
      <c r="ED6" s="478" t="s">
        <v>273</v>
      </c>
      <c r="EE6" s="478">
        <v>91</v>
      </c>
      <c r="EF6" s="478">
        <v>29</v>
      </c>
      <c r="EG6" s="478">
        <v>22</v>
      </c>
      <c r="EH6" s="478">
        <v>20</v>
      </c>
      <c r="EI6" s="478">
        <v>23</v>
      </c>
      <c r="EJ6" s="478">
        <v>25</v>
      </c>
      <c r="EK6" s="478">
        <v>72</v>
      </c>
      <c r="EL6" s="478">
        <v>46</v>
      </c>
      <c r="EM6" s="478">
        <v>34</v>
      </c>
      <c r="EN6" s="478">
        <v>27</v>
      </c>
      <c r="EO6" s="478">
        <v>33</v>
      </c>
      <c r="EP6" s="478">
        <v>36</v>
      </c>
      <c r="EQ6" s="478">
        <v>99</v>
      </c>
      <c r="ER6" s="478">
        <v>19</v>
      </c>
      <c r="ES6" s="478">
        <v>29</v>
      </c>
      <c r="ET6" s="478">
        <v>20</v>
      </c>
      <c r="EU6" s="478">
        <v>31</v>
      </c>
      <c r="EV6" s="478">
        <v>54</v>
      </c>
      <c r="EW6" s="478">
        <v>60</v>
      </c>
      <c r="EX6" s="478">
        <v>69</v>
      </c>
      <c r="EY6" s="478">
        <v>91</v>
      </c>
      <c r="EZ6" s="478">
        <v>56</v>
      </c>
      <c r="FA6" s="478">
        <v>31</v>
      </c>
      <c r="FB6" s="478">
        <v>27</v>
      </c>
      <c r="FC6" s="478">
        <v>30</v>
      </c>
      <c r="FD6" s="478">
        <v>54</v>
      </c>
      <c r="FE6" s="478">
        <v>11</v>
      </c>
      <c r="FF6" s="478">
        <v>33</v>
      </c>
      <c r="FG6" s="478">
        <v>31</v>
      </c>
      <c r="FH6" s="478">
        <v>20</v>
      </c>
      <c r="FI6" s="478">
        <v>59</v>
      </c>
      <c r="FJ6" s="478">
        <v>34</v>
      </c>
      <c r="FK6" s="478">
        <v>37</v>
      </c>
      <c r="FL6" s="478">
        <v>22</v>
      </c>
      <c r="FM6" s="478">
        <v>14</v>
      </c>
      <c r="FN6" s="478">
        <v>13</v>
      </c>
      <c r="FO6" s="478">
        <v>80</v>
      </c>
      <c r="FP6" s="478">
        <v>36</v>
      </c>
      <c r="FQ6" s="478">
        <v>29</v>
      </c>
      <c r="FR6" s="478">
        <v>74</v>
      </c>
      <c r="FS6" s="478">
        <v>89</v>
      </c>
      <c r="FT6" s="478">
        <v>67</v>
      </c>
      <c r="FU6" s="478">
        <v>123</v>
      </c>
      <c r="FV6" s="478">
        <v>45</v>
      </c>
      <c r="FW6" s="478">
        <v>16</v>
      </c>
      <c r="FX6" s="478">
        <v>24</v>
      </c>
      <c r="FY6" s="478">
        <v>42</v>
      </c>
      <c r="FZ6" s="478">
        <v>35</v>
      </c>
      <c r="GA6" s="478">
        <v>27</v>
      </c>
      <c r="GB6" s="478">
        <v>12</v>
      </c>
      <c r="GC6" s="478">
        <v>14</v>
      </c>
      <c r="GD6" s="478">
        <v>20</v>
      </c>
      <c r="GE6" s="478">
        <v>42</v>
      </c>
      <c r="GF6" s="478">
        <v>79</v>
      </c>
      <c r="GG6" s="478">
        <v>22</v>
      </c>
      <c r="GH6" s="478">
        <v>23</v>
      </c>
      <c r="GI6" s="478">
        <v>21</v>
      </c>
      <c r="GJ6" s="478">
        <v>22</v>
      </c>
      <c r="GK6" s="478">
        <v>18</v>
      </c>
      <c r="GL6" s="478">
        <v>11</v>
      </c>
      <c r="GM6" s="478">
        <v>22</v>
      </c>
      <c r="GN6" s="478">
        <v>38</v>
      </c>
      <c r="GO6" s="478">
        <v>21</v>
      </c>
      <c r="GP6" s="478">
        <v>55</v>
      </c>
      <c r="GQ6" s="478">
        <v>43</v>
      </c>
      <c r="GR6" s="478">
        <v>34</v>
      </c>
      <c r="GS6" s="478">
        <v>28</v>
      </c>
      <c r="GT6" s="478">
        <v>24</v>
      </c>
      <c r="GU6" s="478">
        <v>44</v>
      </c>
      <c r="GV6" s="478">
        <v>18</v>
      </c>
      <c r="GW6" s="478">
        <v>37</v>
      </c>
      <c r="GX6" s="478">
        <v>13</v>
      </c>
      <c r="GY6" s="478">
        <v>46</v>
      </c>
      <c r="GZ6" s="478">
        <v>22</v>
      </c>
      <c r="HA6" s="478">
        <v>17</v>
      </c>
      <c r="HB6" s="478">
        <v>98</v>
      </c>
      <c r="HC6" s="478">
        <v>73</v>
      </c>
      <c r="HD6" s="478">
        <v>24</v>
      </c>
      <c r="HE6" s="478">
        <v>19</v>
      </c>
      <c r="HF6" s="478">
        <v>21</v>
      </c>
      <c r="HG6" s="478">
        <v>40</v>
      </c>
      <c r="HH6" s="478">
        <v>23</v>
      </c>
      <c r="HI6" s="478">
        <v>23</v>
      </c>
      <c r="HJ6" s="478">
        <v>19</v>
      </c>
      <c r="HK6" s="478">
        <v>30</v>
      </c>
      <c r="HL6" s="478">
        <v>37</v>
      </c>
      <c r="HM6" s="478">
        <v>35</v>
      </c>
      <c r="HN6" s="478">
        <v>14</v>
      </c>
      <c r="HO6" s="478">
        <v>67</v>
      </c>
      <c r="HP6" s="478">
        <v>67</v>
      </c>
      <c r="HQ6" s="478">
        <v>43</v>
      </c>
      <c r="HR6" s="478">
        <v>26</v>
      </c>
      <c r="HS6" s="478">
        <v>52</v>
      </c>
      <c r="HT6" s="478">
        <v>63</v>
      </c>
      <c r="HU6" s="478">
        <v>34</v>
      </c>
      <c r="HV6" s="478">
        <v>34</v>
      </c>
      <c r="HW6" s="478">
        <v>18</v>
      </c>
      <c r="HX6" s="478">
        <v>27</v>
      </c>
      <c r="HY6" s="478">
        <v>21</v>
      </c>
      <c r="HZ6" s="478">
        <v>23</v>
      </c>
      <c r="IA6" s="478">
        <v>15</v>
      </c>
      <c r="IB6" s="478">
        <v>19</v>
      </c>
      <c r="IC6" s="478">
        <v>31</v>
      </c>
      <c r="ID6" s="478">
        <v>26</v>
      </c>
      <c r="IE6" s="478">
        <v>51</v>
      </c>
      <c r="IF6" s="478">
        <v>27</v>
      </c>
      <c r="IG6" s="478">
        <v>22</v>
      </c>
      <c r="IH6" s="478">
        <v>26</v>
      </c>
      <c r="II6" s="478">
        <v>244</v>
      </c>
      <c r="IJ6" s="478">
        <v>160</v>
      </c>
      <c r="IK6" s="478">
        <v>86</v>
      </c>
      <c r="IL6" s="478">
        <v>34</v>
      </c>
      <c r="IM6" s="478">
        <v>41</v>
      </c>
      <c r="IN6" s="478">
        <v>32</v>
      </c>
      <c r="IO6" s="478">
        <v>33</v>
      </c>
      <c r="IP6" s="478">
        <v>24</v>
      </c>
      <c r="IQ6" s="478">
        <v>53</v>
      </c>
      <c r="IR6" s="478">
        <v>53</v>
      </c>
      <c r="IS6" s="478">
        <v>34</v>
      </c>
      <c r="IT6" s="478">
        <v>22</v>
      </c>
      <c r="IU6" s="478">
        <v>21</v>
      </c>
      <c r="IV6" s="478">
        <v>28</v>
      </c>
      <c r="IW6" s="478">
        <v>26</v>
      </c>
      <c r="IX6" s="478">
        <v>53</v>
      </c>
      <c r="IY6" s="478">
        <v>11</v>
      </c>
      <c r="IZ6" s="478">
        <v>17</v>
      </c>
      <c r="JA6" s="478">
        <v>11</v>
      </c>
      <c r="JB6" s="478">
        <v>22</v>
      </c>
      <c r="JC6" s="478">
        <v>20</v>
      </c>
      <c r="JD6" s="478">
        <v>16</v>
      </c>
      <c r="JE6" s="478">
        <v>11</v>
      </c>
      <c r="JF6" s="478">
        <v>9</v>
      </c>
      <c r="JG6" s="478">
        <v>18</v>
      </c>
      <c r="JH6" s="478">
        <v>24</v>
      </c>
      <c r="JI6" s="478">
        <v>165</v>
      </c>
      <c r="JJ6" s="478">
        <v>62</v>
      </c>
      <c r="JK6" s="478">
        <v>38</v>
      </c>
      <c r="JL6" s="478">
        <v>16</v>
      </c>
      <c r="JM6" s="478">
        <v>41</v>
      </c>
      <c r="JN6" s="478">
        <v>22</v>
      </c>
      <c r="JO6" s="478">
        <v>22</v>
      </c>
      <c r="JP6" s="478">
        <v>39</v>
      </c>
      <c r="JQ6" s="478">
        <v>50</v>
      </c>
      <c r="JR6" s="478">
        <v>118</v>
      </c>
      <c r="JS6" s="478">
        <v>18</v>
      </c>
      <c r="JT6" s="478">
        <v>23</v>
      </c>
      <c r="JU6" s="478">
        <v>35</v>
      </c>
      <c r="JV6" s="478">
        <v>33</v>
      </c>
      <c r="JW6" s="478">
        <v>57</v>
      </c>
      <c r="JX6" s="478">
        <v>28</v>
      </c>
      <c r="JY6" s="478">
        <v>12</v>
      </c>
      <c r="JZ6" s="478">
        <v>14</v>
      </c>
      <c r="KA6" s="478">
        <v>24</v>
      </c>
      <c r="KB6" s="478">
        <v>20</v>
      </c>
      <c r="KC6" s="478">
        <v>32</v>
      </c>
      <c r="KD6" s="478" t="s">
        <v>273</v>
      </c>
      <c r="KE6" s="478" t="s">
        <v>273</v>
      </c>
    </row>
    <row r="7" spans="1:291" ht="23.25" customHeight="1" x14ac:dyDescent="0.3">
      <c r="A7" s="1354"/>
      <c r="B7" s="45" t="s">
        <v>819</v>
      </c>
      <c r="C7" s="480">
        <v>3035</v>
      </c>
      <c r="D7" s="480">
        <v>1458</v>
      </c>
      <c r="E7" s="480">
        <v>803</v>
      </c>
      <c r="F7" s="480">
        <v>287</v>
      </c>
      <c r="G7" s="480">
        <v>486</v>
      </c>
      <c r="H7" s="480" t="s">
        <v>273</v>
      </c>
      <c r="I7" s="480" t="s">
        <v>273</v>
      </c>
      <c r="J7" s="1360"/>
      <c r="K7" s="480">
        <v>167</v>
      </c>
      <c r="L7" s="480" t="s">
        <v>273</v>
      </c>
      <c r="M7" s="480" t="s">
        <v>273</v>
      </c>
      <c r="N7" s="480">
        <v>20</v>
      </c>
      <c r="O7" s="480">
        <v>31</v>
      </c>
      <c r="P7" s="480" t="s">
        <v>273</v>
      </c>
      <c r="Q7" s="480">
        <v>25</v>
      </c>
      <c r="R7" s="480">
        <v>28</v>
      </c>
      <c r="S7" s="480">
        <v>11</v>
      </c>
      <c r="T7" s="480">
        <v>13</v>
      </c>
      <c r="U7" s="480">
        <v>11</v>
      </c>
      <c r="V7" s="480">
        <v>7</v>
      </c>
      <c r="W7" s="480">
        <v>14</v>
      </c>
      <c r="X7" s="480">
        <v>23</v>
      </c>
      <c r="Y7" s="480">
        <v>11</v>
      </c>
      <c r="Z7" s="480">
        <v>10</v>
      </c>
      <c r="AA7" s="480">
        <v>9</v>
      </c>
      <c r="AB7" s="480">
        <v>14</v>
      </c>
      <c r="AC7" s="480">
        <v>9</v>
      </c>
      <c r="AD7" s="480">
        <v>8</v>
      </c>
      <c r="AE7" s="480">
        <v>5</v>
      </c>
      <c r="AF7" s="480">
        <v>5</v>
      </c>
      <c r="AG7" s="480">
        <v>17</v>
      </c>
      <c r="AH7" s="480" t="s">
        <v>273</v>
      </c>
      <c r="AI7" s="480">
        <v>10</v>
      </c>
      <c r="AJ7" s="480">
        <v>4</v>
      </c>
      <c r="AK7" s="480">
        <v>22</v>
      </c>
      <c r="AL7" s="480">
        <v>37</v>
      </c>
      <c r="AM7" s="480">
        <v>25</v>
      </c>
      <c r="AN7" s="480">
        <v>12</v>
      </c>
      <c r="AO7" s="480">
        <v>13</v>
      </c>
      <c r="AP7" s="480">
        <v>3</v>
      </c>
      <c r="AQ7" s="480" t="s">
        <v>273</v>
      </c>
      <c r="AR7" s="480" t="s">
        <v>273</v>
      </c>
      <c r="AS7" s="480">
        <v>78</v>
      </c>
      <c r="AT7" s="480">
        <v>21</v>
      </c>
      <c r="AU7" s="480">
        <v>21</v>
      </c>
      <c r="AV7" s="480" t="s">
        <v>273</v>
      </c>
      <c r="AW7" s="480">
        <v>28</v>
      </c>
      <c r="AX7" s="480">
        <v>18</v>
      </c>
      <c r="AY7" s="480">
        <v>11</v>
      </c>
      <c r="AZ7" s="480">
        <v>5</v>
      </c>
      <c r="BA7" s="480">
        <v>11</v>
      </c>
      <c r="BB7" s="480">
        <v>6</v>
      </c>
      <c r="BC7" s="480">
        <v>12</v>
      </c>
      <c r="BD7" s="480">
        <v>4</v>
      </c>
      <c r="BE7" s="480">
        <v>3</v>
      </c>
      <c r="BF7" s="480">
        <v>43</v>
      </c>
      <c r="BG7" s="480">
        <v>25</v>
      </c>
      <c r="BH7" s="480">
        <v>23</v>
      </c>
      <c r="BI7" s="480">
        <v>23</v>
      </c>
      <c r="BJ7" s="480">
        <v>11</v>
      </c>
      <c r="BK7" s="480">
        <v>14</v>
      </c>
      <c r="BL7" s="480" t="s">
        <v>273</v>
      </c>
      <c r="BM7" s="480">
        <v>82</v>
      </c>
      <c r="BN7" s="480">
        <v>36</v>
      </c>
      <c r="BO7" s="480">
        <v>17</v>
      </c>
      <c r="BP7" s="480">
        <v>23</v>
      </c>
      <c r="BQ7" s="480">
        <v>16</v>
      </c>
      <c r="BR7" s="480">
        <v>28</v>
      </c>
      <c r="BS7" s="480">
        <v>11</v>
      </c>
      <c r="BT7" s="480" t="s">
        <v>273</v>
      </c>
      <c r="BU7" s="480">
        <v>53</v>
      </c>
      <c r="BV7" s="480" t="s">
        <v>273</v>
      </c>
      <c r="BW7" s="480">
        <v>25</v>
      </c>
      <c r="BX7" s="480">
        <v>15</v>
      </c>
      <c r="BY7" s="480">
        <v>30</v>
      </c>
      <c r="BZ7" s="480" t="s">
        <v>273</v>
      </c>
      <c r="CA7" s="480" t="s">
        <v>273</v>
      </c>
      <c r="CB7" s="480" t="s">
        <v>273</v>
      </c>
      <c r="CC7" s="480">
        <v>17</v>
      </c>
      <c r="CD7" s="480" t="s">
        <v>273</v>
      </c>
      <c r="CE7" s="480">
        <v>5</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v>13</v>
      </c>
      <c r="CW7" s="480" t="s">
        <v>273</v>
      </c>
      <c r="CX7" s="480">
        <v>0</v>
      </c>
      <c r="CY7" s="480" t="s">
        <v>273</v>
      </c>
      <c r="CZ7" s="480">
        <v>15</v>
      </c>
      <c r="DA7" s="480">
        <v>11</v>
      </c>
      <c r="DB7" s="480" t="s">
        <v>273</v>
      </c>
      <c r="DC7" s="480">
        <v>303</v>
      </c>
      <c r="DD7" s="480" t="s">
        <v>273</v>
      </c>
      <c r="DE7" s="480" t="s">
        <v>273</v>
      </c>
      <c r="DF7" s="480" t="s">
        <v>273</v>
      </c>
      <c r="DG7" s="480">
        <v>24</v>
      </c>
      <c r="DH7" s="480">
        <v>24</v>
      </c>
      <c r="DI7" s="480">
        <v>5</v>
      </c>
      <c r="DJ7" s="480">
        <v>155</v>
      </c>
      <c r="DK7" s="480">
        <v>56</v>
      </c>
      <c r="DL7" s="480" t="s">
        <v>273</v>
      </c>
      <c r="DM7" s="480" t="s">
        <v>273</v>
      </c>
      <c r="DN7" s="480" t="s">
        <v>273</v>
      </c>
      <c r="DO7" s="480">
        <v>20</v>
      </c>
      <c r="DP7" s="480" t="s">
        <v>273</v>
      </c>
      <c r="DQ7" s="480" t="s">
        <v>273</v>
      </c>
      <c r="DR7" s="480">
        <v>24</v>
      </c>
      <c r="DS7" s="480" t="s">
        <v>273</v>
      </c>
      <c r="DT7" s="480" t="s">
        <v>273</v>
      </c>
      <c r="DU7" s="480" t="s">
        <v>273</v>
      </c>
      <c r="DV7" s="480" t="s">
        <v>273</v>
      </c>
      <c r="DW7" s="480" t="s">
        <v>273</v>
      </c>
      <c r="DX7" s="480" t="s">
        <v>273</v>
      </c>
      <c r="DY7" s="480" t="s">
        <v>273</v>
      </c>
      <c r="DZ7" s="480" t="s">
        <v>273</v>
      </c>
      <c r="EA7" s="480" t="s">
        <v>273</v>
      </c>
      <c r="EB7" s="480" t="s">
        <v>273</v>
      </c>
      <c r="EC7" s="480" t="s">
        <v>273</v>
      </c>
      <c r="ED7" s="480" t="s">
        <v>273</v>
      </c>
      <c r="EE7" s="480">
        <v>7</v>
      </c>
      <c r="EF7" s="480">
        <v>2</v>
      </c>
      <c r="EG7" s="480">
        <v>1</v>
      </c>
      <c r="EH7" s="480">
        <v>2</v>
      </c>
      <c r="EI7" s="480">
        <v>2</v>
      </c>
      <c r="EJ7" s="480">
        <v>3</v>
      </c>
      <c r="EK7" s="480">
        <v>5</v>
      </c>
      <c r="EL7" s="480">
        <v>2</v>
      </c>
      <c r="EM7" s="480">
        <v>2</v>
      </c>
      <c r="EN7" s="480">
        <v>3</v>
      </c>
      <c r="EO7" s="480">
        <v>1</v>
      </c>
      <c r="EP7" s="480">
        <v>2</v>
      </c>
      <c r="EQ7" s="480">
        <v>9</v>
      </c>
      <c r="ER7" s="480">
        <v>1</v>
      </c>
      <c r="ES7" s="480">
        <v>0</v>
      </c>
      <c r="ET7" s="480">
        <v>2</v>
      </c>
      <c r="EU7" s="480">
        <v>3</v>
      </c>
      <c r="EV7" s="480">
        <v>2</v>
      </c>
      <c r="EW7" s="480">
        <v>4</v>
      </c>
      <c r="EX7" s="480">
        <v>8</v>
      </c>
      <c r="EY7" s="480">
        <v>3</v>
      </c>
      <c r="EZ7" s="480">
        <v>8</v>
      </c>
      <c r="FA7" s="480">
        <v>1</v>
      </c>
      <c r="FB7" s="480">
        <v>1</v>
      </c>
      <c r="FC7" s="480">
        <v>1</v>
      </c>
      <c r="FD7" s="480">
        <v>4</v>
      </c>
      <c r="FE7" s="480">
        <v>0</v>
      </c>
      <c r="FF7" s="480">
        <v>1</v>
      </c>
      <c r="FG7" s="480">
        <v>2</v>
      </c>
      <c r="FH7" s="480">
        <v>2</v>
      </c>
      <c r="FI7" s="480">
        <v>5</v>
      </c>
      <c r="FJ7" s="480">
        <v>4</v>
      </c>
      <c r="FK7" s="480">
        <v>2</v>
      </c>
      <c r="FL7" s="480">
        <v>1</v>
      </c>
      <c r="FM7" s="480">
        <v>0</v>
      </c>
      <c r="FN7" s="480">
        <v>0</v>
      </c>
      <c r="FO7" s="480">
        <v>6</v>
      </c>
      <c r="FP7" s="480">
        <v>2</v>
      </c>
      <c r="FQ7" s="480">
        <v>2</v>
      </c>
      <c r="FR7" s="480">
        <v>6</v>
      </c>
      <c r="FS7" s="480">
        <v>7</v>
      </c>
      <c r="FT7" s="480">
        <v>7</v>
      </c>
      <c r="FU7" s="480">
        <v>11</v>
      </c>
      <c r="FV7" s="480">
        <v>4</v>
      </c>
      <c r="FW7" s="480">
        <v>1</v>
      </c>
      <c r="FX7" s="480">
        <v>1</v>
      </c>
      <c r="FY7" s="480">
        <v>3</v>
      </c>
      <c r="FZ7" s="480">
        <v>3</v>
      </c>
      <c r="GA7" s="480">
        <v>1</v>
      </c>
      <c r="GB7" s="480">
        <v>0</v>
      </c>
      <c r="GC7" s="480">
        <v>0</v>
      </c>
      <c r="GD7" s="480">
        <v>1</v>
      </c>
      <c r="GE7" s="480">
        <v>2</v>
      </c>
      <c r="GF7" s="480">
        <v>4</v>
      </c>
      <c r="GG7" s="480">
        <v>1</v>
      </c>
      <c r="GH7" s="480">
        <v>2</v>
      </c>
      <c r="GI7" s="480">
        <v>2</v>
      </c>
      <c r="GJ7" s="480">
        <v>2</v>
      </c>
      <c r="GK7" s="480">
        <v>0</v>
      </c>
      <c r="GL7" s="480">
        <v>0</v>
      </c>
      <c r="GM7" s="480">
        <v>1</v>
      </c>
      <c r="GN7" s="480">
        <v>2</v>
      </c>
      <c r="GO7" s="480">
        <v>0</v>
      </c>
      <c r="GP7" s="480">
        <v>6</v>
      </c>
      <c r="GQ7" s="480">
        <v>4</v>
      </c>
      <c r="GR7" s="480">
        <v>1</v>
      </c>
      <c r="GS7" s="480">
        <v>2</v>
      </c>
      <c r="GT7" s="480">
        <v>1</v>
      </c>
      <c r="GU7" s="480">
        <v>3</v>
      </c>
      <c r="GV7" s="480">
        <v>1</v>
      </c>
      <c r="GW7" s="480">
        <v>1</v>
      </c>
      <c r="GX7" s="480">
        <v>0</v>
      </c>
      <c r="GY7" s="480">
        <v>2</v>
      </c>
      <c r="GZ7" s="480">
        <v>1</v>
      </c>
      <c r="HA7" s="480">
        <v>0</v>
      </c>
      <c r="HB7" s="480">
        <v>6</v>
      </c>
      <c r="HC7" s="480">
        <v>6</v>
      </c>
      <c r="HD7" s="480">
        <v>1</v>
      </c>
      <c r="HE7" s="480">
        <v>1</v>
      </c>
      <c r="HF7" s="480">
        <v>0</v>
      </c>
      <c r="HG7" s="480">
        <v>2</v>
      </c>
      <c r="HH7" s="480">
        <v>0</v>
      </c>
      <c r="HI7" s="480">
        <v>1</v>
      </c>
      <c r="HJ7" s="480">
        <v>2</v>
      </c>
      <c r="HK7" s="480">
        <v>1</v>
      </c>
      <c r="HL7" s="480">
        <v>2</v>
      </c>
      <c r="HM7" s="480">
        <v>3</v>
      </c>
      <c r="HN7" s="480">
        <v>1</v>
      </c>
      <c r="HO7" s="480">
        <v>6</v>
      </c>
      <c r="HP7" s="480">
        <v>9</v>
      </c>
      <c r="HQ7" s="480">
        <v>4</v>
      </c>
      <c r="HR7" s="480">
        <v>1</v>
      </c>
      <c r="HS7" s="480">
        <v>6</v>
      </c>
      <c r="HT7" s="480">
        <v>6</v>
      </c>
      <c r="HU7" s="480">
        <v>3</v>
      </c>
      <c r="HV7" s="480">
        <v>5</v>
      </c>
      <c r="HW7" s="480">
        <v>2</v>
      </c>
      <c r="HX7" s="480">
        <v>1</v>
      </c>
      <c r="HY7" s="480">
        <v>2</v>
      </c>
      <c r="HZ7" s="480">
        <v>4</v>
      </c>
      <c r="IA7" s="480">
        <v>0</v>
      </c>
      <c r="IB7" s="480">
        <v>2</v>
      </c>
      <c r="IC7" s="480">
        <v>1</v>
      </c>
      <c r="ID7" s="480">
        <v>1</v>
      </c>
      <c r="IE7" s="480">
        <v>6</v>
      </c>
      <c r="IF7" s="480">
        <v>1</v>
      </c>
      <c r="IG7" s="480">
        <v>1</v>
      </c>
      <c r="IH7" s="480">
        <v>1</v>
      </c>
      <c r="II7" s="480">
        <v>7</v>
      </c>
      <c r="IJ7" s="480">
        <v>11</v>
      </c>
      <c r="IK7" s="480">
        <v>6</v>
      </c>
      <c r="IL7" s="480">
        <v>2</v>
      </c>
      <c r="IM7" s="480">
        <v>3</v>
      </c>
      <c r="IN7" s="480">
        <v>2</v>
      </c>
      <c r="IO7" s="480">
        <v>1</v>
      </c>
      <c r="IP7" s="480">
        <v>1</v>
      </c>
      <c r="IQ7" s="480">
        <v>1</v>
      </c>
      <c r="IR7" s="480">
        <v>4</v>
      </c>
      <c r="IS7" s="480">
        <v>3</v>
      </c>
      <c r="IT7" s="480">
        <v>1</v>
      </c>
      <c r="IU7" s="480">
        <v>0</v>
      </c>
      <c r="IV7" s="480">
        <v>2</v>
      </c>
      <c r="IW7" s="480">
        <v>3</v>
      </c>
      <c r="IX7" s="480">
        <v>6</v>
      </c>
      <c r="IY7" s="480">
        <v>1</v>
      </c>
      <c r="IZ7" s="480">
        <v>0</v>
      </c>
      <c r="JA7" s="480">
        <v>0</v>
      </c>
      <c r="JB7" s="480">
        <v>2</v>
      </c>
      <c r="JC7" s="480">
        <v>2</v>
      </c>
      <c r="JD7" s="480">
        <v>1</v>
      </c>
      <c r="JE7" s="480">
        <v>1</v>
      </c>
      <c r="JF7" s="480">
        <v>1</v>
      </c>
      <c r="JG7" s="480">
        <v>2</v>
      </c>
      <c r="JH7" s="480">
        <v>3</v>
      </c>
      <c r="JI7" s="480">
        <v>21</v>
      </c>
      <c r="JJ7" s="480">
        <v>7</v>
      </c>
      <c r="JK7" s="480">
        <v>4</v>
      </c>
      <c r="JL7" s="480">
        <v>1</v>
      </c>
      <c r="JM7" s="480">
        <v>6</v>
      </c>
      <c r="JN7" s="480">
        <v>2</v>
      </c>
      <c r="JO7" s="480">
        <v>1</v>
      </c>
      <c r="JP7" s="480">
        <v>1</v>
      </c>
      <c r="JQ7" s="480">
        <v>3</v>
      </c>
      <c r="JR7" s="480">
        <v>3</v>
      </c>
      <c r="JS7" s="480">
        <v>1</v>
      </c>
      <c r="JT7" s="480">
        <v>2</v>
      </c>
      <c r="JU7" s="480">
        <v>5</v>
      </c>
      <c r="JV7" s="480">
        <v>1</v>
      </c>
      <c r="JW7" s="480">
        <v>2</v>
      </c>
      <c r="JX7" s="480">
        <v>1</v>
      </c>
      <c r="JY7" s="480">
        <v>1</v>
      </c>
      <c r="JZ7" s="480">
        <v>2</v>
      </c>
      <c r="KA7" s="480">
        <v>1</v>
      </c>
      <c r="KB7" s="480">
        <v>2</v>
      </c>
      <c r="KC7" s="480">
        <v>1</v>
      </c>
      <c r="KD7" s="480" t="s">
        <v>273</v>
      </c>
      <c r="KE7" s="480" t="s">
        <v>273</v>
      </c>
    </row>
    <row r="8" spans="1:291" ht="23.25" customHeight="1" x14ac:dyDescent="0.3">
      <c r="A8" s="1354"/>
      <c r="B8" s="286" t="s">
        <v>580</v>
      </c>
      <c r="C8" s="1068">
        <v>34731</v>
      </c>
      <c r="D8" s="1068">
        <v>16278</v>
      </c>
      <c r="E8" s="1068">
        <v>6404</v>
      </c>
      <c r="F8" s="1068">
        <v>5363</v>
      </c>
      <c r="G8" s="1068">
        <v>6515</v>
      </c>
      <c r="H8" s="1069" t="s">
        <v>2071</v>
      </c>
      <c r="I8" s="1069" t="s">
        <v>2071</v>
      </c>
      <c r="J8" s="1360"/>
      <c r="K8" s="1068">
        <v>1761</v>
      </c>
      <c r="L8" s="1069" t="s">
        <v>2071</v>
      </c>
      <c r="M8" s="1069" t="s">
        <v>2071</v>
      </c>
      <c r="N8" s="1068">
        <v>312</v>
      </c>
      <c r="O8" s="1068">
        <v>287</v>
      </c>
      <c r="P8" s="1069" t="s">
        <v>2071</v>
      </c>
      <c r="Q8" s="1068">
        <v>250</v>
      </c>
      <c r="R8" s="1068">
        <v>281</v>
      </c>
      <c r="S8" s="1068">
        <v>153</v>
      </c>
      <c r="T8" s="1068">
        <v>137</v>
      </c>
      <c r="U8" s="1068">
        <v>158</v>
      </c>
      <c r="V8" s="1068">
        <v>118</v>
      </c>
      <c r="W8" s="1068">
        <v>141</v>
      </c>
      <c r="X8" s="1068">
        <v>246</v>
      </c>
      <c r="Y8" s="1068">
        <v>130</v>
      </c>
      <c r="Z8" s="1068">
        <v>130</v>
      </c>
      <c r="AA8" s="1068">
        <v>90</v>
      </c>
      <c r="AB8" s="1068">
        <v>131</v>
      </c>
      <c r="AC8" s="1068">
        <v>101</v>
      </c>
      <c r="AD8" s="1068">
        <v>82</v>
      </c>
      <c r="AE8" s="1068">
        <v>74</v>
      </c>
      <c r="AF8" s="1068">
        <v>61</v>
      </c>
      <c r="AG8" s="1068">
        <v>208</v>
      </c>
      <c r="AH8" s="1069" t="s">
        <v>2071</v>
      </c>
      <c r="AI8" s="1068">
        <v>126</v>
      </c>
      <c r="AJ8" s="1068">
        <v>69</v>
      </c>
      <c r="AK8" s="1068">
        <v>218</v>
      </c>
      <c r="AL8" s="1068">
        <v>320</v>
      </c>
      <c r="AM8" s="1068">
        <v>230</v>
      </c>
      <c r="AN8" s="1068">
        <v>153</v>
      </c>
      <c r="AO8" s="1068">
        <v>182</v>
      </c>
      <c r="AP8" s="1068">
        <v>105</v>
      </c>
      <c r="AQ8" s="1069" t="s">
        <v>2071</v>
      </c>
      <c r="AR8" s="1069" t="s">
        <v>2071</v>
      </c>
      <c r="AS8" s="1068">
        <v>841</v>
      </c>
      <c r="AT8" s="1068">
        <v>318</v>
      </c>
      <c r="AU8" s="1068">
        <v>273</v>
      </c>
      <c r="AV8" s="1069" t="s">
        <v>2071</v>
      </c>
      <c r="AW8" s="1068">
        <v>208</v>
      </c>
      <c r="AX8" s="1068">
        <v>243</v>
      </c>
      <c r="AY8" s="1068">
        <v>119</v>
      </c>
      <c r="AZ8" s="1068">
        <v>93</v>
      </c>
      <c r="BA8" s="1068">
        <v>118</v>
      </c>
      <c r="BB8" s="1068">
        <v>134</v>
      </c>
      <c r="BC8" s="1068">
        <v>99</v>
      </c>
      <c r="BD8" s="1068">
        <v>97</v>
      </c>
      <c r="BE8" s="1068">
        <v>54</v>
      </c>
      <c r="BF8" s="1068">
        <v>350</v>
      </c>
      <c r="BG8" s="1068">
        <v>190</v>
      </c>
      <c r="BH8" s="1068">
        <v>145</v>
      </c>
      <c r="BI8" s="1068">
        <v>146</v>
      </c>
      <c r="BJ8" s="1068">
        <v>81</v>
      </c>
      <c r="BK8" s="1068">
        <v>113</v>
      </c>
      <c r="BL8" s="1069" t="s">
        <v>2071</v>
      </c>
      <c r="BM8" s="1068">
        <v>524</v>
      </c>
      <c r="BN8" s="1068">
        <v>338</v>
      </c>
      <c r="BO8" s="1068">
        <v>176</v>
      </c>
      <c r="BP8" s="1068">
        <v>254</v>
      </c>
      <c r="BQ8" s="1068">
        <v>177</v>
      </c>
      <c r="BR8" s="1068">
        <v>207</v>
      </c>
      <c r="BS8" s="1068">
        <v>92</v>
      </c>
      <c r="BT8" s="1069" t="s">
        <v>2071</v>
      </c>
      <c r="BU8" s="1068">
        <v>323</v>
      </c>
      <c r="BV8" s="1069" t="s">
        <v>2071</v>
      </c>
      <c r="BW8" s="1068">
        <v>177</v>
      </c>
      <c r="BX8" s="1068">
        <v>151</v>
      </c>
      <c r="BY8" s="1068">
        <v>165</v>
      </c>
      <c r="BZ8" s="1069" t="s">
        <v>2071</v>
      </c>
      <c r="CA8" s="1069" t="s">
        <v>2071</v>
      </c>
      <c r="CB8" s="1069" t="s">
        <v>2071</v>
      </c>
      <c r="CC8" s="1068">
        <v>97</v>
      </c>
      <c r="CD8" s="1069" t="s">
        <v>2071</v>
      </c>
      <c r="CE8" s="1068">
        <v>77</v>
      </c>
      <c r="CF8" s="1069" t="s">
        <v>2071</v>
      </c>
      <c r="CG8" s="1069" t="s">
        <v>2071</v>
      </c>
      <c r="CH8" s="1069" t="s">
        <v>2071</v>
      </c>
      <c r="CI8" s="1069" t="s">
        <v>2071</v>
      </c>
      <c r="CJ8" s="1069" t="s">
        <v>2071</v>
      </c>
      <c r="CK8" s="1069" t="s">
        <v>2071</v>
      </c>
      <c r="CL8" s="1069" t="s">
        <v>2071</v>
      </c>
      <c r="CM8" s="1069" t="s">
        <v>2071</v>
      </c>
      <c r="CN8" s="1069" t="s">
        <v>2071</v>
      </c>
      <c r="CO8" s="1069" t="s">
        <v>2071</v>
      </c>
      <c r="CP8" s="1069" t="s">
        <v>2071</v>
      </c>
      <c r="CQ8" s="1069" t="s">
        <v>2071</v>
      </c>
      <c r="CR8" s="1069" t="s">
        <v>2071</v>
      </c>
      <c r="CS8" s="1069" t="s">
        <v>2071</v>
      </c>
      <c r="CT8" s="1069" t="s">
        <v>2071</v>
      </c>
      <c r="CU8" s="1069" t="s">
        <v>2071</v>
      </c>
      <c r="CV8" s="1068">
        <v>73</v>
      </c>
      <c r="CW8" s="1069" t="s">
        <v>2071</v>
      </c>
      <c r="CX8" s="1068">
        <v>127</v>
      </c>
      <c r="CY8" s="1069" t="s">
        <v>2071</v>
      </c>
      <c r="CZ8" s="1069">
        <v>72</v>
      </c>
      <c r="DA8" s="1069">
        <v>56</v>
      </c>
      <c r="DB8" s="1069" t="s">
        <v>2071</v>
      </c>
      <c r="DC8" s="1068">
        <v>915</v>
      </c>
      <c r="DD8" s="1069" t="s">
        <v>2071</v>
      </c>
      <c r="DE8" s="1069" t="s">
        <v>2071</v>
      </c>
      <c r="DF8" s="1069" t="s">
        <v>2071</v>
      </c>
      <c r="DG8" s="1068">
        <v>223</v>
      </c>
      <c r="DH8" s="1068">
        <v>159</v>
      </c>
      <c r="DI8" s="1068">
        <v>57</v>
      </c>
      <c r="DJ8" s="1068">
        <v>441</v>
      </c>
      <c r="DK8" s="1068">
        <v>257</v>
      </c>
      <c r="DL8" s="1069" t="s">
        <v>2071</v>
      </c>
      <c r="DM8" s="1069" t="s">
        <v>2071</v>
      </c>
      <c r="DN8" s="1069" t="s">
        <v>2071</v>
      </c>
      <c r="DO8" s="1069">
        <v>338</v>
      </c>
      <c r="DP8" s="1069" t="s">
        <v>2071</v>
      </c>
      <c r="DQ8" s="1069" t="s">
        <v>2071</v>
      </c>
      <c r="DR8" s="1068">
        <v>301</v>
      </c>
      <c r="DS8" s="1069" t="s">
        <v>2071</v>
      </c>
      <c r="DT8" s="1069" t="s">
        <v>2071</v>
      </c>
      <c r="DU8" s="1069" t="s">
        <v>2071</v>
      </c>
      <c r="DV8" s="1069" t="s">
        <v>2071</v>
      </c>
      <c r="DW8" s="1069" t="s">
        <v>2071</v>
      </c>
      <c r="DX8" s="1069" t="s">
        <v>2071</v>
      </c>
      <c r="DY8" s="1069" t="s">
        <v>2071</v>
      </c>
      <c r="DZ8" s="1069" t="s">
        <v>2071</v>
      </c>
      <c r="EA8" s="1069" t="s">
        <v>2071</v>
      </c>
      <c r="EB8" s="1069" t="s">
        <v>2071</v>
      </c>
      <c r="EC8" s="1069" t="s">
        <v>2071</v>
      </c>
      <c r="ED8" s="1069" t="s">
        <v>2071</v>
      </c>
      <c r="EE8" s="1068">
        <v>98</v>
      </c>
      <c r="EF8" s="1068">
        <v>31</v>
      </c>
      <c r="EG8" s="1068">
        <v>24</v>
      </c>
      <c r="EH8" s="1068">
        <v>23</v>
      </c>
      <c r="EI8" s="1068">
        <v>25</v>
      </c>
      <c r="EJ8" s="1068">
        <v>29</v>
      </c>
      <c r="EK8" s="1068">
        <v>77</v>
      </c>
      <c r="EL8" s="1068">
        <v>48</v>
      </c>
      <c r="EM8" s="1068">
        <v>36</v>
      </c>
      <c r="EN8" s="1068">
        <v>30</v>
      </c>
      <c r="EO8" s="1068">
        <v>35</v>
      </c>
      <c r="EP8" s="1068">
        <v>39</v>
      </c>
      <c r="EQ8" s="1068">
        <v>108</v>
      </c>
      <c r="ER8" s="1068">
        <v>20</v>
      </c>
      <c r="ES8" s="1068">
        <v>30</v>
      </c>
      <c r="ET8" s="1068">
        <v>22</v>
      </c>
      <c r="EU8" s="1068">
        <v>34</v>
      </c>
      <c r="EV8" s="1068">
        <v>56</v>
      </c>
      <c r="EW8" s="1068">
        <v>65</v>
      </c>
      <c r="EX8" s="1068">
        <v>77</v>
      </c>
      <c r="EY8" s="1068">
        <v>94</v>
      </c>
      <c r="EZ8" s="1068">
        <v>64</v>
      </c>
      <c r="FA8" s="1068">
        <v>33</v>
      </c>
      <c r="FB8" s="1068">
        <v>28</v>
      </c>
      <c r="FC8" s="1068">
        <v>32</v>
      </c>
      <c r="FD8" s="1068">
        <v>59</v>
      </c>
      <c r="FE8" s="1068">
        <v>12</v>
      </c>
      <c r="FF8" s="1068">
        <v>35</v>
      </c>
      <c r="FG8" s="1068">
        <v>34</v>
      </c>
      <c r="FH8" s="1068">
        <v>22</v>
      </c>
      <c r="FI8" s="1068">
        <v>64</v>
      </c>
      <c r="FJ8" s="1068">
        <v>38</v>
      </c>
      <c r="FK8" s="1068">
        <v>40</v>
      </c>
      <c r="FL8" s="1068">
        <v>24</v>
      </c>
      <c r="FM8" s="1068">
        <v>15</v>
      </c>
      <c r="FN8" s="1068">
        <v>14</v>
      </c>
      <c r="FO8" s="1068">
        <v>86</v>
      </c>
      <c r="FP8" s="1068">
        <v>39</v>
      </c>
      <c r="FQ8" s="1068">
        <v>31</v>
      </c>
      <c r="FR8" s="1068">
        <v>80</v>
      </c>
      <c r="FS8" s="1068">
        <v>96</v>
      </c>
      <c r="FT8" s="1068">
        <v>75</v>
      </c>
      <c r="FU8" s="1068">
        <v>134</v>
      </c>
      <c r="FV8" s="1068">
        <v>50</v>
      </c>
      <c r="FW8" s="1068">
        <v>17</v>
      </c>
      <c r="FX8" s="1068">
        <v>26</v>
      </c>
      <c r="FY8" s="1068">
        <v>45</v>
      </c>
      <c r="FZ8" s="1068">
        <v>39</v>
      </c>
      <c r="GA8" s="1068">
        <v>28</v>
      </c>
      <c r="GB8" s="1068">
        <v>13</v>
      </c>
      <c r="GC8" s="1068">
        <v>14</v>
      </c>
      <c r="GD8" s="1068">
        <v>21</v>
      </c>
      <c r="GE8" s="1068">
        <v>44</v>
      </c>
      <c r="GF8" s="1068">
        <v>84</v>
      </c>
      <c r="GG8" s="1068">
        <v>24</v>
      </c>
      <c r="GH8" s="1068">
        <v>25</v>
      </c>
      <c r="GI8" s="1068">
        <v>23</v>
      </c>
      <c r="GJ8" s="1068">
        <v>25</v>
      </c>
      <c r="GK8" s="1068">
        <v>19</v>
      </c>
      <c r="GL8" s="1068">
        <v>12</v>
      </c>
      <c r="GM8" s="1068">
        <v>23</v>
      </c>
      <c r="GN8" s="1068">
        <v>40</v>
      </c>
      <c r="GO8" s="1068">
        <v>22</v>
      </c>
      <c r="GP8" s="1068">
        <v>61</v>
      </c>
      <c r="GQ8" s="1068">
        <v>47</v>
      </c>
      <c r="GR8" s="1068">
        <v>35</v>
      </c>
      <c r="GS8" s="1068">
        <v>30</v>
      </c>
      <c r="GT8" s="1068">
        <v>25</v>
      </c>
      <c r="GU8" s="1068">
        <v>48</v>
      </c>
      <c r="GV8" s="1068">
        <v>19</v>
      </c>
      <c r="GW8" s="1068">
        <v>39</v>
      </c>
      <c r="GX8" s="1068">
        <v>13</v>
      </c>
      <c r="GY8" s="1068">
        <v>49</v>
      </c>
      <c r="GZ8" s="1068">
        <v>24</v>
      </c>
      <c r="HA8" s="1068">
        <v>18</v>
      </c>
      <c r="HB8" s="1068">
        <v>104</v>
      </c>
      <c r="HC8" s="1068">
        <v>79</v>
      </c>
      <c r="HD8" s="1068">
        <v>25</v>
      </c>
      <c r="HE8" s="1068">
        <v>20</v>
      </c>
      <c r="HF8" s="1068">
        <v>21</v>
      </c>
      <c r="HG8" s="1068">
        <v>43</v>
      </c>
      <c r="HH8" s="1068">
        <v>23</v>
      </c>
      <c r="HI8" s="1068">
        <v>24</v>
      </c>
      <c r="HJ8" s="1068">
        <v>22</v>
      </c>
      <c r="HK8" s="1068">
        <v>32</v>
      </c>
      <c r="HL8" s="1068">
        <v>39</v>
      </c>
      <c r="HM8" s="1068">
        <v>39</v>
      </c>
      <c r="HN8" s="1068">
        <v>15</v>
      </c>
      <c r="HO8" s="1068">
        <v>73</v>
      </c>
      <c r="HP8" s="1068">
        <v>77</v>
      </c>
      <c r="HQ8" s="1068">
        <v>48</v>
      </c>
      <c r="HR8" s="1068">
        <v>28</v>
      </c>
      <c r="HS8" s="1068">
        <v>58</v>
      </c>
      <c r="HT8" s="1068">
        <v>70</v>
      </c>
      <c r="HU8" s="1068">
        <v>38</v>
      </c>
      <c r="HV8" s="1068">
        <v>40</v>
      </c>
      <c r="HW8" s="1068">
        <v>20</v>
      </c>
      <c r="HX8" s="1068">
        <v>28</v>
      </c>
      <c r="HY8" s="1068">
        <v>24</v>
      </c>
      <c r="HZ8" s="1068">
        <v>28</v>
      </c>
      <c r="IA8" s="1068">
        <v>16</v>
      </c>
      <c r="IB8" s="1068">
        <v>22</v>
      </c>
      <c r="IC8" s="1068">
        <v>33</v>
      </c>
      <c r="ID8" s="1068">
        <v>28</v>
      </c>
      <c r="IE8" s="1068">
        <v>57</v>
      </c>
      <c r="IF8" s="1068">
        <v>29</v>
      </c>
      <c r="IG8" s="1068">
        <v>23</v>
      </c>
      <c r="IH8" s="1068">
        <v>27</v>
      </c>
      <c r="II8" s="1068">
        <v>251</v>
      </c>
      <c r="IJ8" s="1068">
        <v>171</v>
      </c>
      <c r="IK8" s="1068">
        <v>93</v>
      </c>
      <c r="IL8" s="1068">
        <v>36</v>
      </c>
      <c r="IM8" s="1068">
        <v>44</v>
      </c>
      <c r="IN8" s="1068">
        <v>34</v>
      </c>
      <c r="IO8" s="1068">
        <v>35</v>
      </c>
      <c r="IP8" s="1068">
        <v>25</v>
      </c>
      <c r="IQ8" s="1068">
        <v>55</v>
      </c>
      <c r="IR8" s="1068">
        <v>58</v>
      </c>
      <c r="IS8" s="1068">
        <v>37</v>
      </c>
      <c r="IT8" s="1068">
        <v>23</v>
      </c>
      <c r="IU8" s="1068">
        <v>22</v>
      </c>
      <c r="IV8" s="1068">
        <v>31</v>
      </c>
      <c r="IW8" s="1068">
        <v>29</v>
      </c>
      <c r="IX8" s="1068">
        <v>59</v>
      </c>
      <c r="IY8" s="1068">
        <v>13</v>
      </c>
      <c r="IZ8" s="1068">
        <v>17</v>
      </c>
      <c r="JA8" s="1068">
        <v>11</v>
      </c>
      <c r="JB8" s="1068">
        <v>25</v>
      </c>
      <c r="JC8" s="1068">
        <v>22</v>
      </c>
      <c r="JD8" s="1068">
        <v>18</v>
      </c>
      <c r="JE8" s="1068">
        <v>13</v>
      </c>
      <c r="JF8" s="1068">
        <v>11</v>
      </c>
      <c r="JG8" s="1068">
        <v>20</v>
      </c>
      <c r="JH8" s="1068">
        <v>27</v>
      </c>
      <c r="JI8" s="1068">
        <v>187</v>
      </c>
      <c r="JJ8" s="1068">
        <v>69</v>
      </c>
      <c r="JK8" s="1068">
        <v>42</v>
      </c>
      <c r="JL8" s="1068">
        <v>18</v>
      </c>
      <c r="JM8" s="1068">
        <v>47</v>
      </c>
      <c r="JN8" s="1068">
        <v>24</v>
      </c>
      <c r="JO8" s="1068">
        <v>23</v>
      </c>
      <c r="JP8" s="1068">
        <v>41</v>
      </c>
      <c r="JQ8" s="1068">
        <v>53</v>
      </c>
      <c r="JR8" s="1068">
        <v>121</v>
      </c>
      <c r="JS8" s="1068">
        <v>19</v>
      </c>
      <c r="JT8" s="1068">
        <v>26</v>
      </c>
      <c r="JU8" s="1068">
        <v>40</v>
      </c>
      <c r="JV8" s="1068">
        <v>35</v>
      </c>
      <c r="JW8" s="1068">
        <v>60</v>
      </c>
      <c r="JX8" s="1068">
        <v>29</v>
      </c>
      <c r="JY8" s="1068">
        <v>13</v>
      </c>
      <c r="JZ8" s="1068">
        <v>17</v>
      </c>
      <c r="KA8" s="1068">
        <v>25</v>
      </c>
      <c r="KB8" s="1068">
        <v>22</v>
      </c>
      <c r="KC8" s="1068">
        <v>33</v>
      </c>
      <c r="KD8" s="1069" t="s">
        <v>2071</v>
      </c>
      <c r="KE8" s="1069" t="s">
        <v>2071</v>
      </c>
    </row>
    <row r="9" spans="1:291" ht="23.25" customHeight="1" x14ac:dyDescent="0.3">
      <c r="A9" s="1354"/>
      <c r="B9" s="287" t="s">
        <v>581</v>
      </c>
      <c r="C9" s="483">
        <v>1604</v>
      </c>
      <c r="D9" s="483">
        <v>995</v>
      </c>
      <c r="E9" s="483">
        <v>232</v>
      </c>
      <c r="F9" s="483">
        <v>158</v>
      </c>
      <c r="G9" s="483">
        <v>218</v>
      </c>
      <c r="H9" s="483" t="s">
        <v>273</v>
      </c>
      <c r="I9" s="483" t="s">
        <v>273</v>
      </c>
      <c r="J9" s="1360"/>
      <c r="K9" s="483">
        <v>200</v>
      </c>
      <c r="L9" s="483" t="s">
        <v>273</v>
      </c>
      <c r="M9" s="483" t="s">
        <v>273</v>
      </c>
      <c r="N9" s="483">
        <v>10</v>
      </c>
      <c r="O9" s="483">
        <v>8</v>
      </c>
      <c r="P9" s="483" t="s">
        <v>273</v>
      </c>
      <c r="Q9" s="483">
        <v>14</v>
      </c>
      <c r="R9" s="483">
        <v>0</v>
      </c>
      <c r="S9" s="483">
        <v>7</v>
      </c>
      <c r="T9" s="483">
        <v>8</v>
      </c>
      <c r="U9" s="483">
        <v>9</v>
      </c>
      <c r="V9" s="483">
        <v>5</v>
      </c>
      <c r="W9" s="483">
        <v>7</v>
      </c>
      <c r="X9" s="483">
        <v>16</v>
      </c>
      <c r="Y9" s="483">
        <v>14</v>
      </c>
      <c r="Z9" s="483">
        <v>5</v>
      </c>
      <c r="AA9" s="483">
        <v>1</v>
      </c>
      <c r="AB9" s="483">
        <v>4</v>
      </c>
      <c r="AC9" s="483">
        <v>8</v>
      </c>
      <c r="AD9" s="483">
        <v>5</v>
      </c>
      <c r="AE9" s="483">
        <v>4</v>
      </c>
      <c r="AF9" s="483">
        <v>4</v>
      </c>
      <c r="AG9" s="483">
        <v>15</v>
      </c>
      <c r="AH9" s="483" t="s">
        <v>273</v>
      </c>
      <c r="AI9" s="483">
        <v>0</v>
      </c>
      <c r="AJ9" s="483">
        <v>3</v>
      </c>
      <c r="AK9" s="483">
        <v>0</v>
      </c>
      <c r="AL9" s="483">
        <v>20</v>
      </c>
      <c r="AM9" s="483">
        <v>15</v>
      </c>
      <c r="AN9" s="483">
        <v>15</v>
      </c>
      <c r="AO9" s="483">
        <v>8</v>
      </c>
      <c r="AP9" s="483">
        <v>4</v>
      </c>
      <c r="AQ9" s="483" t="s">
        <v>273</v>
      </c>
      <c r="AR9" s="483" t="s">
        <v>273</v>
      </c>
      <c r="AS9" s="483">
        <v>11</v>
      </c>
      <c r="AT9" s="483">
        <v>15</v>
      </c>
      <c r="AU9" s="483">
        <v>18</v>
      </c>
      <c r="AV9" s="483" t="s">
        <v>273</v>
      </c>
      <c r="AW9" s="483">
        <v>8</v>
      </c>
      <c r="AX9" s="483">
        <v>16</v>
      </c>
      <c r="AY9" s="483">
        <v>5</v>
      </c>
      <c r="AZ9" s="483">
        <v>6</v>
      </c>
      <c r="BA9" s="483">
        <v>0</v>
      </c>
      <c r="BB9" s="483">
        <v>6</v>
      </c>
      <c r="BC9" s="483">
        <v>4</v>
      </c>
      <c r="BD9" s="483">
        <v>4</v>
      </c>
      <c r="BE9" s="483">
        <v>3</v>
      </c>
      <c r="BF9" s="483">
        <v>34</v>
      </c>
      <c r="BG9" s="483">
        <v>12</v>
      </c>
      <c r="BH9" s="483">
        <v>16</v>
      </c>
      <c r="BI9" s="483">
        <v>18</v>
      </c>
      <c r="BJ9" s="483">
        <v>6</v>
      </c>
      <c r="BK9" s="483">
        <v>8</v>
      </c>
      <c r="BL9" s="483" t="s">
        <v>273</v>
      </c>
      <c r="BM9" s="483">
        <v>60</v>
      </c>
      <c r="BN9" s="483">
        <v>49</v>
      </c>
      <c r="BO9" s="483">
        <v>11</v>
      </c>
      <c r="BP9" s="483">
        <v>36</v>
      </c>
      <c r="BQ9" s="483">
        <v>20</v>
      </c>
      <c r="BR9" s="483">
        <v>15</v>
      </c>
      <c r="BS9" s="483">
        <v>7</v>
      </c>
      <c r="BT9" s="483" t="s">
        <v>273</v>
      </c>
      <c r="BU9" s="483">
        <v>26</v>
      </c>
      <c r="BV9" s="483" t="s">
        <v>273</v>
      </c>
      <c r="BW9" s="483">
        <v>10</v>
      </c>
      <c r="BX9" s="483">
        <v>4</v>
      </c>
      <c r="BY9" s="483">
        <v>12</v>
      </c>
      <c r="BZ9" s="483" t="s">
        <v>273</v>
      </c>
      <c r="CA9" s="483" t="s">
        <v>273</v>
      </c>
      <c r="CB9" s="483" t="s">
        <v>273</v>
      </c>
      <c r="CC9" s="483">
        <v>4</v>
      </c>
      <c r="CD9" s="483" t="s">
        <v>273</v>
      </c>
      <c r="CE9" s="483">
        <v>5</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v>4</v>
      </c>
      <c r="CW9" s="483" t="s">
        <v>273</v>
      </c>
      <c r="CX9" s="483" t="s">
        <v>97</v>
      </c>
      <c r="CY9" s="483" t="s">
        <v>273</v>
      </c>
      <c r="CZ9" s="483">
        <v>4</v>
      </c>
      <c r="DA9" s="483">
        <v>4</v>
      </c>
      <c r="DB9" s="483" t="s">
        <v>273</v>
      </c>
      <c r="DC9" s="483">
        <v>50</v>
      </c>
      <c r="DD9" s="483" t="s">
        <v>273</v>
      </c>
      <c r="DE9" s="483" t="s">
        <v>273</v>
      </c>
      <c r="DF9" s="483" t="s">
        <v>273</v>
      </c>
      <c r="DG9" s="483">
        <v>6</v>
      </c>
      <c r="DH9" s="483">
        <v>7</v>
      </c>
      <c r="DI9" s="483">
        <v>1</v>
      </c>
      <c r="DJ9" s="483">
        <v>45</v>
      </c>
      <c r="DK9" s="483">
        <v>21</v>
      </c>
      <c r="DL9" s="483" t="s">
        <v>273</v>
      </c>
      <c r="DM9" s="483" t="s">
        <v>273</v>
      </c>
      <c r="DN9" s="483" t="s">
        <v>273</v>
      </c>
      <c r="DO9" s="483">
        <v>23</v>
      </c>
      <c r="DP9" s="483" t="s">
        <v>273</v>
      </c>
      <c r="DQ9" s="483" t="s">
        <v>273</v>
      </c>
      <c r="DR9" s="483">
        <v>10</v>
      </c>
      <c r="DS9" s="483" t="s">
        <v>273</v>
      </c>
      <c r="DT9" s="483" t="s">
        <v>273</v>
      </c>
      <c r="DU9" s="483" t="s">
        <v>273</v>
      </c>
      <c r="DV9" s="483" t="s">
        <v>273</v>
      </c>
      <c r="DW9" s="483" t="s">
        <v>273</v>
      </c>
      <c r="DX9" s="483" t="s">
        <v>273</v>
      </c>
      <c r="DY9" s="483" t="s">
        <v>273</v>
      </c>
      <c r="DZ9" s="483" t="s">
        <v>273</v>
      </c>
      <c r="EA9" s="483" t="s">
        <v>273</v>
      </c>
      <c r="EB9" s="483" t="s">
        <v>273</v>
      </c>
      <c r="EC9" s="483" t="s">
        <v>273</v>
      </c>
      <c r="ED9" s="483" t="s">
        <v>273</v>
      </c>
      <c r="EE9" s="483">
        <v>2</v>
      </c>
      <c r="EF9" s="483">
        <v>0</v>
      </c>
      <c r="EG9" s="483">
        <v>0</v>
      </c>
      <c r="EH9" s="483">
        <v>1</v>
      </c>
      <c r="EI9" s="483">
        <v>0</v>
      </c>
      <c r="EJ9" s="483">
        <v>1</v>
      </c>
      <c r="EK9" s="483">
        <v>3</v>
      </c>
      <c r="EL9" s="483">
        <v>1</v>
      </c>
      <c r="EM9" s="483">
        <v>1</v>
      </c>
      <c r="EN9" s="483">
        <v>1</v>
      </c>
      <c r="EO9" s="483">
        <v>0</v>
      </c>
      <c r="EP9" s="483">
        <v>1</v>
      </c>
      <c r="EQ9" s="483">
        <v>2</v>
      </c>
      <c r="ER9" s="483">
        <v>1</v>
      </c>
      <c r="ES9" s="483">
        <v>2</v>
      </c>
      <c r="ET9" s="483">
        <v>1</v>
      </c>
      <c r="EU9" s="483">
        <v>2</v>
      </c>
      <c r="EV9" s="483">
        <v>2</v>
      </c>
      <c r="EW9" s="483">
        <v>2</v>
      </c>
      <c r="EX9" s="483">
        <v>2</v>
      </c>
      <c r="EY9" s="483">
        <v>3</v>
      </c>
      <c r="EZ9" s="483">
        <v>3</v>
      </c>
      <c r="FA9" s="483">
        <v>1</v>
      </c>
      <c r="FB9" s="483">
        <v>0</v>
      </c>
      <c r="FC9" s="483">
        <v>0</v>
      </c>
      <c r="FD9" s="483">
        <v>2</v>
      </c>
      <c r="FE9" s="483">
        <v>0</v>
      </c>
      <c r="FF9" s="483">
        <v>1</v>
      </c>
      <c r="FG9" s="483">
        <v>1</v>
      </c>
      <c r="FH9" s="483">
        <v>0</v>
      </c>
      <c r="FI9" s="483">
        <v>1</v>
      </c>
      <c r="FJ9" s="483">
        <v>1</v>
      </c>
      <c r="FK9" s="483">
        <v>0</v>
      </c>
      <c r="FL9" s="483">
        <v>0</v>
      </c>
      <c r="FM9" s="483">
        <v>0</v>
      </c>
      <c r="FN9" s="483">
        <v>0</v>
      </c>
      <c r="FO9" s="483">
        <v>1</v>
      </c>
      <c r="FP9" s="483">
        <v>0</v>
      </c>
      <c r="FQ9" s="483">
        <v>0</v>
      </c>
      <c r="FR9" s="483">
        <v>1</v>
      </c>
      <c r="FS9" s="483">
        <v>2</v>
      </c>
      <c r="FT9" s="483">
        <v>4</v>
      </c>
      <c r="FU9" s="483">
        <v>5</v>
      </c>
      <c r="FV9" s="483">
        <v>0</v>
      </c>
      <c r="FW9" s="483">
        <v>0</v>
      </c>
      <c r="FX9" s="483">
        <v>0</v>
      </c>
      <c r="FY9" s="483">
        <v>1</v>
      </c>
      <c r="FZ9" s="483">
        <v>1</v>
      </c>
      <c r="GA9" s="483">
        <v>1</v>
      </c>
      <c r="GB9" s="483">
        <v>0</v>
      </c>
      <c r="GC9" s="483">
        <v>0</v>
      </c>
      <c r="GD9" s="483">
        <v>0</v>
      </c>
      <c r="GE9" s="483">
        <v>1</v>
      </c>
      <c r="GF9" s="483">
        <v>2</v>
      </c>
      <c r="GG9" s="483">
        <v>0</v>
      </c>
      <c r="GH9" s="483">
        <v>0</v>
      </c>
      <c r="GI9" s="483">
        <v>0</v>
      </c>
      <c r="GJ9" s="483">
        <v>0</v>
      </c>
      <c r="GK9" s="483">
        <v>0</v>
      </c>
      <c r="GL9" s="483">
        <v>0</v>
      </c>
      <c r="GM9" s="483">
        <v>0</v>
      </c>
      <c r="GN9" s="483">
        <v>1</v>
      </c>
      <c r="GO9" s="483">
        <v>1</v>
      </c>
      <c r="GP9" s="483">
        <v>2</v>
      </c>
      <c r="GQ9" s="483">
        <v>2</v>
      </c>
      <c r="GR9" s="483">
        <v>1</v>
      </c>
      <c r="GS9" s="483">
        <v>1</v>
      </c>
      <c r="GT9" s="483">
        <v>1</v>
      </c>
      <c r="GU9" s="483">
        <v>1</v>
      </c>
      <c r="GV9" s="483">
        <v>1</v>
      </c>
      <c r="GW9" s="483">
        <v>1</v>
      </c>
      <c r="GX9" s="483">
        <v>0</v>
      </c>
      <c r="GY9" s="483">
        <v>1</v>
      </c>
      <c r="GZ9" s="483">
        <v>0</v>
      </c>
      <c r="HA9" s="483">
        <v>0</v>
      </c>
      <c r="HB9" s="483">
        <v>3</v>
      </c>
      <c r="HC9" s="483">
        <v>2</v>
      </c>
      <c r="HD9" s="483">
        <v>0</v>
      </c>
      <c r="HE9" s="483">
        <v>0</v>
      </c>
      <c r="HF9" s="483">
        <v>1</v>
      </c>
      <c r="HG9" s="483">
        <v>1</v>
      </c>
      <c r="HH9" s="483">
        <v>0</v>
      </c>
      <c r="HI9" s="483">
        <v>0</v>
      </c>
      <c r="HJ9" s="483">
        <v>0</v>
      </c>
      <c r="HK9" s="483">
        <v>0</v>
      </c>
      <c r="HL9" s="483">
        <v>1</v>
      </c>
      <c r="HM9" s="483">
        <v>1</v>
      </c>
      <c r="HN9" s="483">
        <v>0</v>
      </c>
      <c r="HO9" s="483">
        <v>1</v>
      </c>
      <c r="HP9" s="483">
        <v>2</v>
      </c>
      <c r="HQ9" s="483">
        <v>1</v>
      </c>
      <c r="HR9" s="483">
        <v>0</v>
      </c>
      <c r="HS9" s="483">
        <v>1</v>
      </c>
      <c r="HT9" s="483">
        <v>0</v>
      </c>
      <c r="HU9" s="483">
        <v>2</v>
      </c>
      <c r="HV9" s="483">
        <v>1</v>
      </c>
      <c r="HW9" s="483">
        <v>1</v>
      </c>
      <c r="HX9" s="483">
        <v>0</v>
      </c>
      <c r="HY9" s="483">
        <v>1</v>
      </c>
      <c r="HZ9" s="483">
        <v>0</v>
      </c>
      <c r="IA9" s="483">
        <v>0</v>
      </c>
      <c r="IB9" s="483">
        <v>0</v>
      </c>
      <c r="IC9" s="483">
        <v>1</v>
      </c>
      <c r="ID9" s="483">
        <v>0</v>
      </c>
      <c r="IE9" s="483">
        <v>2</v>
      </c>
      <c r="IF9" s="483">
        <v>0</v>
      </c>
      <c r="IG9" s="483">
        <v>0</v>
      </c>
      <c r="IH9" s="483">
        <v>0</v>
      </c>
      <c r="II9" s="483">
        <v>0</v>
      </c>
      <c r="IJ9" s="483">
        <v>5</v>
      </c>
      <c r="IK9" s="483">
        <v>3</v>
      </c>
      <c r="IL9" s="483">
        <v>1</v>
      </c>
      <c r="IM9" s="483">
        <v>1</v>
      </c>
      <c r="IN9" s="483">
        <v>0</v>
      </c>
      <c r="IO9" s="483">
        <v>0</v>
      </c>
      <c r="IP9" s="483">
        <v>1</v>
      </c>
      <c r="IQ9" s="483">
        <v>0</v>
      </c>
      <c r="IR9" s="483">
        <v>1</v>
      </c>
      <c r="IS9" s="483">
        <v>0</v>
      </c>
      <c r="IT9" s="483">
        <v>0</v>
      </c>
      <c r="IU9" s="483">
        <v>1</v>
      </c>
      <c r="IV9" s="483">
        <v>1</v>
      </c>
      <c r="IW9" s="483">
        <v>1</v>
      </c>
      <c r="IX9" s="483">
        <v>1</v>
      </c>
      <c r="IY9" s="483">
        <v>0</v>
      </c>
      <c r="IZ9" s="483" t="s">
        <v>97</v>
      </c>
      <c r="JA9" s="483" t="s">
        <v>97</v>
      </c>
      <c r="JB9" s="483">
        <v>0</v>
      </c>
      <c r="JC9" s="483">
        <v>0</v>
      </c>
      <c r="JD9" s="483">
        <v>0</v>
      </c>
      <c r="JE9" s="483">
        <v>0</v>
      </c>
      <c r="JF9" s="483">
        <v>0</v>
      </c>
      <c r="JG9" s="483">
        <v>0</v>
      </c>
      <c r="JH9" s="483">
        <v>0</v>
      </c>
      <c r="JI9" s="483">
        <v>9</v>
      </c>
      <c r="JJ9" s="483">
        <v>1</v>
      </c>
      <c r="JK9" s="483">
        <v>0</v>
      </c>
      <c r="JL9" s="483">
        <v>0</v>
      </c>
      <c r="JM9" s="483">
        <v>2</v>
      </c>
      <c r="JN9" s="483">
        <v>1</v>
      </c>
      <c r="JO9" s="483">
        <v>1</v>
      </c>
      <c r="JP9" s="483">
        <v>1</v>
      </c>
      <c r="JQ9" s="483">
        <v>1</v>
      </c>
      <c r="JR9" s="483">
        <v>3</v>
      </c>
      <c r="JS9" s="483">
        <v>0</v>
      </c>
      <c r="JT9" s="483">
        <v>0</v>
      </c>
      <c r="JU9" s="483">
        <v>1</v>
      </c>
      <c r="JV9" s="483">
        <v>1</v>
      </c>
      <c r="JW9" s="483">
        <v>1</v>
      </c>
      <c r="JX9" s="483">
        <v>1</v>
      </c>
      <c r="JY9" s="483">
        <v>0</v>
      </c>
      <c r="JZ9" s="483">
        <v>0</v>
      </c>
      <c r="KA9" s="483">
        <v>1</v>
      </c>
      <c r="KB9" s="483">
        <v>0</v>
      </c>
      <c r="KC9" s="483">
        <v>0</v>
      </c>
      <c r="KD9" s="483" t="s">
        <v>273</v>
      </c>
      <c r="KE9" s="483" t="s">
        <v>273</v>
      </c>
    </row>
    <row r="10" spans="1:291" ht="23.25" customHeight="1" x14ac:dyDescent="0.3">
      <c r="A10" s="1354"/>
      <c r="B10" s="288" t="s">
        <v>582</v>
      </c>
      <c r="C10" s="484">
        <v>980</v>
      </c>
      <c r="D10" s="484">
        <v>381</v>
      </c>
      <c r="E10" s="484">
        <v>133</v>
      </c>
      <c r="F10" s="484">
        <v>91</v>
      </c>
      <c r="G10" s="484">
        <v>371</v>
      </c>
      <c r="H10" s="484" t="s">
        <v>273</v>
      </c>
      <c r="I10" s="484" t="s">
        <v>273</v>
      </c>
      <c r="J10" s="1360"/>
      <c r="K10" s="484">
        <v>48</v>
      </c>
      <c r="L10" s="484" t="s">
        <v>273</v>
      </c>
      <c r="M10" s="484" t="s">
        <v>273</v>
      </c>
      <c r="N10" s="484">
        <v>4</v>
      </c>
      <c r="O10" s="484">
        <v>4</v>
      </c>
      <c r="P10" s="484" t="s">
        <v>273</v>
      </c>
      <c r="Q10" s="484">
        <v>7</v>
      </c>
      <c r="R10" s="484">
        <v>7</v>
      </c>
      <c r="S10" s="484">
        <v>3</v>
      </c>
      <c r="T10" s="484">
        <v>3</v>
      </c>
      <c r="U10" s="484">
        <v>3</v>
      </c>
      <c r="V10" s="484">
        <v>3</v>
      </c>
      <c r="W10" s="484">
        <v>3</v>
      </c>
      <c r="X10" s="484">
        <v>5</v>
      </c>
      <c r="Y10" s="484">
        <v>2</v>
      </c>
      <c r="Z10" s="484">
        <v>3</v>
      </c>
      <c r="AA10" s="484">
        <v>2</v>
      </c>
      <c r="AB10" s="484">
        <v>2</v>
      </c>
      <c r="AC10" s="484">
        <v>1</v>
      </c>
      <c r="AD10" s="484">
        <v>2</v>
      </c>
      <c r="AE10" s="484">
        <v>1</v>
      </c>
      <c r="AF10" s="484">
        <v>1</v>
      </c>
      <c r="AG10" s="484">
        <v>4</v>
      </c>
      <c r="AH10" s="484" t="s">
        <v>273</v>
      </c>
      <c r="AI10" s="484">
        <v>2</v>
      </c>
      <c r="AJ10" s="484">
        <v>1</v>
      </c>
      <c r="AK10" s="484">
        <v>4</v>
      </c>
      <c r="AL10" s="484">
        <v>6</v>
      </c>
      <c r="AM10" s="484">
        <v>5</v>
      </c>
      <c r="AN10" s="484">
        <v>4</v>
      </c>
      <c r="AO10" s="484">
        <v>4</v>
      </c>
      <c r="AP10" s="484">
        <v>2</v>
      </c>
      <c r="AQ10" s="484" t="s">
        <v>273</v>
      </c>
      <c r="AR10" s="484" t="s">
        <v>273</v>
      </c>
      <c r="AS10" s="484">
        <v>17</v>
      </c>
      <c r="AT10" s="484">
        <v>6</v>
      </c>
      <c r="AU10" s="484">
        <v>5</v>
      </c>
      <c r="AV10" s="484" t="s">
        <v>273</v>
      </c>
      <c r="AW10" s="484">
        <v>3</v>
      </c>
      <c r="AX10" s="484">
        <v>3</v>
      </c>
      <c r="AY10" s="484">
        <v>3</v>
      </c>
      <c r="AZ10" s="484">
        <v>1</v>
      </c>
      <c r="BA10" s="484">
        <v>2</v>
      </c>
      <c r="BB10" s="484">
        <v>3</v>
      </c>
      <c r="BC10" s="484">
        <v>2</v>
      </c>
      <c r="BD10" s="484">
        <v>2</v>
      </c>
      <c r="BE10" s="484">
        <v>1</v>
      </c>
      <c r="BF10" s="484">
        <v>10</v>
      </c>
      <c r="BG10" s="484">
        <v>4</v>
      </c>
      <c r="BH10" s="484">
        <v>4</v>
      </c>
      <c r="BI10" s="484">
        <v>3</v>
      </c>
      <c r="BJ10" s="484">
        <v>1</v>
      </c>
      <c r="BK10" s="484">
        <v>2</v>
      </c>
      <c r="BL10" s="484" t="s">
        <v>273</v>
      </c>
      <c r="BM10" s="484">
        <v>9</v>
      </c>
      <c r="BN10" s="484">
        <v>10</v>
      </c>
      <c r="BO10" s="484">
        <v>5</v>
      </c>
      <c r="BP10" s="484">
        <v>9</v>
      </c>
      <c r="BQ10" s="484">
        <v>4</v>
      </c>
      <c r="BR10" s="484">
        <v>3</v>
      </c>
      <c r="BS10" s="484">
        <v>1</v>
      </c>
      <c r="BT10" s="484" t="s">
        <v>273</v>
      </c>
      <c r="BU10" s="484">
        <v>4</v>
      </c>
      <c r="BV10" s="484" t="s">
        <v>273</v>
      </c>
      <c r="BW10" s="484">
        <v>4</v>
      </c>
      <c r="BX10" s="484">
        <v>3</v>
      </c>
      <c r="BY10" s="484">
        <v>7</v>
      </c>
      <c r="BZ10" s="484" t="s">
        <v>273</v>
      </c>
      <c r="CA10" s="484" t="s">
        <v>273</v>
      </c>
      <c r="CB10" s="484" t="s">
        <v>273</v>
      </c>
      <c r="CC10" s="484">
        <v>2</v>
      </c>
      <c r="CD10" s="484" t="s">
        <v>273</v>
      </c>
      <c r="CE10" s="484">
        <v>1</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v>1</v>
      </c>
      <c r="CW10" s="484" t="s">
        <v>273</v>
      </c>
      <c r="CX10" s="484">
        <v>1</v>
      </c>
      <c r="CY10" s="484" t="s">
        <v>273</v>
      </c>
      <c r="CZ10" s="484">
        <v>1</v>
      </c>
      <c r="DA10" s="484">
        <v>1</v>
      </c>
      <c r="DB10" s="484" t="s">
        <v>273</v>
      </c>
      <c r="DC10" s="484">
        <v>44</v>
      </c>
      <c r="DD10" s="484" t="s">
        <v>273</v>
      </c>
      <c r="DE10" s="484" t="s">
        <v>273</v>
      </c>
      <c r="DF10" s="484" t="s">
        <v>273</v>
      </c>
      <c r="DG10" s="484">
        <v>6</v>
      </c>
      <c r="DH10" s="484">
        <v>6</v>
      </c>
      <c r="DI10" s="484">
        <v>1</v>
      </c>
      <c r="DJ10" s="484">
        <v>15</v>
      </c>
      <c r="DK10" s="484">
        <v>8</v>
      </c>
      <c r="DL10" s="484" t="s">
        <v>273</v>
      </c>
      <c r="DM10" s="484" t="s">
        <v>273</v>
      </c>
      <c r="DN10" s="484" t="s">
        <v>273</v>
      </c>
      <c r="DO10" s="484">
        <v>18</v>
      </c>
      <c r="DP10" s="484" t="s">
        <v>273</v>
      </c>
      <c r="DQ10" s="484" t="s">
        <v>273</v>
      </c>
      <c r="DR10" s="484">
        <v>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t="s">
        <v>273</v>
      </c>
      <c r="EE10" s="484">
        <v>4</v>
      </c>
      <c r="EF10" s="484">
        <v>2</v>
      </c>
      <c r="EG10" s="484">
        <v>1</v>
      </c>
      <c r="EH10" s="484">
        <v>1</v>
      </c>
      <c r="EI10" s="484">
        <v>1</v>
      </c>
      <c r="EJ10" s="484">
        <v>1</v>
      </c>
      <c r="EK10" s="484">
        <v>4</v>
      </c>
      <c r="EL10" s="484">
        <v>2</v>
      </c>
      <c r="EM10" s="484">
        <v>2</v>
      </c>
      <c r="EN10" s="484">
        <v>2</v>
      </c>
      <c r="EO10" s="484">
        <v>1</v>
      </c>
      <c r="EP10" s="484">
        <v>2</v>
      </c>
      <c r="EQ10" s="484">
        <v>6</v>
      </c>
      <c r="ER10" s="484">
        <v>1</v>
      </c>
      <c r="ES10" s="484">
        <v>0</v>
      </c>
      <c r="ET10" s="484">
        <v>1</v>
      </c>
      <c r="EU10" s="484">
        <v>2</v>
      </c>
      <c r="EV10" s="484">
        <v>1</v>
      </c>
      <c r="EW10" s="484">
        <v>4</v>
      </c>
      <c r="EX10" s="484">
        <v>5</v>
      </c>
      <c r="EY10" s="484">
        <v>1</v>
      </c>
      <c r="EZ10" s="484">
        <v>2</v>
      </c>
      <c r="FA10" s="484">
        <v>2</v>
      </c>
      <c r="FB10" s="484">
        <v>1</v>
      </c>
      <c r="FC10" s="484">
        <v>1</v>
      </c>
      <c r="FD10" s="484">
        <v>3</v>
      </c>
      <c r="FE10" s="484">
        <v>0</v>
      </c>
      <c r="FF10" s="484">
        <v>2</v>
      </c>
      <c r="FG10" s="484">
        <v>2</v>
      </c>
      <c r="FH10" s="484">
        <v>1</v>
      </c>
      <c r="FI10" s="484">
        <v>4</v>
      </c>
      <c r="FJ10" s="484">
        <v>1</v>
      </c>
      <c r="FK10" s="484">
        <v>2</v>
      </c>
      <c r="FL10" s="484">
        <v>1</v>
      </c>
      <c r="FM10" s="484">
        <v>0</v>
      </c>
      <c r="FN10" s="484">
        <v>0</v>
      </c>
      <c r="FO10" s="484">
        <v>5</v>
      </c>
      <c r="FP10" s="484">
        <v>2</v>
      </c>
      <c r="FQ10" s="484">
        <v>1</v>
      </c>
      <c r="FR10" s="484">
        <v>4</v>
      </c>
      <c r="FS10" s="484">
        <v>5</v>
      </c>
      <c r="FT10" s="484">
        <v>2</v>
      </c>
      <c r="FU10" s="484">
        <v>6</v>
      </c>
      <c r="FV10" s="484">
        <v>3</v>
      </c>
      <c r="FW10" s="484">
        <v>1</v>
      </c>
      <c r="FX10" s="484">
        <v>1</v>
      </c>
      <c r="FY10" s="484">
        <v>3</v>
      </c>
      <c r="FZ10" s="484">
        <v>2</v>
      </c>
      <c r="GA10" s="484">
        <v>1</v>
      </c>
      <c r="GB10" s="484">
        <v>0</v>
      </c>
      <c r="GC10" s="484">
        <v>0</v>
      </c>
      <c r="GD10" s="484">
        <v>1</v>
      </c>
      <c r="GE10" s="484">
        <v>2</v>
      </c>
      <c r="GF10" s="484">
        <v>5</v>
      </c>
      <c r="GG10" s="484">
        <v>1</v>
      </c>
      <c r="GH10" s="484">
        <v>1</v>
      </c>
      <c r="GI10" s="484">
        <v>1</v>
      </c>
      <c r="GJ10" s="484">
        <v>1</v>
      </c>
      <c r="GK10" s="484">
        <v>1</v>
      </c>
      <c r="GL10" s="484">
        <v>0</v>
      </c>
      <c r="GM10" s="484">
        <v>1</v>
      </c>
      <c r="GN10" s="484">
        <v>2</v>
      </c>
      <c r="GO10" s="484">
        <v>0</v>
      </c>
      <c r="GP10" s="484">
        <v>5</v>
      </c>
      <c r="GQ10" s="484">
        <v>2</v>
      </c>
      <c r="GR10" s="484">
        <v>2</v>
      </c>
      <c r="GS10" s="484">
        <v>2</v>
      </c>
      <c r="GT10" s="484">
        <v>1</v>
      </c>
      <c r="GU10" s="484">
        <v>3</v>
      </c>
      <c r="GV10" s="484">
        <v>1</v>
      </c>
      <c r="GW10" s="484">
        <v>2</v>
      </c>
      <c r="GX10" s="484">
        <v>0</v>
      </c>
      <c r="GY10" s="484">
        <v>2</v>
      </c>
      <c r="GZ10" s="484">
        <v>1</v>
      </c>
      <c r="HA10" s="484">
        <v>0</v>
      </c>
      <c r="HB10" s="484">
        <v>6</v>
      </c>
      <c r="HC10" s="484">
        <v>4</v>
      </c>
      <c r="HD10" s="484">
        <v>1</v>
      </c>
      <c r="HE10" s="484">
        <v>1</v>
      </c>
      <c r="HF10" s="484">
        <v>1</v>
      </c>
      <c r="HG10" s="484">
        <v>2</v>
      </c>
      <c r="HH10" s="484">
        <v>0</v>
      </c>
      <c r="HI10" s="484">
        <v>1</v>
      </c>
      <c r="HJ10" s="484">
        <v>1</v>
      </c>
      <c r="HK10" s="484">
        <v>2</v>
      </c>
      <c r="HL10" s="484">
        <v>1</v>
      </c>
      <c r="HM10" s="484">
        <v>2</v>
      </c>
      <c r="HN10" s="484">
        <v>1</v>
      </c>
      <c r="HO10" s="484">
        <v>4</v>
      </c>
      <c r="HP10" s="484">
        <v>5</v>
      </c>
      <c r="HQ10" s="484">
        <v>2</v>
      </c>
      <c r="HR10" s="484">
        <v>1</v>
      </c>
      <c r="HS10" s="484">
        <v>2</v>
      </c>
      <c r="HT10" s="484">
        <v>4</v>
      </c>
      <c r="HU10" s="484">
        <v>2</v>
      </c>
      <c r="HV10" s="484">
        <v>3</v>
      </c>
      <c r="HW10" s="484">
        <v>1</v>
      </c>
      <c r="HX10" s="484">
        <v>1</v>
      </c>
      <c r="HY10" s="484">
        <v>1</v>
      </c>
      <c r="HZ10" s="484">
        <v>2</v>
      </c>
      <c r="IA10" s="484">
        <v>1</v>
      </c>
      <c r="IB10" s="484">
        <v>1</v>
      </c>
      <c r="IC10" s="484">
        <v>2</v>
      </c>
      <c r="ID10" s="484">
        <v>1</v>
      </c>
      <c r="IE10" s="484">
        <v>3</v>
      </c>
      <c r="IF10" s="484">
        <v>1</v>
      </c>
      <c r="IG10" s="484">
        <v>1</v>
      </c>
      <c r="IH10" s="484">
        <v>1</v>
      </c>
      <c r="II10" s="484">
        <v>11</v>
      </c>
      <c r="IJ10" s="484">
        <v>11</v>
      </c>
      <c r="IK10" s="484">
        <v>5</v>
      </c>
      <c r="IL10" s="484">
        <v>2</v>
      </c>
      <c r="IM10" s="484">
        <v>2</v>
      </c>
      <c r="IN10" s="484">
        <v>2</v>
      </c>
      <c r="IO10" s="484">
        <v>1</v>
      </c>
      <c r="IP10" s="484">
        <v>2</v>
      </c>
      <c r="IQ10" s="484">
        <v>0</v>
      </c>
      <c r="IR10" s="484">
        <v>4</v>
      </c>
      <c r="IS10" s="484">
        <v>2</v>
      </c>
      <c r="IT10" s="484">
        <v>1</v>
      </c>
      <c r="IU10" s="484">
        <v>1</v>
      </c>
      <c r="IV10" s="484">
        <v>2</v>
      </c>
      <c r="IW10" s="484">
        <v>1</v>
      </c>
      <c r="IX10" s="484">
        <v>3</v>
      </c>
      <c r="IY10" s="484">
        <v>0</v>
      </c>
      <c r="IZ10" s="484" t="s">
        <v>97</v>
      </c>
      <c r="JA10" s="484" t="s">
        <v>97</v>
      </c>
      <c r="JB10" s="484">
        <v>1</v>
      </c>
      <c r="JC10" s="484">
        <v>1</v>
      </c>
      <c r="JD10" s="484">
        <v>0</v>
      </c>
      <c r="JE10" s="484">
        <v>0</v>
      </c>
      <c r="JF10" s="484">
        <v>0</v>
      </c>
      <c r="JG10" s="484">
        <v>0</v>
      </c>
      <c r="JH10" s="484">
        <v>1</v>
      </c>
      <c r="JI10" s="484">
        <v>9</v>
      </c>
      <c r="JJ10" s="484">
        <v>2</v>
      </c>
      <c r="JK10" s="484">
        <v>2</v>
      </c>
      <c r="JL10" s="484">
        <v>1</v>
      </c>
      <c r="JM10" s="484">
        <v>2</v>
      </c>
      <c r="JN10" s="484">
        <v>1</v>
      </c>
      <c r="JO10" s="484">
        <v>1</v>
      </c>
      <c r="JP10" s="484">
        <v>2</v>
      </c>
      <c r="JQ10" s="484">
        <v>1</v>
      </c>
      <c r="JR10" s="484">
        <v>4</v>
      </c>
      <c r="JS10" s="484">
        <v>0</v>
      </c>
      <c r="JT10" s="484">
        <v>1</v>
      </c>
      <c r="JU10" s="484">
        <v>1</v>
      </c>
      <c r="JV10" s="484">
        <v>1</v>
      </c>
      <c r="JW10" s="484">
        <v>2</v>
      </c>
      <c r="JX10" s="484">
        <v>1</v>
      </c>
      <c r="JY10" s="484">
        <v>0</v>
      </c>
      <c r="JZ10" s="484">
        <v>1</v>
      </c>
      <c r="KA10" s="484">
        <v>1</v>
      </c>
      <c r="KB10" s="484">
        <v>0</v>
      </c>
      <c r="KC10" s="484">
        <v>2</v>
      </c>
      <c r="KD10" s="484" t="s">
        <v>273</v>
      </c>
      <c r="KE10" s="484" t="s">
        <v>273</v>
      </c>
    </row>
    <row r="11" spans="1:291" ht="23.25" customHeight="1" x14ac:dyDescent="0.3">
      <c r="A11" s="1354"/>
      <c r="B11" s="288" t="s">
        <v>2072</v>
      </c>
      <c r="C11" s="484">
        <v>2846</v>
      </c>
      <c r="D11" s="484">
        <v>1620</v>
      </c>
      <c r="E11" s="484">
        <v>450</v>
      </c>
      <c r="F11" s="484">
        <v>434</v>
      </c>
      <c r="G11" s="484">
        <v>334</v>
      </c>
      <c r="H11" s="484" t="s">
        <v>273</v>
      </c>
      <c r="I11" s="484" t="s">
        <v>273</v>
      </c>
      <c r="J11" s="1360"/>
      <c r="K11" s="484">
        <v>192</v>
      </c>
      <c r="L11" s="484" t="s">
        <v>273</v>
      </c>
      <c r="M11" s="484" t="s">
        <v>273</v>
      </c>
      <c r="N11" s="484">
        <v>25</v>
      </c>
      <c r="O11" s="484">
        <v>28</v>
      </c>
      <c r="P11" s="484" t="s">
        <v>273</v>
      </c>
      <c r="Q11" s="484">
        <v>23</v>
      </c>
      <c r="R11" s="484">
        <v>35</v>
      </c>
      <c r="S11" s="484">
        <v>15</v>
      </c>
      <c r="T11" s="484">
        <v>11</v>
      </c>
      <c r="U11" s="484">
        <v>14</v>
      </c>
      <c r="V11" s="484">
        <v>6</v>
      </c>
      <c r="W11" s="484">
        <v>11</v>
      </c>
      <c r="X11" s="484">
        <v>7</v>
      </c>
      <c r="Y11" s="484">
        <v>9</v>
      </c>
      <c r="Z11" s="484">
        <v>7</v>
      </c>
      <c r="AA11" s="484">
        <v>8</v>
      </c>
      <c r="AB11" s="484">
        <v>9</v>
      </c>
      <c r="AC11" s="484">
        <v>8</v>
      </c>
      <c r="AD11" s="484">
        <v>6</v>
      </c>
      <c r="AE11" s="484">
        <v>6</v>
      </c>
      <c r="AF11" s="484">
        <v>5</v>
      </c>
      <c r="AG11" s="484">
        <v>14</v>
      </c>
      <c r="AH11" s="484" t="s">
        <v>273</v>
      </c>
      <c r="AI11" s="484">
        <v>10</v>
      </c>
      <c r="AJ11" s="484">
        <v>5</v>
      </c>
      <c r="AK11" s="484">
        <v>16</v>
      </c>
      <c r="AL11" s="484">
        <v>22</v>
      </c>
      <c r="AM11" s="484">
        <v>22</v>
      </c>
      <c r="AN11" s="484">
        <v>16</v>
      </c>
      <c r="AO11" s="484">
        <v>17</v>
      </c>
      <c r="AP11" s="484">
        <v>8</v>
      </c>
      <c r="AQ11" s="484" t="s">
        <v>273</v>
      </c>
      <c r="AR11" s="484" t="s">
        <v>273</v>
      </c>
      <c r="AS11" s="484">
        <v>91</v>
      </c>
      <c r="AT11" s="484">
        <v>42</v>
      </c>
      <c r="AU11" s="484">
        <v>22</v>
      </c>
      <c r="AV11" s="484" t="s">
        <v>273</v>
      </c>
      <c r="AW11" s="484">
        <v>14</v>
      </c>
      <c r="AX11" s="484">
        <v>22</v>
      </c>
      <c r="AY11" s="484">
        <v>11</v>
      </c>
      <c r="AZ11" s="484">
        <v>12</v>
      </c>
      <c r="BA11" s="484">
        <v>11</v>
      </c>
      <c r="BB11" s="484">
        <v>8</v>
      </c>
      <c r="BC11" s="484">
        <v>7</v>
      </c>
      <c r="BD11" s="484" t="s">
        <v>97</v>
      </c>
      <c r="BE11" s="484" t="s">
        <v>97</v>
      </c>
      <c r="BF11" s="484">
        <v>33</v>
      </c>
      <c r="BG11" s="484">
        <v>16</v>
      </c>
      <c r="BH11" s="484">
        <v>18</v>
      </c>
      <c r="BI11" s="484">
        <v>11</v>
      </c>
      <c r="BJ11" s="484">
        <v>8</v>
      </c>
      <c r="BK11" s="484">
        <v>14</v>
      </c>
      <c r="BL11" s="484" t="s">
        <v>273</v>
      </c>
      <c r="BM11" s="484">
        <v>61</v>
      </c>
      <c r="BN11" s="484">
        <v>40</v>
      </c>
      <c r="BO11" s="484">
        <v>17</v>
      </c>
      <c r="BP11" s="484">
        <v>26</v>
      </c>
      <c r="BQ11" s="484">
        <v>19</v>
      </c>
      <c r="BR11" s="484">
        <v>16</v>
      </c>
      <c r="BS11" s="484">
        <v>8</v>
      </c>
      <c r="BT11" s="484" t="s">
        <v>273</v>
      </c>
      <c r="BU11" s="484">
        <v>15</v>
      </c>
      <c r="BV11" s="484" t="s">
        <v>273</v>
      </c>
      <c r="BW11" s="484">
        <v>18</v>
      </c>
      <c r="BX11" s="484">
        <v>9</v>
      </c>
      <c r="BY11" s="484">
        <v>9</v>
      </c>
      <c r="BZ11" s="484" t="s">
        <v>273</v>
      </c>
      <c r="CA11" s="484" t="s">
        <v>273</v>
      </c>
      <c r="CB11" s="484" t="s">
        <v>273</v>
      </c>
      <c r="CC11" s="484">
        <v>5</v>
      </c>
      <c r="CD11" s="484" t="s">
        <v>273</v>
      </c>
      <c r="CE11" s="484">
        <v>4</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v>4</v>
      </c>
      <c r="CW11" s="484" t="s">
        <v>273</v>
      </c>
      <c r="CX11" s="484">
        <v>14</v>
      </c>
      <c r="CY11" s="484" t="s">
        <v>273</v>
      </c>
      <c r="CZ11" s="484">
        <v>3</v>
      </c>
      <c r="DA11" s="484">
        <v>2</v>
      </c>
      <c r="DB11" s="484" t="s">
        <v>273</v>
      </c>
      <c r="DC11" s="484">
        <v>23</v>
      </c>
      <c r="DD11" s="484" t="s">
        <v>273</v>
      </c>
      <c r="DE11" s="484" t="s">
        <v>273</v>
      </c>
      <c r="DF11" s="484" t="s">
        <v>273</v>
      </c>
      <c r="DG11" s="484">
        <v>13</v>
      </c>
      <c r="DH11" s="484">
        <v>4</v>
      </c>
      <c r="DI11" s="484">
        <v>3</v>
      </c>
      <c r="DJ11" s="484">
        <v>27</v>
      </c>
      <c r="DK11" s="484">
        <v>20</v>
      </c>
      <c r="DL11" s="484" t="s">
        <v>273</v>
      </c>
      <c r="DM11" s="484" t="s">
        <v>273</v>
      </c>
      <c r="DN11" s="484" t="s">
        <v>273</v>
      </c>
      <c r="DO11" s="484">
        <v>28</v>
      </c>
      <c r="DP11" s="484" t="s">
        <v>273</v>
      </c>
      <c r="DQ11" s="484" t="s">
        <v>273</v>
      </c>
      <c r="DR11" s="484">
        <v>25</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t="s">
        <v>273</v>
      </c>
      <c r="EE11" s="484">
        <v>4</v>
      </c>
      <c r="EF11" s="484">
        <v>1</v>
      </c>
      <c r="EG11" s="484">
        <v>1</v>
      </c>
      <c r="EH11" s="484">
        <v>0</v>
      </c>
      <c r="EI11" s="484">
        <v>1</v>
      </c>
      <c r="EJ11" s="484">
        <v>1</v>
      </c>
      <c r="EK11" s="484">
        <v>3</v>
      </c>
      <c r="EL11" s="484">
        <v>2</v>
      </c>
      <c r="EM11" s="484">
        <v>1</v>
      </c>
      <c r="EN11" s="484">
        <v>1</v>
      </c>
      <c r="EO11" s="484">
        <v>1</v>
      </c>
      <c r="EP11" s="484">
        <v>1</v>
      </c>
      <c r="EQ11" s="484">
        <v>4</v>
      </c>
      <c r="ER11" s="484">
        <v>0</v>
      </c>
      <c r="ES11" s="484">
        <v>1</v>
      </c>
      <c r="ET11" s="484">
        <v>0</v>
      </c>
      <c r="EU11" s="484">
        <v>1</v>
      </c>
      <c r="EV11" s="484">
        <v>3</v>
      </c>
      <c r="EW11" s="484">
        <v>3</v>
      </c>
      <c r="EX11" s="484">
        <v>4</v>
      </c>
      <c r="EY11" s="484">
        <v>6</v>
      </c>
      <c r="EZ11" s="484">
        <v>2</v>
      </c>
      <c r="FA11" s="484">
        <v>1</v>
      </c>
      <c r="FB11" s="484">
        <v>1</v>
      </c>
      <c r="FC11" s="484">
        <v>1</v>
      </c>
      <c r="FD11" s="484">
        <v>2</v>
      </c>
      <c r="FE11" s="484">
        <v>0</v>
      </c>
      <c r="FF11" s="484">
        <v>1</v>
      </c>
      <c r="FG11" s="484">
        <v>1</v>
      </c>
      <c r="FH11" s="484">
        <v>1</v>
      </c>
      <c r="FI11" s="484">
        <v>2</v>
      </c>
      <c r="FJ11" s="484">
        <v>1</v>
      </c>
      <c r="FK11" s="484">
        <v>1</v>
      </c>
      <c r="FL11" s="484">
        <v>1</v>
      </c>
      <c r="FM11" s="484">
        <v>0</v>
      </c>
      <c r="FN11" s="484">
        <v>0</v>
      </c>
      <c r="FO11" s="484">
        <v>4</v>
      </c>
      <c r="FP11" s="484">
        <v>1</v>
      </c>
      <c r="FQ11" s="484">
        <v>1</v>
      </c>
      <c r="FR11" s="484">
        <v>3</v>
      </c>
      <c r="FS11" s="484">
        <v>3</v>
      </c>
      <c r="FT11" s="484">
        <v>4</v>
      </c>
      <c r="FU11" s="484">
        <v>6</v>
      </c>
      <c r="FV11" s="484">
        <v>2</v>
      </c>
      <c r="FW11" s="484">
        <v>0</v>
      </c>
      <c r="FX11" s="484">
        <v>1</v>
      </c>
      <c r="FY11" s="484">
        <v>2</v>
      </c>
      <c r="FZ11" s="484">
        <v>1</v>
      </c>
      <c r="GA11" s="484">
        <v>1</v>
      </c>
      <c r="GB11" s="484">
        <v>0</v>
      </c>
      <c r="GC11" s="484">
        <v>0</v>
      </c>
      <c r="GD11" s="484">
        <v>0</v>
      </c>
      <c r="GE11" s="484">
        <v>2</v>
      </c>
      <c r="GF11" s="484">
        <v>3</v>
      </c>
      <c r="GG11" s="484">
        <v>0</v>
      </c>
      <c r="GH11" s="484">
        <v>1</v>
      </c>
      <c r="GI11" s="484">
        <v>1</v>
      </c>
      <c r="GJ11" s="484">
        <v>1</v>
      </c>
      <c r="GK11" s="484">
        <v>0</v>
      </c>
      <c r="GL11" s="484">
        <v>0</v>
      </c>
      <c r="GM11" s="484">
        <v>1</v>
      </c>
      <c r="GN11" s="484">
        <v>2</v>
      </c>
      <c r="GO11" s="484">
        <v>0</v>
      </c>
      <c r="GP11" s="484">
        <v>2</v>
      </c>
      <c r="GQ11" s="484">
        <v>1</v>
      </c>
      <c r="GR11" s="484">
        <v>1</v>
      </c>
      <c r="GS11" s="484">
        <v>1</v>
      </c>
      <c r="GT11" s="484">
        <v>1</v>
      </c>
      <c r="GU11" s="484">
        <v>2</v>
      </c>
      <c r="GV11" s="484">
        <v>1</v>
      </c>
      <c r="GW11" s="484">
        <v>1</v>
      </c>
      <c r="GX11" s="484">
        <v>0</v>
      </c>
      <c r="GY11" s="484">
        <v>2</v>
      </c>
      <c r="GZ11" s="484">
        <v>1</v>
      </c>
      <c r="HA11" s="484">
        <v>1</v>
      </c>
      <c r="HB11" s="484">
        <v>5</v>
      </c>
      <c r="HC11" s="484">
        <v>3</v>
      </c>
      <c r="HD11" s="484">
        <v>1</v>
      </c>
      <c r="HE11" s="484">
        <v>0</v>
      </c>
      <c r="HF11" s="484">
        <v>0</v>
      </c>
      <c r="HG11" s="484">
        <v>1</v>
      </c>
      <c r="HH11" s="484">
        <v>1</v>
      </c>
      <c r="HI11" s="484">
        <v>1</v>
      </c>
      <c r="HJ11" s="484">
        <v>1</v>
      </c>
      <c r="HK11" s="484">
        <v>1</v>
      </c>
      <c r="HL11" s="484">
        <v>2</v>
      </c>
      <c r="HM11" s="484">
        <v>2</v>
      </c>
      <c r="HN11" s="484">
        <v>0</v>
      </c>
      <c r="HO11" s="484">
        <v>3</v>
      </c>
      <c r="HP11" s="484">
        <v>5</v>
      </c>
      <c r="HQ11" s="484">
        <v>2</v>
      </c>
      <c r="HR11" s="484">
        <v>1</v>
      </c>
      <c r="HS11" s="484">
        <v>2</v>
      </c>
      <c r="HT11" s="484">
        <v>2</v>
      </c>
      <c r="HU11" s="484">
        <v>1</v>
      </c>
      <c r="HV11" s="484">
        <v>1</v>
      </c>
      <c r="HW11" s="484">
        <v>0</v>
      </c>
      <c r="HX11" s="484">
        <v>1</v>
      </c>
      <c r="HY11" s="484">
        <v>1</v>
      </c>
      <c r="HZ11" s="484">
        <v>1</v>
      </c>
      <c r="IA11" s="484">
        <v>0</v>
      </c>
      <c r="IB11" s="484">
        <v>0</v>
      </c>
      <c r="IC11" s="484">
        <v>1</v>
      </c>
      <c r="ID11" s="484">
        <v>1</v>
      </c>
      <c r="IE11" s="484">
        <v>3</v>
      </c>
      <c r="IF11" s="484">
        <v>1</v>
      </c>
      <c r="IG11" s="484">
        <v>1</v>
      </c>
      <c r="IH11" s="484">
        <v>1</v>
      </c>
      <c r="II11" s="484">
        <v>15</v>
      </c>
      <c r="IJ11" s="484">
        <v>8</v>
      </c>
      <c r="IK11" s="484">
        <v>4</v>
      </c>
      <c r="IL11" s="484">
        <v>2</v>
      </c>
      <c r="IM11" s="484">
        <v>2</v>
      </c>
      <c r="IN11" s="484">
        <v>1</v>
      </c>
      <c r="IO11" s="484">
        <v>2</v>
      </c>
      <c r="IP11" s="484">
        <v>1</v>
      </c>
      <c r="IQ11" s="484" t="s">
        <v>97</v>
      </c>
      <c r="IR11" s="484" t="s">
        <v>97</v>
      </c>
      <c r="IS11" s="484" t="s">
        <v>97</v>
      </c>
      <c r="IT11" s="484" t="s">
        <v>97</v>
      </c>
      <c r="IU11" s="484" t="s">
        <v>97</v>
      </c>
      <c r="IV11" s="484">
        <v>1</v>
      </c>
      <c r="IW11" s="484">
        <v>2</v>
      </c>
      <c r="IX11" s="484">
        <v>3</v>
      </c>
      <c r="IY11" s="484">
        <v>1</v>
      </c>
      <c r="IZ11" s="484">
        <v>1</v>
      </c>
      <c r="JA11" s="484">
        <v>1</v>
      </c>
      <c r="JB11" s="484">
        <v>1</v>
      </c>
      <c r="JC11" s="484">
        <v>1</v>
      </c>
      <c r="JD11" s="484">
        <v>1</v>
      </c>
      <c r="JE11" s="484">
        <v>1</v>
      </c>
      <c r="JF11" s="484">
        <v>1</v>
      </c>
      <c r="JG11" s="484">
        <v>1</v>
      </c>
      <c r="JH11" s="484">
        <v>2</v>
      </c>
      <c r="JI11" s="484">
        <v>16</v>
      </c>
      <c r="JJ11" s="484">
        <v>4</v>
      </c>
      <c r="JK11" s="484">
        <v>2</v>
      </c>
      <c r="JL11" s="484">
        <v>1</v>
      </c>
      <c r="JM11" s="484">
        <v>2</v>
      </c>
      <c r="JN11" s="484">
        <v>1</v>
      </c>
      <c r="JO11" s="484">
        <v>1</v>
      </c>
      <c r="JP11" s="484">
        <v>2</v>
      </c>
      <c r="JQ11" s="484">
        <v>3</v>
      </c>
      <c r="JR11" s="484">
        <v>7</v>
      </c>
      <c r="JS11" s="484">
        <v>1</v>
      </c>
      <c r="JT11" s="484">
        <v>1</v>
      </c>
      <c r="JU11" s="484">
        <v>2</v>
      </c>
      <c r="JV11" s="484">
        <v>2</v>
      </c>
      <c r="JW11" s="484">
        <v>3</v>
      </c>
      <c r="JX11" s="484">
        <v>2</v>
      </c>
      <c r="JY11" s="484">
        <v>0</v>
      </c>
      <c r="JZ11" s="484">
        <v>1</v>
      </c>
      <c r="KA11" s="484">
        <v>1</v>
      </c>
      <c r="KB11" s="484">
        <v>1</v>
      </c>
      <c r="KC11" s="484">
        <v>2</v>
      </c>
      <c r="KD11" s="484" t="s">
        <v>273</v>
      </c>
      <c r="KE11" s="484" t="s">
        <v>273</v>
      </c>
    </row>
    <row r="12" spans="1:291" ht="23.25" customHeight="1" x14ac:dyDescent="0.3">
      <c r="A12" s="1354"/>
      <c r="B12" s="288" t="s">
        <v>584</v>
      </c>
      <c r="C12" s="485">
        <v>1882</v>
      </c>
      <c r="D12" s="485">
        <v>1140</v>
      </c>
      <c r="E12" s="485">
        <v>456</v>
      </c>
      <c r="F12" s="485">
        <v>197</v>
      </c>
      <c r="G12" s="485">
        <v>88</v>
      </c>
      <c r="H12" s="485" t="s">
        <v>273</v>
      </c>
      <c r="I12" s="485" t="s">
        <v>273</v>
      </c>
      <c r="J12" s="1360"/>
      <c r="K12" s="484">
        <v>185</v>
      </c>
      <c r="L12" s="485" t="s">
        <v>273</v>
      </c>
      <c r="M12" s="485" t="s">
        <v>273</v>
      </c>
      <c r="N12" s="485">
        <v>15</v>
      </c>
      <c r="O12" s="485">
        <v>9</v>
      </c>
      <c r="P12" s="485" t="s">
        <v>273</v>
      </c>
      <c r="Q12" s="485">
        <v>17</v>
      </c>
      <c r="R12" s="485">
        <v>19</v>
      </c>
      <c r="S12" s="485">
        <v>7</v>
      </c>
      <c r="T12" s="485">
        <v>7</v>
      </c>
      <c r="U12" s="485">
        <v>8</v>
      </c>
      <c r="V12" s="485">
        <v>6</v>
      </c>
      <c r="W12" s="485">
        <v>9</v>
      </c>
      <c r="X12" s="485">
        <v>12</v>
      </c>
      <c r="Y12" s="485">
        <v>9</v>
      </c>
      <c r="Z12" s="485">
        <v>7</v>
      </c>
      <c r="AA12" s="485">
        <v>6</v>
      </c>
      <c r="AB12" s="485">
        <v>6</v>
      </c>
      <c r="AC12" s="485">
        <v>5</v>
      </c>
      <c r="AD12" s="485">
        <v>5</v>
      </c>
      <c r="AE12" s="485">
        <v>4</v>
      </c>
      <c r="AF12" s="485">
        <v>4</v>
      </c>
      <c r="AG12" s="485">
        <v>10</v>
      </c>
      <c r="AH12" s="485" t="s">
        <v>273</v>
      </c>
      <c r="AI12" s="485">
        <v>5</v>
      </c>
      <c r="AJ12" s="485">
        <v>3</v>
      </c>
      <c r="AK12" s="485">
        <v>28</v>
      </c>
      <c r="AL12" s="485">
        <v>21</v>
      </c>
      <c r="AM12" s="485">
        <v>11</v>
      </c>
      <c r="AN12" s="485">
        <v>14</v>
      </c>
      <c r="AO12" s="485">
        <v>9</v>
      </c>
      <c r="AP12" s="485">
        <v>3</v>
      </c>
      <c r="AQ12" s="485" t="s">
        <v>273</v>
      </c>
      <c r="AR12" s="485" t="s">
        <v>273</v>
      </c>
      <c r="AS12" s="485">
        <v>92</v>
      </c>
      <c r="AT12" s="485">
        <v>13</v>
      </c>
      <c r="AU12" s="485">
        <v>19</v>
      </c>
      <c r="AV12" s="485" t="s">
        <v>273</v>
      </c>
      <c r="AW12" s="485">
        <v>17</v>
      </c>
      <c r="AX12" s="485">
        <v>16</v>
      </c>
      <c r="AY12" s="485">
        <v>8</v>
      </c>
      <c r="AZ12" s="485">
        <v>3</v>
      </c>
      <c r="BA12" s="485">
        <v>16</v>
      </c>
      <c r="BB12" s="485">
        <v>5</v>
      </c>
      <c r="BC12" s="485">
        <v>4</v>
      </c>
      <c r="BD12" s="485">
        <v>4</v>
      </c>
      <c r="BE12" s="485">
        <v>3</v>
      </c>
      <c r="BF12" s="485">
        <v>45</v>
      </c>
      <c r="BG12" s="485">
        <v>22</v>
      </c>
      <c r="BH12" s="485">
        <v>12</v>
      </c>
      <c r="BI12" s="485">
        <v>14</v>
      </c>
      <c r="BJ12" s="485">
        <v>7</v>
      </c>
      <c r="BK12" s="485">
        <v>11</v>
      </c>
      <c r="BL12" s="485" t="s">
        <v>273</v>
      </c>
      <c r="BM12" s="485">
        <v>63</v>
      </c>
      <c r="BN12" s="485">
        <v>37</v>
      </c>
      <c r="BO12" s="485">
        <v>12</v>
      </c>
      <c r="BP12" s="485">
        <v>23</v>
      </c>
      <c r="BQ12" s="485">
        <v>13</v>
      </c>
      <c r="BR12" s="485">
        <v>22</v>
      </c>
      <c r="BS12" s="485">
        <v>7</v>
      </c>
      <c r="BT12" s="485" t="s">
        <v>273</v>
      </c>
      <c r="BU12" s="485">
        <v>32</v>
      </c>
      <c r="BV12" s="485" t="s">
        <v>273</v>
      </c>
      <c r="BW12" s="485">
        <v>14</v>
      </c>
      <c r="BX12" s="485">
        <v>8</v>
      </c>
      <c r="BY12" s="485">
        <v>13</v>
      </c>
      <c r="BZ12" s="485" t="s">
        <v>273</v>
      </c>
      <c r="CA12" s="485" t="s">
        <v>273</v>
      </c>
      <c r="CB12" s="485" t="s">
        <v>273</v>
      </c>
      <c r="CC12" s="485">
        <v>15</v>
      </c>
      <c r="CD12" s="485" t="s">
        <v>273</v>
      </c>
      <c r="CE12" s="485">
        <v>4</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v>11</v>
      </c>
      <c r="CW12" s="485" t="s">
        <v>273</v>
      </c>
      <c r="CX12" s="485" t="s">
        <v>97</v>
      </c>
      <c r="CY12" s="485" t="s">
        <v>273</v>
      </c>
      <c r="CZ12" s="485">
        <v>12</v>
      </c>
      <c r="DA12" s="485">
        <v>10</v>
      </c>
      <c r="DB12" s="485" t="s">
        <v>273</v>
      </c>
      <c r="DC12" s="485">
        <v>151</v>
      </c>
      <c r="DD12" s="485" t="s">
        <v>273</v>
      </c>
      <c r="DE12" s="485" t="s">
        <v>273</v>
      </c>
      <c r="DF12" s="485" t="s">
        <v>273</v>
      </c>
      <c r="DG12" s="485">
        <v>19</v>
      </c>
      <c r="DH12" s="485">
        <v>12</v>
      </c>
      <c r="DI12" s="485">
        <v>4</v>
      </c>
      <c r="DJ12" s="485">
        <v>95</v>
      </c>
      <c r="DK12" s="485">
        <v>30</v>
      </c>
      <c r="DL12" s="485" t="s">
        <v>273</v>
      </c>
      <c r="DM12" s="485" t="s">
        <v>273</v>
      </c>
      <c r="DN12" s="485" t="s">
        <v>273</v>
      </c>
      <c r="DO12" s="485">
        <v>13</v>
      </c>
      <c r="DP12" s="485" t="s">
        <v>273</v>
      </c>
      <c r="DQ12" s="485" t="s">
        <v>273</v>
      </c>
      <c r="DR12" s="485">
        <v>19</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t="s">
        <v>273</v>
      </c>
      <c r="EE12" s="485">
        <v>0</v>
      </c>
      <c r="EF12" s="485">
        <v>0</v>
      </c>
      <c r="EG12" s="485">
        <v>0</v>
      </c>
      <c r="EH12" s="485">
        <v>0</v>
      </c>
      <c r="EI12" s="485">
        <v>0</v>
      </c>
      <c r="EJ12" s="485">
        <v>0</v>
      </c>
      <c r="EK12" s="485">
        <v>0</v>
      </c>
      <c r="EL12" s="485">
        <v>0</v>
      </c>
      <c r="EM12" s="485">
        <v>0</v>
      </c>
      <c r="EN12" s="485">
        <v>0</v>
      </c>
      <c r="EO12" s="485">
        <v>0</v>
      </c>
      <c r="EP12" s="485">
        <v>0</v>
      </c>
      <c r="EQ12" s="485">
        <v>0</v>
      </c>
      <c r="ER12" s="485">
        <v>0</v>
      </c>
      <c r="ES12" s="485">
        <v>0</v>
      </c>
      <c r="ET12" s="485">
        <v>0</v>
      </c>
      <c r="EU12" s="485">
        <v>0</v>
      </c>
      <c r="EV12" s="485">
        <v>0</v>
      </c>
      <c r="EW12" s="485">
        <v>0</v>
      </c>
      <c r="EX12" s="485">
        <v>0</v>
      </c>
      <c r="EY12" s="485">
        <v>0</v>
      </c>
      <c r="EZ12" s="485">
        <v>2</v>
      </c>
      <c r="FA12" s="485">
        <v>0</v>
      </c>
      <c r="FB12" s="485">
        <v>0</v>
      </c>
      <c r="FC12" s="485">
        <v>0</v>
      </c>
      <c r="FD12" s="485">
        <v>1</v>
      </c>
      <c r="FE12" s="485">
        <v>0</v>
      </c>
      <c r="FF12" s="485">
        <v>0</v>
      </c>
      <c r="FG12" s="485">
        <v>0</v>
      </c>
      <c r="FH12" s="485">
        <v>0</v>
      </c>
      <c r="FI12" s="485">
        <v>0</v>
      </c>
      <c r="FJ12" s="485">
        <v>0</v>
      </c>
      <c r="FK12" s="485">
        <v>0</v>
      </c>
      <c r="FL12" s="485">
        <v>0</v>
      </c>
      <c r="FM12" s="485">
        <v>0</v>
      </c>
      <c r="FN12" s="485">
        <v>0</v>
      </c>
      <c r="FO12" s="485">
        <v>1</v>
      </c>
      <c r="FP12" s="485">
        <v>0</v>
      </c>
      <c r="FQ12" s="485">
        <v>0</v>
      </c>
      <c r="FR12" s="485">
        <v>2</v>
      </c>
      <c r="FS12" s="485">
        <v>0</v>
      </c>
      <c r="FT12" s="485">
        <v>3</v>
      </c>
      <c r="FU12" s="485">
        <v>1</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0</v>
      </c>
      <c r="GQ12" s="485">
        <v>2</v>
      </c>
      <c r="GR12" s="485">
        <v>0</v>
      </c>
      <c r="GS12" s="485">
        <v>0</v>
      </c>
      <c r="GT12" s="485">
        <v>0</v>
      </c>
      <c r="GU12" s="485">
        <v>0</v>
      </c>
      <c r="GV12" s="485">
        <v>0</v>
      </c>
      <c r="GW12" s="485">
        <v>0</v>
      </c>
      <c r="GX12" s="485">
        <v>0</v>
      </c>
      <c r="GY12" s="485">
        <v>0</v>
      </c>
      <c r="GZ12" s="485">
        <v>0</v>
      </c>
      <c r="HA12" s="485">
        <v>0</v>
      </c>
      <c r="HB12" s="485">
        <v>1</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0</v>
      </c>
      <c r="HS12" s="485">
        <v>0</v>
      </c>
      <c r="HT12" s="485">
        <v>1</v>
      </c>
      <c r="HU12" s="485">
        <v>0</v>
      </c>
      <c r="HV12" s="485">
        <v>0</v>
      </c>
      <c r="HW12" s="485">
        <v>0</v>
      </c>
      <c r="HX12" s="485">
        <v>0</v>
      </c>
      <c r="HY12" s="485">
        <v>0</v>
      </c>
      <c r="HZ12" s="485">
        <v>0</v>
      </c>
      <c r="IA12" s="485">
        <v>0</v>
      </c>
      <c r="IB12" s="485">
        <v>0</v>
      </c>
      <c r="IC12" s="485">
        <v>0</v>
      </c>
      <c r="ID12" s="485">
        <v>0</v>
      </c>
      <c r="IE12" s="485">
        <v>0</v>
      </c>
      <c r="IF12" s="485">
        <v>0</v>
      </c>
      <c r="IG12" s="485">
        <v>0</v>
      </c>
      <c r="IH12" s="485">
        <v>0</v>
      </c>
      <c r="II12" s="485">
        <v>0</v>
      </c>
      <c r="IJ12" s="485">
        <v>1</v>
      </c>
      <c r="IK12" s="485">
        <v>0</v>
      </c>
      <c r="IL12" s="485">
        <v>0</v>
      </c>
      <c r="IM12" s="485">
        <v>0</v>
      </c>
      <c r="IN12" s="485">
        <v>0</v>
      </c>
      <c r="IO12" s="485">
        <v>0</v>
      </c>
      <c r="IP12" s="485">
        <v>0</v>
      </c>
      <c r="IQ12" s="485">
        <v>0</v>
      </c>
      <c r="IR12" s="485">
        <v>0</v>
      </c>
      <c r="IS12" s="485">
        <v>0</v>
      </c>
      <c r="IT12" s="485">
        <v>0</v>
      </c>
      <c r="IU12" s="485">
        <v>0</v>
      </c>
      <c r="IV12" s="485">
        <v>0</v>
      </c>
      <c r="IW12" s="485">
        <v>0</v>
      </c>
      <c r="IX12" s="485">
        <v>0</v>
      </c>
      <c r="IY12" s="485">
        <v>0</v>
      </c>
      <c r="IZ12" s="485">
        <v>0</v>
      </c>
      <c r="JA12" s="485">
        <v>0</v>
      </c>
      <c r="JB12" s="485">
        <v>0</v>
      </c>
      <c r="JC12" s="485">
        <v>0</v>
      </c>
      <c r="JD12" s="485">
        <v>0</v>
      </c>
      <c r="JE12" s="485">
        <v>0</v>
      </c>
      <c r="JF12" s="485">
        <v>0</v>
      </c>
      <c r="JG12" s="485">
        <v>0</v>
      </c>
      <c r="JH12" s="485">
        <v>0</v>
      </c>
      <c r="JI12" s="485">
        <v>5</v>
      </c>
      <c r="JJ12" s="485">
        <v>2</v>
      </c>
      <c r="JK12" s="485">
        <v>0</v>
      </c>
      <c r="JL12" s="485">
        <v>0</v>
      </c>
      <c r="JM12" s="485">
        <v>1</v>
      </c>
      <c r="JN12" s="485">
        <v>0</v>
      </c>
      <c r="JO12" s="485">
        <v>0</v>
      </c>
      <c r="JP12" s="485">
        <v>0</v>
      </c>
      <c r="JQ12" s="485">
        <v>0</v>
      </c>
      <c r="JR12" s="485">
        <v>1</v>
      </c>
      <c r="JS12" s="485">
        <v>0</v>
      </c>
      <c r="JT12" s="485">
        <v>0</v>
      </c>
      <c r="JU12" s="485">
        <v>0</v>
      </c>
      <c r="JV12" s="485">
        <v>0</v>
      </c>
      <c r="JW12" s="485">
        <v>0</v>
      </c>
      <c r="JX12" s="485">
        <v>0</v>
      </c>
      <c r="JY12" s="485">
        <v>0</v>
      </c>
      <c r="JZ12" s="485">
        <v>0</v>
      </c>
      <c r="KA12" s="485">
        <v>0</v>
      </c>
      <c r="KB12" s="485">
        <v>0</v>
      </c>
      <c r="KC12" s="485">
        <v>0</v>
      </c>
      <c r="KD12" s="485" t="s">
        <v>273</v>
      </c>
      <c r="KE12" s="485" t="s">
        <v>273</v>
      </c>
    </row>
    <row r="13" spans="1:291" ht="23.25" customHeight="1" x14ac:dyDescent="0.3">
      <c r="A13" s="1354"/>
      <c r="B13" s="288" t="s">
        <v>585</v>
      </c>
      <c r="C13" s="485">
        <v>43</v>
      </c>
      <c r="D13" s="485">
        <v>20</v>
      </c>
      <c r="E13" s="485">
        <v>6</v>
      </c>
      <c r="F13" s="485">
        <v>8</v>
      </c>
      <c r="G13" s="485">
        <v>7</v>
      </c>
      <c r="H13" s="485" t="s">
        <v>273</v>
      </c>
      <c r="I13" s="485" t="s">
        <v>273</v>
      </c>
      <c r="J13" s="1360"/>
      <c r="K13" s="484">
        <v>1</v>
      </c>
      <c r="L13" s="485" t="s">
        <v>273</v>
      </c>
      <c r="M13" s="485" t="s">
        <v>273</v>
      </c>
      <c r="N13" s="485">
        <v>0</v>
      </c>
      <c r="O13" s="485">
        <v>0</v>
      </c>
      <c r="P13" s="485" t="s">
        <v>273</v>
      </c>
      <c r="Q13" s="485">
        <v>0</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t="s">
        <v>273</v>
      </c>
      <c r="AI13" s="485">
        <v>0</v>
      </c>
      <c r="AJ13" s="485">
        <v>0</v>
      </c>
      <c r="AK13" s="485">
        <v>0</v>
      </c>
      <c r="AL13" s="485">
        <v>0</v>
      </c>
      <c r="AM13" s="485">
        <v>0</v>
      </c>
      <c r="AN13" s="485">
        <v>0</v>
      </c>
      <c r="AO13" s="485">
        <v>0</v>
      </c>
      <c r="AP13" s="485">
        <v>0</v>
      </c>
      <c r="AQ13" s="485" t="s">
        <v>273</v>
      </c>
      <c r="AR13" s="485" t="s">
        <v>273</v>
      </c>
      <c r="AS13" s="485">
        <v>2</v>
      </c>
      <c r="AT13" s="485">
        <v>0</v>
      </c>
      <c r="AU13" s="485">
        <v>0</v>
      </c>
      <c r="AV13" s="485" t="s">
        <v>273</v>
      </c>
      <c r="AW13" s="485">
        <v>0</v>
      </c>
      <c r="AX13" s="485">
        <v>0</v>
      </c>
      <c r="AY13" s="485">
        <v>0</v>
      </c>
      <c r="AZ13" s="485">
        <v>0</v>
      </c>
      <c r="BA13" s="485">
        <v>0</v>
      </c>
      <c r="BB13" s="485">
        <v>0</v>
      </c>
      <c r="BC13" s="485">
        <v>0</v>
      </c>
      <c r="BD13" s="485">
        <v>0</v>
      </c>
      <c r="BE13" s="485">
        <v>0</v>
      </c>
      <c r="BF13" s="485">
        <v>0</v>
      </c>
      <c r="BG13" s="485">
        <v>0</v>
      </c>
      <c r="BH13" s="485">
        <v>0</v>
      </c>
      <c r="BI13" s="485">
        <v>0</v>
      </c>
      <c r="BJ13" s="485">
        <v>0</v>
      </c>
      <c r="BK13" s="485">
        <v>0</v>
      </c>
      <c r="BL13" s="485" t="s">
        <v>273</v>
      </c>
      <c r="BM13" s="485">
        <v>0</v>
      </c>
      <c r="BN13" s="485">
        <v>0</v>
      </c>
      <c r="BO13" s="485">
        <v>0</v>
      </c>
      <c r="BP13" s="485">
        <v>0</v>
      </c>
      <c r="BQ13" s="485">
        <v>0</v>
      </c>
      <c r="BR13" s="485">
        <v>0</v>
      </c>
      <c r="BS13" s="485">
        <v>0</v>
      </c>
      <c r="BT13" s="485" t="s">
        <v>273</v>
      </c>
      <c r="BU13" s="485">
        <v>0</v>
      </c>
      <c r="BV13" s="485" t="s">
        <v>273</v>
      </c>
      <c r="BW13" s="485">
        <v>0</v>
      </c>
      <c r="BX13" s="485">
        <v>0</v>
      </c>
      <c r="BY13" s="485">
        <v>0</v>
      </c>
      <c r="BZ13" s="485" t="s">
        <v>273</v>
      </c>
      <c r="CA13" s="485" t="s">
        <v>273</v>
      </c>
      <c r="CB13" s="485" t="s">
        <v>273</v>
      </c>
      <c r="CC13" s="485">
        <v>0</v>
      </c>
      <c r="CD13" s="485" t="s">
        <v>273</v>
      </c>
      <c r="CE13" s="485">
        <v>0</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v>0</v>
      </c>
      <c r="CW13" s="485" t="s">
        <v>273</v>
      </c>
      <c r="CX13" s="485">
        <v>0</v>
      </c>
      <c r="CY13" s="485" t="s">
        <v>273</v>
      </c>
      <c r="CZ13" s="485">
        <v>0</v>
      </c>
      <c r="DA13" s="485">
        <v>0</v>
      </c>
      <c r="DB13" s="485" t="s">
        <v>273</v>
      </c>
      <c r="DC13" s="485">
        <v>0</v>
      </c>
      <c r="DD13" s="485" t="s">
        <v>273</v>
      </c>
      <c r="DE13" s="485" t="s">
        <v>273</v>
      </c>
      <c r="DF13" s="485" t="s">
        <v>273</v>
      </c>
      <c r="DG13" s="485">
        <v>0</v>
      </c>
      <c r="DH13" s="485">
        <v>0</v>
      </c>
      <c r="DI13" s="485">
        <v>0</v>
      </c>
      <c r="DJ13" s="485">
        <v>0</v>
      </c>
      <c r="DK13" s="485">
        <v>0</v>
      </c>
      <c r="DL13" s="485" t="s">
        <v>273</v>
      </c>
      <c r="DM13" s="485" t="s">
        <v>273</v>
      </c>
      <c r="DN13" s="485" t="s">
        <v>273</v>
      </c>
      <c r="DO13" s="485">
        <v>0</v>
      </c>
      <c r="DP13" s="485" t="s">
        <v>273</v>
      </c>
      <c r="DQ13" s="485" t="s">
        <v>273</v>
      </c>
      <c r="DR13" s="485">
        <v>0</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t="s">
        <v>273</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v>0</v>
      </c>
      <c r="JW13" s="485">
        <v>0</v>
      </c>
      <c r="JX13" s="485">
        <v>0</v>
      </c>
      <c r="JY13" s="485">
        <v>0</v>
      </c>
      <c r="JZ13" s="485">
        <v>0</v>
      </c>
      <c r="KA13" s="485">
        <v>0</v>
      </c>
      <c r="KB13" s="485">
        <v>0</v>
      </c>
      <c r="KC13" s="485">
        <v>0</v>
      </c>
      <c r="KD13" s="485" t="s">
        <v>273</v>
      </c>
      <c r="KE13" s="485" t="s">
        <v>273</v>
      </c>
    </row>
    <row r="14" spans="1:291" ht="23.25" customHeight="1" x14ac:dyDescent="0.3">
      <c r="A14" s="1354"/>
      <c r="B14" s="288" t="s">
        <v>586</v>
      </c>
      <c r="C14" s="485">
        <v>1555</v>
      </c>
      <c r="D14" s="485">
        <v>759</v>
      </c>
      <c r="E14" s="485">
        <v>225</v>
      </c>
      <c r="F14" s="485">
        <v>81</v>
      </c>
      <c r="G14" s="485">
        <v>486</v>
      </c>
      <c r="H14" s="485" t="s">
        <v>273</v>
      </c>
      <c r="I14" s="485" t="s">
        <v>273</v>
      </c>
      <c r="J14" s="1360"/>
      <c r="K14" s="484">
        <v>144</v>
      </c>
      <c r="L14" s="485" t="s">
        <v>273</v>
      </c>
      <c r="M14" s="485" t="s">
        <v>273</v>
      </c>
      <c r="N14" s="485">
        <v>12</v>
      </c>
      <c r="O14" s="485">
        <v>5</v>
      </c>
      <c r="P14" s="485" t="s">
        <v>273</v>
      </c>
      <c r="Q14" s="485">
        <v>48</v>
      </c>
      <c r="R14" s="485">
        <v>2</v>
      </c>
      <c r="S14" s="485">
        <v>1</v>
      </c>
      <c r="T14" s="485">
        <v>3</v>
      </c>
      <c r="U14" s="485">
        <v>7</v>
      </c>
      <c r="V14" s="485">
        <v>6</v>
      </c>
      <c r="W14" s="485">
        <v>3</v>
      </c>
      <c r="X14" s="485">
        <v>44</v>
      </c>
      <c r="Y14" s="485">
        <v>3</v>
      </c>
      <c r="Z14" s="485">
        <v>3</v>
      </c>
      <c r="AA14" s="485">
        <v>3</v>
      </c>
      <c r="AB14" s="485">
        <v>7</v>
      </c>
      <c r="AC14" s="485">
        <v>12</v>
      </c>
      <c r="AD14" s="485">
        <v>4</v>
      </c>
      <c r="AE14" s="485">
        <v>2</v>
      </c>
      <c r="AF14" s="485">
        <v>4</v>
      </c>
      <c r="AG14" s="485">
        <v>3</v>
      </c>
      <c r="AH14" s="485" t="s">
        <v>273</v>
      </c>
      <c r="AI14" s="485" t="s">
        <v>97</v>
      </c>
      <c r="AJ14" s="485">
        <v>3</v>
      </c>
      <c r="AK14" s="485">
        <v>7</v>
      </c>
      <c r="AL14" s="485">
        <v>13</v>
      </c>
      <c r="AM14" s="485">
        <v>6</v>
      </c>
      <c r="AN14" s="485">
        <v>20</v>
      </c>
      <c r="AO14" s="485">
        <v>1</v>
      </c>
      <c r="AP14" s="485">
        <v>3</v>
      </c>
      <c r="AQ14" s="485" t="s">
        <v>273</v>
      </c>
      <c r="AR14" s="485" t="s">
        <v>273</v>
      </c>
      <c r="AS14" s="485">
        <v>7</v>
      </c>
      <c r="AT14" s="485">
        <v>7</v>
      </c>
      <c r="AU14" s="485">
        <v>4</v>
      </c>
      <c r="AV14" s="485" t="s">
        <v>273</v>
      </c>
      <c r="AW14" s="485">
        <v>5</v>
      </c>
      <c r="AX14" s="485">
        <v>4</v>
      </c>
      <c r="AY14" s="485">
        <v>11</v>
      </c>
      <c r="AZ14" s="485">
        <v>4</v>
      </c>
      <c r="BA14" s="485">
        <v>13</v>
      </c>
      <c r="BB14" s="485">
        <v>0</v>
      </c>
      <c r="BC14" s="485">
        <v>1</v>
      </c>
      <c r="BD14" s="485">
        <v>0</v>
      </c>
      <c r="BE14" s="485">
        <v>0</v>
      </c>
      <c r="BF14" s="485">
        <v>25</v>
      </c>
      <c r="BG14" s="485">
        <v>3</v>
      </c>
      <c r="BH14" s="485">
        <v>20</v>
      </c>
      <c r="BI14" s="485">
        <v>4</v>
      </c>
      <c r="BJ14" s="485">
        <v>0</v>
      </c>
      <c r="BK14" s="485">
        <v>0</v>
      </c>
      <c r="BL14" s="485" t="s">
        <v>273</v>
      </c>
      <c r="BM14" s="485">
        <v>15</v>
      </c>
      <c r="BN14" s="485">
        <v>61</v>
      </c>
      <c r="BO14" s="485">
        <v>7</v>
      </c>
      <c r="BP14" s="485">
        <v>16</v>
      </c>
      <c r="BQ14" s="485">
        <v>5</v>
      </c>
      <c r="BR14" s="485">
        <v>7</v>
      </c>
      <c r="BS14" s="485">
        <v>2</v>
      </c>
      <c r="BT14" s="485" t="s">
        <v>273</v>
      </c>
      <c r="BU14" s="485">
        <v>7</v>
      </c>
      <c r="BV14" s="485" t="s">
        <v>273</v>
      </c>
      <c r="BW14" s="485">
        <v>2</v>
      </c>
      <c r="BX14" s="485">
        <v>4</v>
      </c>
      <c r="BY14" s="485">
        <v>11</v>
      </c>
      <c r="BZ14" s="485" t="s">
        <v>273</v>
      </c>
      <c r="CA14" s="485" t="s">
        <v>273</v>
      </c>
      <c r="CB14" s="485" t="s">
        <v>273</v>
      </c>
      <c r="CC14" s="485">
        <v>0</v>
      </c>
      <c r="CD14" s="485" t="s">
        <v>273</v>
      </c>
      <c r="CE14" s="485">
        <v>2</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v>1</v>
      </c>
      <c r="CW14" s="485" t="s">
        <v>273</v>
      </c>
      <c r="CX14" s="485">
        <v>1</v>
      </c>
      <c r="CY14" s="485" t="s">
        <v>273</v>
      </c>
      <c r="CZ14" s="485">
        <v>1</v>
      </c>
      <c r="DA14" s="485" t="s">
        <v>97</v>
      </c>
      <c r="DB14" s="485" t="s">
        <v>273</v>
      </c>
      <c r="DC14" s="485">
        <v>40</v>
      </c>
      <c r="DD14" s="485" t="s">
        <v>273</v>
      </c>
      <c r="DE14" s="485" t="s">
        <v>273</v>
      </c>
      <c r="DF14" s="485" t="s">
        <v>273</v>
      </c>
      <c r="DG14" s="485">
        <v>6</v>
      </c>
      <c r="DH14" s="485">
        <v>3</v>
      </c>
      <c r="DI14" s="485">
        <v>0</v>
      </c>
      <c r="DJ14" s="485">
        <v>23</v>
      </c>
      <c r="DK14" s="485">
        <v>25</v>
      </c>
      <c r="DL14" s="485" t="s">
        <v>273</v>
      </c>
      <c r="DM14" s="485" t="s">
        <v>273</v>
      </c>
      <c r="DN14" s="485" t="s">
        <v>273</v>
      </c>
      <c r="DO14" s="485">
        <v>7</v>
      </c>
      <c r="DP14" s="485" t="s">
        <v>273</v>
      </c>
      <c r="DQ14" s="485" t="s">
        <v>273</v>
      </c>
      <c r="DR14" s="485">
        <v>13</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t="s">
        <v>273</v>
      </c>
      <c r="EE14" s="485">
        <v>3</v>
      </c>
      <c r="EF14" s="485">
        <v>2</v>
      </c>
      <c r="EG14" s="485">
        <v>1</v>
      </c>
      <c r="EH14" s="485">
        <v>0</v>
      </c>
      <c r="EI14" s="485">
        <v>1</v>
      </c>
      <c r="EJ14" s="485">
        <v>2</v>
      </c>
      <c r="EK14" s="485">
        <v>4</v>
      </c>
      <c r="EL14" s="485">
        <v>0</v>
      </c>
      <c r="EM14" s="485">
        <v>2</v>
      </c>
      <c r="EN14" s="485">
        <v>1</v>
      </c>
      <c r="EO14" s="485">
        <v>1</v>
      </c>
      <c r="EP14" s="485">
        <v>2</v>
      </c>
      <c r="EQ14" s="485">
        <v>10</v>
      </c>
      <c r="ER14" s="485">
        <v>1</v>
      </c>
      <c r="ES14" s="485">
        <v>0</v>
      </c>
      <c r="ET14" s="485">
        <v>0</v>
      </c>
      <c r="EU14" s="485">
        <v>2</v>
      </c>
      <c r="EV14" s="485">
        <v>1</v>
      </c>
      <c r="EW14" s="485">
        <v>3</v>
      </c>
      <c r="EX14" s="485">
        <v>2</v>
      </c>
      <c r="EY14" s="485">
        <v>1</v>
      </c>
      <c r="EZ14" s="485">
        <v>1</v>
      </c>
      <c r="FA14" s="485">
        <v>2</v>
      </c>
      <c r="FB14" s="485">
        <v>0</v>
      </c>
      <c r="FC14" s="485">
        <v>1</v>
      </c>
      <c r="FD14" s="485">
        <v>2</v>
      </c>
      <c r="FE14" s="485">
        <v>0</v>
      </c>
      <c r="FF14" s="485">
        <v>2</v>
      </c>
      <c r="FG14" s="485">
        <v>2</v>
      </c>
      <c r="FH14" s="485">
        <v>1</v>
      </c>
      <c r="FI14" s="485">
        <v>5</v>
      </c>
      <c r="FJ14" s="485">
        <v>3</v>
      </c>
      <c r="FK14" s="485">
        <v>2</v>
      </c>
      <c r="FL14" s="485">
        <v>1</v>
      </c>
      <c r="FM14" s="485">
        <v>0</v>
      </c>
      <c r="FN14" s="485">
        <v>0</v>
      </c>
      <c r="FO14" s="485">
        <v>3</v>
      </c>
      <c r="FP14" s="485">
        <v>1</v>
      </c>
      <c r="FQ14" s="485">
        <v>1</v>
      </c>
      <c r="FR14" s="485">
        <v>3</v>
      </c>
      <c r="FS14" s="485">
        <v>10</v>
      </c>
      <c r="FT14" s="485">
        <v>3</v>
      </c>
      <c r="FU14" s="485">
        <v>3</v>
      </c>
      <c r="FV14" s="485">
        <v>3</v>
      </c>
      <c r="FW14" s="485">
        <v>1</v>
      </c>
      <c r="FX14" s="485">
        <v>1</v>
      </c>
      <c r="FY14" s="485">
        <v>1</v>
      </c>
      <c r="FZ14" s="485">
        <v>2</v>
      </c>
      <c r="GA14" s="485">
        <v>1</v>
      </c>
      <c r="GB14" s="485">
        <v>0</v>
      </c>
      <c r="GC14" s="485">
        <v>0</v>
      </c>
      <c r="GD14" s="485">
        <v>3</v>
      </c>
      <c r="GE14" s="485">
        <v>3</v>
      </c>
      <c r="GF14" s="485">
        <v>3</v>
      </c>
      <c r="GG14" s="485">
        <v>4</v>
      </c>
      <c r="GH14" s="485">
        <v>5</v>
      </c>
      <c r="GI14" s="485">
        <v>2</v>
      </c>
      <c r="GJ14" s="485">
        <v>1</v>
      </c>
      <c r="GK14" s="485">
        <v>1</v>
      </c>
      <c r="GL14" s="485">
        <v>0</v>
      </c>
      <c r="GM14" s="485">
        <v>2</v>
      </c>
      <c r="GN14" s="485">
        <v>2</v>
      </c>
      <c r="GO14" s="485">
        <v>1</v>
      </c>
      <c r="GP14" s="485">
        <v>39</v>
      </c>
      <c r="GQ14" s="485">
        <v>11</v>
      </c>
      <c r="GR14" s="485">
        <v>4</v>
      </c>
      <c r="GS14" s="485">
        <v>3</v>
      </c>
      <c r="GT14" s="485">
        <v>0</v>
      </c>
      <c r="GU14" s="485">
        <v>2</v>
      </c>
      <c r="GV14" s="485">
        <v>0</v>
      </c>
      <c r="GW14" s="485">
        <v>7</v>
      </c>
      <c r="GX14" s="485">
        <v>0</v>
      </c>
      <c r="GY14" s="485">
        <v>2</v>
      </c>
      <c r="GZ14" s="485">
        <v>4</v>
      </c>
      <c r="HA14" s="485">
        <v>0</v>
      </c>
      <c r="HB14" s="485">
        <v>4</v>
      </c>
      <c r="HC14" s="485">
        <v>3</v>
      </c>
      <c r="HD14" s="485">
        <v>21</v>
      </c>
      <c r="HE14" s="485">
        <v>17</v>
      </c>
      <c r="HF14" s="485">
        <v>2</v>
      </c>
      <c r="HG14" s="485">
        <v>2</v>
      </c>
      <c r="HH14" s="485">
        <v>0</v>
      </c>
      <c r="HI14" s="485">
        <v>4</v>
      </c>
      <c r="HJ14" s="485">
        <v>1</v>
      </c>
      <c r="HK14" s="485">
        <v>9</v>
      </c>
      <c r="HL14" s="485">
        <v>3</v>
      </c>
      <c r="HM14" s="485">
        <v>4</v>
      </c>
      <c r="HN14" s="485">
        <v>0</v>
      </c>
      <c r="HO14" s="485">
        <v>6</v>
      </c>
      <c r="HP14" s="485">
        <v>8</v>
      </c>
      <c r="HQ14" s="485">
        <v>3</v>
      </c>
      <c r="HR14" s="485">
        <v>1</v>
      </c>
      <c r="HS14" s="485">
        <v>5</v>
      </c>
      <c r="HT14" s="485">
        <v>12</v>
      </c>
      <c r="HU14" s="485">
        <v>2</v>
      </c>
      <c r="HV14" s="485">
        <v>2</v>
      </c>
      <c r="HW14" s="485">
        <v>1</v>
      </c>
      <c r="HX14" s="485">
        <v>2</v>
      </c>
      <c r="HY14" s="485">
        <v>1</v>
      </c>
      <c r="HZ14" s="485">
        <v>1</v>
      </c>
      <c r="IA14" s="485">
        <v>2</v>
      </c>
      <c r="IB14" s="485">
        <v>1</v>
      </c>
      <c r="IC14" s="485">
        <v>2</v>
      </c>
      <c r="ID14" s="485">
        <v>0</v>
      </c>
      <c r="IE14" s="485">
        <v>2</v>
      </c>
      <c r="IF14" s="485">
        <v>0</v>
      </c>
      <c r="IG14" s="485">
        <v>0</v>
      </c>
      <c r="IH14" s="485">
        <v>1</v>
      </c>
      <c r="II14" s="485">
        <v>4</v>
      </c>
      <c r="IJ14" s="485">
        <v>9</v>
      </c>
      <c r="IK14" s="485">
        <v>5</v>
      </c>
      <c r="IL14" s="485">
        <v>1</v>
      </c>
      <c r="IM14" s="485">
        <v>3</v>
      </c>
      <c r="IN14" s="485">
        <v>2</v>
      </c>
      <c r="IO14" s="485">
        <v>0</v>
      </c>
      <c r="IP14" s="485">
        <v>0</v>
      </c>
      <c r="IQ14" s="485" t="s">
        <v>97</v>
      </c>
      <c r="IR14" s="485">
        <v>0</v>
      </c>
      <c r="IS14" s="485">
        <v>0</v>
      </c>
      <c r="IT14" s="485">
        <v>0</v>
      </c>
      <c r="IU14" s="485">
        <v>0</v>
      </c>
      <c r="IV14" s="485">
        <v>1</v>
      </c>
      <c r="IW14" s="485">
        <v>0</v>
      </c>
      <c r="IX14" s="485">
        <v>2</v>
      </c>
      <c r="IY14" s="485">
        <v>2</v>
      </c>
      <c r="IZ14" s="485">
        <v>0</v>
      </c>
      <c r="JA14" s="485">
        <v>0</v>
      </c>
      <c r="JB14" s="485">
        <v>3</v>
      </c>
      <c r="JC14" s="485">
        <v>1</v>
      </c>
      <c r="JD14" s="485">
        <v>1</v>
      </c>
      <c r="JE14" s="485">
        <v>1</v>
      </c>
      <c r="JF14" s="485">
        <v>1</v>
      </c>
      <c r="JG14" s="485">
        <v>1</v>
      </c>
      <c r="JH14" s="485">
        <v>1</v>
      </c>
      <c r="JI14" s="485">
        <v>12</v>
      </c>
      <c r="JJ14" s="485">
        <v>6</v>
      </c>
      <c r="JK14" s="485">
        <v>2</v>
      </c>
      <c r="JL14" s="485">
        <v>0</v>
      </c>
      <c r="JM14" s="485">
        <v>6</v>
      </c>
      <c r="JN14" s="485">
        <v>0</v>
      </c>
      <c r="JO14" s="485">
        <v>0</v>
      </c>
      <c r="JP14" s="485">
        <v>2</v>
      </c>
      <c r="JQ14" s="485">
        <v>2</v>
      </c>
      <c r="JR14" s="485">
        <v>5</v>
      </c>
      <c r="JS14" s="485">
        <v>0</v>
      </c>
      <c r="JT14" s="485">
        <v>0</v>
      </c>
      <c r="JU14" s="485">
        <v>1</v>
      </c>
      <c r="JV14" s="485">
        <v>3</v>
      </c>
      <c r="JW14" s="485">
        <v>5</v>
      </c>
      <c r="JX14" s="485">
        <v>2</v>
      </c>
      <c r="JY14" s="485">
        <v>1</v>
      </c>
      <c r="JZ14" s="485">
        <v>2</v>
      </c>
      <c r="KA14" s="485">
        <v>2</v>
      </c>
      <c r="KB14" s="485">
        <v>1</v>
      </c>
      <c r="KC14" s="485">
        <v>3</v>
      </c>
      <c r="KD14" s="485" t="s">
        <v>273</v>
      </c>
      <c r="KE14" s="485" t="s">
        <v>273</v>
      </c>
    </row>
    <row r="15" spans="1:291" ht="23.25" customHeight="1" x14ac:dyDescent="0.3">
      <c r="A15" s="1354"/>
      <c r="B15" s="288" t="s">
        <v>587</v>
      </c>
      <c r="C15" s="485">
        <v>215</v>
      </c>
      <c r="D15" s="485">
        <v>112</v>
      </c>
      <c r="E15" s="485">
        <v>103</v>
      </c>
      <c r="F15" s="485" t="s">
        <v>97</v>
      </c>
      <c r="G15" s="485" t="s">
        <v>97</v>
      </c>
      <c r="H15" s="485" t="s">
        <v>273</v>
      </c>
      <c r="I15" s="485" t="s">
        <v>273</v>
      </c>
      <c r="J15" s="1360"/>
      <c r="K15" s="484" t="s">
        <v>97</v>
      </c>
      <c r="L15" s="485" t="s">
        <v>273</v>
      </c>
      <c r="M15" s="485" t="s">
        <v>273</v>
      </c>
      <c r="N15" s="485" t="s">
        <v>97</v>
      </c>
      <c r="O15" s="485" t="s">
        <v>97</v>
      </c>
      <c r="P15" s="485" t="s">
        <v>273</v>
      </c>
      <c r="Q15" s="485" t="s">
        <v>97</v>
      </c>
      <c r="R15" s="485" t="s">
        <v>97</v>
      </c>
      <c r="S15" s="485" t="s">
        <v>97</v>
      </c>
      <c r="T15" s="485" t="s">
        <v>97</v>
      </c>
      <c r="U15" s="485" t="s">
        <v>97</v>
      </c>
      <c r="V15" s="485" t="s">
        <v>97</v>
      </c>
      <c r="W15" s="485" t="s">
        <v>97</v>
      </c>
      <c r="X15" s="485">
        <v>75</v>
      </c>
      <c r="Y15" s="485" t="s">
        <v>97</v>
      </c>
      <c r="Z15" s="485" t="s">
        <v>97</v>
      </c>
      <c r="AA15" s="485" t="s">
        <v>97</v>
      </c>
      <c r="AB15" s="485" t="s">
        <v>97</v>
      </c>
      <c r="AC15" s="485" t="s">
        <v>97</v>
      </c>
      <c r="AD15" s="485" t="s">
        <v>97</v>
      </c>
      <c r="AE15" s="485" t="s">
        <v>97</v>
      </c>
      <c r="AF15" s="485" t="s">
        <v>97</v>
      </c>
      <c r="AG15" s="485" t="s">
        <v>97</v>
      </c>
      <c r="AH15" s="485" t="s">
        <v>273</v>
      </c>
      <c r="AI15" s="485" t="s">
        <v>97</v>
      </c>
      <c r="AJ15" s="485" t="s">
        <v>97</v>
      </c>
      <c r="AK15" s="485" t="s">
        <v>97</v>
      </c>
      <c r="AL15" s="485" t="s">
        <v>97</v>
      </c>
      <c r="AM15" s="485" t="s">
        <v>97</v>
      </c>
      <c r="AN15" s="485" t="s">
        <v>97</v>
      </c>
      <c r="AO15" s="485" t="s">
        <v>97</v>
      </c>
      <c r="AP15" s="485" t="s">
        <v>97</v>
      </c>
      <c r="AQ15" s="485" t="s">
        <v>273</v>
      </c>
      <c r="AR15" s="485" t="s">
        <v>273</v>
      </c>
      <c r="AS15" s="485" t="s">
        <v>97</v>
      </c>
      <c r="AT15" s="485" t="s">
        <v>97</v>
      </c>
      <c r="AU15" s="485" t="s">
        <v>97</v>
      </c>
      <c r="AV15" s="485" t="s">
        <v>273</v>
      </c>
      <c r="AW15" s="485" t="s">
        <v>97</v>
      </c>
      <c r="AX15" s="485" t="s">
        <v>97</v>
      </c>
      <c r="AY15" s="485" t="s">
        <v>97</v>
      </c>
      <c r="AZ15" s="485">
        <v>16</v>
      </c>
      <c r="BA15" s="485" t="s">
        <v>97</v>
      </c>
      <c r="BB15" s="485">
        <v>1</v>
      </c>
      <c r="BC15" s="485" t="s">
        <v>97</v>
      </c>
      <c r="BD15" s="485" t="s">
        <v>97</v>
      </c>
      <c r="BE15" s="485" t="s">
        <v>97</v>
      </c>
      <c r="BF15" s="485" t="s">
        <v>97</v>
      </c>
      <c r="BG15" s="485" t="s">
        <v>97</v>
      </c>
      <c r="BH15" s="485" t="s">
        <v>97</v>
      </c>
      <c r="BI15" s="485">
        <v>0</v>
      </c>
      <c r="BJ15" s="485" t="s">
        <v>97</v>
      </c>
      <c r="BK15" s="485" t="s">
        <v>97</v>
      </c>
      <c r="BL15" s="485" t="s">
        <v>273</v>
      </c>
      <c r="BM15" s="485" t="s">
        <v>97</v>
      </c>
      <c r="BN15" s="485" t="s">
        <v>97</v>
      </c>
      <c r="BO15" s="485">
        <v>19</v>
      </c>
      <c r="BP15" s="485" t="s">
        <v>97</v>
      </c>
      <c r="BQ15" s="485" t="s">
        <v>97</v>
      </c>
      <c r="BR15" s="485" t="s">
        <v>97</v>
      </c>
      <c r="BS15" s="485" t="s">
        <v>97</v>
      </c>
      <c r="BT15" s="485" t="s">
        <v>273</v>
      </c>
      <c r="BU15" s="485" t="s">
        <v>97</v>
      </c>
      <c r="BV15" s="485" t="s">
        <v>273</v>
      </c>
      <c r="BW15" s="485" t="s">
        <v>97</v>
      </c>
      <c r="BX15" s="485" t="s">
        <v>97</v>
      </c>
      <c r="BY15" s="485" t="s">
        <v>97</v>
      </c>
      <c r="BZ15" s="485" t="s">
        <v>273</v>
      </c>
      <c r="CA15" s="485" t="s">
        <v>273</v>
      </c>
      <c r="CB15" s="485" t="s">
        <v>273</v>
      </c>
      <c r="CC15" s="485" t="s">
        <v>97</v>
      </c>
      <c r="CD15" s="485" t="s">
        <v>273</v>
      </c>
      <c r="CE15" s="485" t="s">
        <v>97</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97</v>
      </c>
      <c r="CW15" s="485" t="s">
        <v>273</v>
      </c>
      <c r="CX15" s="485" t="s">
        <v>97</v>
      </c>
      <c r="CY15" s="485" t="s">
        <v>273</v>
      </c>
      <c r="CZ15" s="485" t="s">
        <v>97</v>
      </c>
      <c r="DA15" s="485" t="s">
        <v>97</v>
      </c>
      <c r="DB15" s="485" t="s">
        <v>273</v>
      </c>
      <c r="DC15" s="485">
        <v>29</v>
      </c>
      <c r="DD15" s="485" t="s">
        <v>273</v>
      </c>
      <c r="DE15" s="485" t="s">
        <v>273</v>
      </c>
      <c r="DF15" s="485" t="s">
        <v>273</v>
      </c>
      <c r="DG15" s="485" t="s">
        <v>97</v>
      </c>
      <c r="DH15" s="485">
        <v>36</v>
      </c>
      <c r="DI15" s="485" t="s">
        <v>97</v>
      </c>
      <c r="DJ15" s="485" t="s">
        <v>97</v>
      </c>
      <c r="DK15" s="485" t="s">
        <v>97</v>
      </c>
      <c r="DL15" s="485" t="s">
        <v>273</v>
      </c>
      <c r="DM15" s="485" t="s">
        <v>273</v>
      </c>
      <c r="DN15" s="485" t="s">
        <v>273</v>
      </c>
      <c r="DO15" s="485" t="s">
        <v>97</v>
      </c>
      <c r="DP15" s="485" t="s">
        <v>273</v>
      </c>
      <c r="DQ15" s="485" t="s">
        <v>273</v>
      </c>
      <c r="DR15" s="485" t="s">
        <v>97</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273</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97</v>
      </c>
      <c r="JW15" s="485" t="s">
        <v>97</v>
      </c>
      <c r="JX15" s="485" t="s">
        <v>97</v>
      </c>
      <c r="JY15" s="485" t="s">
        <v>97</v>
      </c>
      <c r="JZ15" s="485" t="s">
        <v>97</v>
      </c>
      <c r="KA15" s="485" t="s">
        <v>97</v>
      </c>
      <c r="KB15" s="485" t="s">
        <v>97</v>
      </c>
      <c r="KC15" s="485" t="s">
        <v>97</v>
      </c>
      <c r="KD15" s="485" t="s">
        <v>273</v>
      </c>
      <c r="KE15" s="485" t="s">
        <v>273</v>
      </c>
    </row>
    <row r="16" spans="1:291" ht="23.25" customHeight="1" x14ac:dyDescent="0.3">
      <c r="A16" s="1354"/>
      <c r="B16" s="289" t="s">
        <v>588</v>
      </c>
      <c r="C16" s="486">
        <v>1128</v>
      </c>
      <c r="D16" s="486">
        <v>555</v>
      </c>
      <c r="E16" s="486">
        <v>302</v>
      </c>
      <c r="F16" s="486">
        <v>31</v>
      </c>
      <c r="G16" s="486">
        <v>233</v>
      </c>
      <c r="H16" s="486" t="s">
        <v>273</v>
      </c>
      <c r="I16" s="486" t="s">
        <v>273</v>
      </c>
      <c r="J16" s="1360"/>
      <c r="K16" s="486">
        <v>52</v>
      </c>
      <c r="L16" s="486" t="s">
        <v>273</v>
      </c>
      <c r="M16" s="486" t="s">
        <v>273</v>
      </c>
      <c r="N16" s="486">
        <v>3</v>
      </c>
      <c r="O16" s="486">
        <v>1</v>
      </c>
      <c r="P16" s="486" t="s">
        <v>273</v>
      </c>
      <c r="Q16" s="486">
        <v>1</v>
      </c>
      <c r="R16" s="486">
        <v>37</v>
      </c>
      <c r="S16" s="486">
        <v>0</v>
      </c>
      <c r="T16" s="486">
        <v>1</v>
      </c>
      <c r="U16" s="486">
        <v>5</v>
      </c>
      <c r="V16" s="486">
        <v>0</v>
      </c>
      <c r="W16" s="486">
        <v>0</v>
      </c>
      <c r="X16" s="486">
        <v>4</v>
      </c>
      <c r="Y16" s="486">
        <v>0</v>
      </c>
      <c r="Z16" s="486">
        <v>0</v>
      </c>
      <c r="AA16" s="486">
        <v>10</v>
      </c>
      <c r="AB16" s="486">
        <v>0</v>
      </c>
      <c r="AC16" s="486">
        <v>0</v>
      </c>
      <c r="AD16" s="486">
        <v>0</v>
      </c>
      <c r="AE16" s="486">
        <v>0</v>
      </c>
      <c r="AF16" s="486">
        <v>0</v>
      </c>
      <c r="AG16" s="486">
        <v>0</v>
      </c>
      <c r="AH16" s="486" t="s">
        <v>273</v>
      </c>
      <c r="AI16" s="486">
        <v>17</v>
      </c>
      <c r="AJ16" s="486">
        <v>0</v>
      </c>
      <c r="AK16" s="486">
        <v>41</v>
      </c>
      <c r="AL16" s="486">
        <v>2</v>
      </c>
      <c r="AM16" s="486">
        <v>2</v>
      </c>
      <c r="AN16" s="486">
        <v>2</v>
      </c>
      <c r="AO16" s="486">
        <v>0</v>
      </c>
      <c r="AP16" s="486">
        <v>5</v>
      </c>
      <c r="AQ16" s="486" t="s">
        <v>273</v>
      </c>
      <c r="AR16" s="486" t="s">
        <v>273</v>
      </c>
      <c r="AS16" s="486">
        <v>116</v>
      </c>
      <c r="AT16" s="486">
        <v>13</v>
      </c>
      <c r="AU16" s="486">
        <v>1</v>
      </c>
      <c r="AV16" s="486" t="s">
        <v>273</v>
      </c>
      <c r="AW16" s="486">
        <v>2</v>
      </c>
      <c r="AX16" s="486">
        <v>1</v>
      </c>
      <c r="AY16" s="486">
        <v>0</v>
      </c>
      <c r="AZ16" s="486">
        <v>0</v>
      </c>
      <c r="BA16" s="486">
        <v>52</v>
      </c>
      <c r="BB16" s="486">
        <v>1</v>
      </c>
      <c r="BC16" s="486">
        <v>2</v>
      </c>
      <c r="BD16" s="486">
        <v>0</v>
      </c>
      <c r="BE16" s="486">
        <v>0</v>
      </c>
      <c r="BF16" s="486">
        <v>5</v>
      </c>
      <c r="BG16" s="486">
        <v>1</v>
      </c>
      <c r="BH16" s="486">
        <v>0</v>
      </c>
      <c r="BI16" s="486">
        <v>1</v>
      </c>
      <c r="BJ16" s="486">
        <v>1</v>
      </c>
      <c r="BK16" s="486">
        <v>1</v>
      </c>
      <c r="BL16" s="486" t="s">
        <v>273</v>
      </c>
      <c r="BM16" s="486">
        <v>6</v>
      </c>
      <c r="BN16" s="486">
        <v>9</v>
      </c>
      <c r="BO16" s="486">
        <v>0</v>
      </c>
      <c r="BP16" s="486">
        <v>2</v>
      </c>
      <c r="BQ16" s="486">
        <v>1</v>
      </c>
      <c r="BR16" s="486">
        <v>2</v>
      </c>
      <c r="BS16" s="486">
        <v>2</v>
      </c>
      <c r="BT16" s="486" t="s">
        <v>273</v>
      </c>
      <c r="BU16" s="486">
        <v>9</v>
      </c>
      <c r="BV16" s="486" t="s">
        <v>273</v>
      </c>
      <c r="BW16" s="486">
        <v>5</v>
      </c>
      <c r="BX16" s="486">
        <v>1</v>
      </c>
      <c r="BY16" s="486">
        <v>7</v>
      </c>
      <c r="BZ16" s="486" t="s">
        <v>273</v>
      </c>
      <c r="CA16" s="486" t="s">
        <v>273</v>
      </c>
      <c r="CB16" s="486" t="s">
        <v>273</v>
      </c>
      <c r="CC16" s="486">
        <v>4</v>
      </c>
      <c r="CD16" s="486" t="s">
        <v>273</v>
      </c>
      <c r="CE16" s="486">
        <v>0</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v>4</v>
      </c>
      <c r="CW16" s="486" t="s">
        <v>273</v>
      </c>
      <c r="CX16" s="486">
        <v>0</v>
      </c>
      <c r="CY16" s="486" t="s">
        <v>273</v>
      </c>
      <c r="CZ16" s="486">
        <v>3</v>
      </c>
      <c r="DA16" s="486">
        <v>4</v>
      </c>
      <c r="DB16" s="486" t="s">
        <v>273</v>
      </c>
      <c r="DC16" s="486">
        <v>187</v>
      </c>
      <c r="DD16" s="486" t="s">
        <v>273</v>
      </c>
      <c r="DE16" s="486" t="s">
        <v>273</v>
      </c>
      <c r="DF16" s="486" t="s">
        <v>273</v>
      </c>
      <c r="DG16" s="486">
        <v>6</v>
      </c>
      <c r="DH16" s="486">
        <v>2</v>
      </c>
      <c r="DI16" s="486">
        <v>0</v>
      </c>
      <c r="DJ16" s="486">
        <v>29</v>
      </c>
      <c r="DK16" s="486">
        <v>13</v>
      </c>
      <c r="DL16" s="486" t="s">
        <v>273</v>
      </c>
      <c r="DM16" s="486" t="s">
        <v>273</v>
      </c>
      <c r="DN16" s="486" t="s">
        <v>273</v>
      </c>
      <c r="DO16" s="486">
        <v>1</v>
      </c>
      <c r="DP16" s="486" t="s">
        <v>273</v>
      </c>
      <c r="DQ16" s="486" t="s">
        <v>273</v>
      </c>
      <c r="DR16" s="486">
        <v>0</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t="s">
        <v>273</v>
      </c>
      <c r="EE16" s="486">
        <v>1</v>
      </c>
      <c r="EF16" s="486">
        <v>0</v>
      </c>
      <c r="EG16" s="486">
        <v>0</v>
      </c>
      <c r="EH16" s="486">
        <v>0</v>
      </c>
      <c r="EI16" s="486">
        <v>1</v>
      </c>
      <c r="EJ16" s="486">
        <v>1</v>
      </c>
      <c r="EK16" s="486">
        <v>1</v>
      </c>
      <c r="EL16" s="486">
        <v>0</v>
      </c>
      <c r="EM16" s="486">
        <v>0</v>
      </c>
      <c r="EN16" s="486">
        <v>1</v>
      </c>
      <c r="EO16" s="486">
        <v>0</v>
      </c>
      <c r="EP16" s="486">
        <v>1</v>
      </c>
      <c r="EQ16" s="486">
        <v>4</v>
      </c>
      <c r="ER16" s="486">
        <v>0</v>
      </c>
      <c r="ES16" s="486">
        <v>0</v>
      </c>
      <c r="ET16" s="486">
        <v>0</v>
      </c>
      <c r="EU16" s="486">
        <v>1</v>
      </c>
      <c r="EV16" s="486">
        <v>0</v>
      </c>
      <c r="EW16" s="486">
        <v>2</v>
      </c>
      <c r="EX16" s="486">
        <v>1</v>
      </c>
      <c r="EY16" s="486">
        <v>0</v>
      </c>
      <c r="EZ16" s="486">
        <v>0</v>
      </c>
      <c r="FA16" s="486">
        <v>0</v>
      </c>
      <c r="FB16" s="486">
        <v>0</v>
      </c>
      <c r="FC16" s="486">
        <v>0</v>
      </c>
      <c r="FD16" s="486">
        <v>1</v>
      </c>
      <c r="FE16" s="486">
        <v>0</v>
      </c>
      <c r="FF16" s="486">
        <v>1</v>
      </c>
      <c r="FG16" s="486">
        <v>1</v>
      </c>
      <c r="FH16" s="486">
        <v>0</v>
      </c>
      <c r="FI16" s="486">
        <v>1</v>
      </c>
      <c r="FJ16" s="486">
        <v>0</v>
      </c>
      <c r="FK16" s="486">
        <v>1</v>
      </c>
      <c r="FL16" s="486">
        <v>0</v>
      </c>
      <c r="FM16" s="486">
        <v>0</v>
      </c>
      <c r="FN16" s="486">
        <v>0</v>
      </c>
      <c r="FO16" s="486">
        <v>2</v>
      </c>
      <c r="FP16" s="486">
        <v>0</v>
      </c>
      <c r="FQ16" s="486">
        <v>0</v>
      </c>
      <c r="FR16" s="486">
        <v>1</v>
      </c>
      <c r="FS16" s="486">
        <v>1</v>
      </c>
      <c r="FT16" s="486">
        <v>1</v>
      </c>
      <c r="FU16" s="486">
        <v>3</v>
      </c>
      <c r="FV16" s="486">
        <v>2</v>
      </c>
      <c r="FW16" s="486">
        <v>0</v>
      </c>
      <c r="FX16" s="486">
        <v>0</v>
      </c>
      <c r="FY16" s="486">
        <v>3</v>
      </c>
      <c r="FZ16" s="486">
        <v>1</v>
      </c>
      <c r="GA16" s="486">
        <v>0</v>
      </c>
      <c r="GB16" s="486">
        <v>0</v>
      </c>
      <c r="GC16" s="486">
        <v>0</v>
      </c>
      <c r="GD16" s="486">
        <v>1</v>
      </c>
      <c r="GE16" s="486">
        <v>2</v>
      </c>
      <c r="GF16" s="486">
        <v>4</v>
      </c>
      <c r="GG16" s="486">
        <v>1</v>
      </c>
      <c r="GH16" s="486">
        <v>1</v>
      </c>
      <c r="GI16" s="486">
        <v>1</v>
      </c>
      <c r="GJ16" s="486">
        <v>1</v>
      </c>
      <c r="GK16" s="486">
        <v>1</v>
      </c>
      <c r="GL16" s="486">
        <v>0</v>
      </c>
      <c r="GM16" s="486">
        <v>1</v>
      </c>
      <c r="GN16" s="486">
        <v>1</v>
      </c>
      <c r="GO16" s="486">
        <v>0</v>
      </c>
      <c r="GP16" s="486">
        <v>2</v>
      </c>
      <c r="GQ16" s="486">
        <v>1</v>
      </c>
      <c r="GR16" s="486">
        <v>2</v>
      </c>
      <c r="GS16" s="486">
        <v>1</v>
      </c>
      <c r="GT16" s="486">
        <v>0</v>
      </c>
      <c r="GU16" s="486">
        <v>3</v>
      </c>
      <c r="GV16" s="486">
        <v>0</v>
      </c>
      <c r="GW16" s="486">
        <v>2</v>
      </c>
      <c r="GX16" s="486">
        <v>0</v>
      </c>
      <c r="GY16" s="486">
        <v>1</v>
      </c>
      <c r="GZ16" s="486">
        <v>1</v>
      </c>
      <c r="HA16" s="486">
        <v>0</v>
      </c>
      <c r="HB16" s="486">
        <v>5</v>
      </c>
      <c r="HC16" s="486">
        <v>1</v>
      </c>
      <c r="HD16" s="486">
        <v>0</v>
      </c>
      <c r="HE16" s="486">
        <v>0</v>
      </c>
      <c r="HF16" s="486">
        <v>0</v>
      </c>
      <c r="HG16" s="486">
        <v>1</v>
      </c>
      <c r="HH16" s="486">
        <v>0</v>
      </c>
      <c r="HI16" s="486">
        <v>1</v>
      </c>
      <c r="HJ16" s="486">
        <v>0</v>
      </c>
      <c r="HK16" s="486">
        <v>1</v>
      </c>
      <c r="HL16" s="486">
        <v>1</v>
      </c>
      <c r="HM16" s="486">
        <v>2</v>
      </c>
      <c r="HN16" s="486">
        <v>0</v>
      </c>
      <c r="HO16" s="486">
        <v>1</v>
      </c>
      <c r="HP16" s="486">
        <v>1</v>
      </c>
      <c r="HQ16" s="486">
        <v>0</v>
      </c>
      <c r="HR16" s="486">
        <v>1</v>
      </c>
      <c r="HS16" s="486">
        <v>2</v>
      </c>
      <c r="HT16" s="486">
        <v>2</v>
      </c>
      <c r="HU16" s="486">
        <v>0</v>
      </c>
      <c r="HV16" s="486">
        <v>1</v>
      </c>
      <c r="HW16" s="486">
        <v>0</v>
      </c>
      <c r="HX16" s="486">
        <v>0</v>
      </c>
      <c r="HY16" s="486">
        <v>0</v>
      </c>
      <c r="HZ16" s="486">
        <v>0</v>
      </c>
      <c r="IA16" s="486">
        <v>0</v>
      </c>
      <c r="IB16" s="486">
        <v>0</v>
      </c>
      <c r="IC16" s="486">
        <v>0</v>
      </c>
      <c r="ID16" s="486">
        <v>0</v>
      </c>
      <c r="IE16" s="486">
        <v>1</v>
      </c>
      <c r="IF16" s="486">
        <v>0</v>
      </c>
      <c r="IG16" s="486">
        <v>1</v>
      </c>
      <c r="IH16" s="486">
        <v>1</v>
      </c>
      <c r="II16" s="486">
        <v>20</v>
      </c>
      <c r="IJ16" s="486">
        <v>8</v>
      </c>
      <c r="IK16" s="486">
        <v>1</v>
      </c>
      <c r="IL16" s="486">
        <v>2</v>
      </c>
      <c r="IM16" s="486">
        <v>1</v>
      </c>
      <c r="IN16" s="486">
        <v>1</v>
      </c>
      <c r="IO16" s="486">
        <v>0</v>
      </c>
      <c r="IP16" s="486">
        <v>2</v>
      </c>
      <c r="IQ16" s="486">
        <v>0</v>
      </c>
      <c r="IR16" s="486">
        <v>1</v>
      </c>
      <c r="IS16" s="486">
        <v>0</v>
      </c>
      <c r="IT16" s="486">
        <v>0</v>
      </c>
      <c r="IU16" s="486">
        <v>1</v>
      </c>
      <c r="IV16" s="486">
        <v>1</v>
      </c>
      <c r="IW16" s="486">
        <v>1</v>
      </c>
      <c r="IX16" s="486">
        <v>4</v>
      </c>
      <c r="IY16" s="486">
        <v>0</v>
      </c>
      <c r="IZ16" s="486" t="s">
        <v>97</v>
      </c>
      <c r="JA16" s="486" t="s">
        <v>97</v>
      </c>
      <c r="JB16" s="486">
        <v>1</v>
      </c>
      <c r="JC16" s="486">
        <v>0</v>
      </c>
      <c r="JD16" s="486">
        <v>0</v>
      </c>
      <c r="JE16" s="486">
        <v>0</v>
      </c>
      <c r="JF16" s="486">
        <v>0</v>
      </c>
      <c r="JG16" s="486">
        <v>0</v>
      </c>
      <c r="JH16" s="486">
        <v>1</v>
      </c>
      <c r="JI16" s="486">
        <v>5</v>
      </c>
      <c r="JJ16" s="486">
        <v>1</v>
      </c>
      <c r="JK16" s="486">
        <v>1</v>
      </c>
      <c r="JL16" s="486">
        <v>1</v>
      </c>
      <c r="JM16" s="486">
        <v>0</v>
      </c>
      <c r="JN16" s="486">
        <v>1</v>
      </c>
      <c r="JO16" s="486">
        <v>1</v>
      </c>
      <c r="JP16" s="486">
        <v>1</v>
      </c>
      <c r="JQ16" s="486">
        <v>1</v>
      </c>
      <c r="JR16" s="486">
        <v>8</v>
      </c>
      <c r="JS16" s="486">
        <v>0</v>
      </c>
      <c r="JT16" s="486">
        <v>2</v>
      </c>
      <c r="JU16" s="486">
        <v>1</v>
      </c>
      <c r="JV16" s="486">
        <v>0</v>
      </c>
      <c r="JW16" s="486">
        <v>3</v>
      </c>
      <c r="JX16" s="486">
        <v>0</v>
      </c>
      <c r="JY16" s="486">
        <v>0</v>
      </c>
      <c r="JZ16" s="486">
        <v>0</v>
      </c>
      <c r="KA16" s="486">
        <v>0</v>
      </c>
      <c r="KB16" s="486">
        <v>0</v>
      </c>
      <c r="KC16" s="486">
        <v>6</v>
      </c>
      <c r="KD16" s="486" t="s">
        <v>273</v>
      </c>
      <c r="KE16" s="486" t="s">
        <v>273</v>
      </c>
    </row>
    <row r="17" spans="1:291" ht="23.25" customHeight="1" x14ac:dyDescent="0.3">
      <c r="A17" s="1354"/>
      <c r="B17" s="290" t="s">
        <v>589</v>
      </c>
      <c r="C17" s="1068">
        <v>10256</v>
      </c>
      <c r="D17" s="1068">
        <v>5586</v>
      </c>
      <c r="E17" s="1068">
        <v>1910</v>
      </c>
      <c r="F17" s="1068">
        <v>1003</v>
      </c>
      <c r="G17" s="1068">
        <v>1739</v>
      </c>
      <c r="H17" s="1068"/>
      <c r="I17" s="1068"/>
      <c r="J17" s="1360"/>
      <c r="K17" s="1068">
        <v>826</v>
      </c>
      <c r="L17" s="1068" t="s">
        <v>273</v>
      </c>
      <c r="M17" s="1068" t="s">
        <v>273</v>
      </c>
      <c r="N17" s="1068">
        <v>71</v>
      </c>
      <c r="O17" s="1068">
        <v>59</v>
      </c>
      <c r="P17" s="1068" t="s">
        <v>273</v>
      </c>
      <c r="Q17" s="1068">
        <v>113</v>
      </c>
      <c r="R17" s="1068">
        <v>104</v>
      </c>
      <c r="S17" s="1068">
        <v>36</v>
      </c>
      <c r="T17" s="1068">
        <v>36</v>
      </c>
      <c r="U17" s="1068">
        <v>49</v>
      </c>
      <c r="V17" s="1068">
        <v>28</v>
      </c>
      <c r="W17" s="1068">
        <v>37</v>
      </c>
      <c r="X17" s="1068">
        <v>166</v>
      </c>
      <c r="Y17" s="1068">
        <v>40</v>
      </c>
      <c r="Z17" s="1068">
        <v>28</v>
      </c>
      <c r="AA17" s="1068">
        <v>32</v>
      </c>
      <c r="AB17" s="1068">
        <v>31</v>
      </c>
      <c r="AC17" s="1068">
        <v>36</v>
      </c>
      <c r="AD17" s="1068">
        <v>23</v>
      </c>
      <c r="AE17" s="1068">
        <v>20</v>
      </c>
      <c r="AF17" s="1068">
        <v>21</v>
      </c>
      <c r="AG17" s="1068">
        <v>50</v>
      </c>
      <c r="AH17" s="1068" t="s">
        <v>273</v>
      </c>
      <c r="AI17" s="1068">
        <v>36</v>
      </c>
      <c r="AJ17" s="1068">
        <v>18</v>
      </c>
      <c r="AK17" s="1068">
        <v>99</v>
      </c>
      <c r="AL17" s="1068">
        <v>87</v>
      </c>
      <c r="AM17" s="1068">
        <v>65</v>
      </c>
      <c r="AN17" s="1068">
        <v>74</v>
      </c>
      <c r="AO17" s="1068">
        <v>42</v>
      </c>
      <c r="AP17" s="1068">
        <v>28</v>
      </c>
      <c r="AQ17" s="1068" t="s">
        <v>273</v>
      </c>
      <c r="AR17" s="1068" t="s">
        <v>273</v>
      </c>
      <c r="AS17" s="1068">
        <v>339</v>
      </c>
      <c r="AT17" s="1068">
        <v>99</v>
      </c>
      <c r="AU17" s="1068">
        <v>71</v>
      </c>
      <c r="AV17" s="1068" t="s">
        <v>273</v>
      </c>
      <c r="AW17" s="1068">
        <v>52</v>
      </c>
      <c r="AX17" s="1068">
        <v>65</v>
      </c>
      <c r="AY17" s="1068">
        <v>40</v>
      </c>
      <c r="AZ17" s="1068">
        <v>44</v>
      </c>
      <c r="BA17" s="1068">
        <v>97</v>
      </c>
      <c r="BB17" s="1068">
        <v>27</v>
      </c>
      <c r="BC17" s="1068">
        <v>22</v>
      </c>
      <c r="BD17" s="1068">
        <v>12</v>
      </c>
      <c r="BE17" s="1068">
        <v>9</v>
      </c>
      <c r="BF17" s="1068">
        <v>154</v>
      </c>
      <c r="BG17" s="1068">
        <v>61</v>
      </c>
      <c r="BH17" s="1068">
        <v>73</v>
      </c>
      <c r="BI17" s="1068">
        <v>55</v>
      </c>
      <c r="BJ17" s="1068">
        <v>26</v>
      </c>
      <c r="BK17" s="1068">
        <v>39</v>
      </c>
      <c r="BL17" s="1068" t="s">
        <v>273</v>
      </c>
      <c r="BM17" s="1068">
        <v>216</v>
      </c>
      <c r="BN17" s="1068">
        <v>209</v>
      </c>
      <c r="BO17" s="1068">
        <v>74</v>
      </c>
      <c r="BP17" s="1068">
        <v>115</v>
      </c>
      <c r="BQ17" s="1068">
        <v>65</v>
      </c>
      <c r="BR17" s="1068">
        <v>68</v>
      </c>
      <c r="BS17" s="1068">
        <v>30</v>
      </c>
      <c r="BT17" s="1068" t="s">
        <v>273</v>
      </c>
      <c r="BU17" s="1068">
        <v>95</v>
      </c>
      <c r="BV17" s="1068" t="s">
        <v>273</v>
      </c>
      <c r="BW17" s="1068">
        <v>56</v>
      </c>
      <c r="BX17" s="1068">
        <v>32</v>
      </c>
      <c r="BY17" s="1068">
        <v>61</v>
      </c>
      <c r="BZ17" s="1068" t="s">
        <v>273</v>
      </c>
      <c r="CA17" s="1068" t="s">
        <v>273</v>
      </c>
      <c r="CB17" s="1068" t="s">
        <v>273</v>
      </c>
      <c r="CC17" s="1068">
        <v>34</v>
      </c>
      <c r="CD17" s="1068" t="s">
        <v>273</v>
      </c>
      <c r="CE17" s="1068">
        <v>20</v>
      </c>
      <c r="CF17" s="1068" t="s">
        <v>273</v>
      </c>
      <c r="CG17" s="1068" t="s">
        <v>273</v>
      </c>
      <c r="CH17" s="1068" t="s">
        <v>273</v>
      </c>
      <c r="CI17" s="1068" t="s">
        <v>273</v>
      </c>
      <c r="CJ17" s="1068" t="s">
        <v>273</v>
      </c>
      <c r="CK17" s="1068" t="s">
        <v>273</v>
      </c>
      <c r="CL17" s="1068" t="s">
        <v>273</v>
      </c>
      <c r="CM17" s="1068" t="s">
        <v>273</v>
      </c>
      <c r="CN17" s="1068" t="s">
        <v>273</v>
      </c>
      <c r="CO17" s="1068" t="s">
        <v>273</v>
      </c>
      <c r="CP17" s="1068" t="s">
        <v>273</v>
      </c>
      <c r="CQ17" s="1068" t="s">
        <v>273</v>
      </c>
      <c r="CR17" s="1068" t="s">
        <v>273</v>
      </c>
      <c r="CS17" s="1068" t="s">
        <v>273</v>
      </c>
      <c r="CT17" s="1068" t="s">
        <v>273</v>
      </c>
      <c r="CU17" s="1068" t="s">
        <v>273</v>
      </c>
      <c r="CV17" s="1068">
        <v>29</v>
      </c>
      <c r="CW17" s="1068" t="s">
        <v>273</v>
      </c>
      <c r="CX17" s="1068">
        <v>17</v>
      </c>
      <c r="CY17" s="1068" t="s">
        <v>273</v>
      </c>
      <c r="CZ17" s="1068">
        <v>28</v>
      </c>
      <c r="DA17" s="1068">
        <v>22</v>
      </c>
      <c r="DB17" s="1068" t="s">
        <v>273</v>
      </c>
      <c r="DC17" s="1068">
        <v>528</v>
      </c>
      <c r="DD17" s="1068" t="s">
        <v>273</v>
      </c>
      <c r="DE17" s="1068" t="s">
        <v>273</v>
      </c>
      <c r="DF17" s="1068" t="s">
        <v>273</v>
      </c>
      <c r="DG17" s="1068">
        <v>59</v>
      </c>
      <c r="DH17" s="1068">
        <v>74</v>
      </c>
      <c r="DI17" s="1068">
        <v>11</v>
      </c>
      <c r="DJ17" s="1068">
        <v>237</v>
      </c>
      <c r="DK17" s="1068">
        <v>119</v>
      </c>
      <c r="DL17" s="1068" t="s">
        <v>273</v>
      </c>
      <c r="DM17" s="1068" t="s">
        <v>273</v>
      </c>
      <c r="DN17" s="1068" t="s">
        <v>273</v>
      </c>
      <c r="DO17" s="1068">
        <v>92</v>
      </c>
      <c r="DP17" s="1068" t="s">
        <v>273</v>
      </c>
      <c r="DQ17" s="1068" t="s">
        <v>273</v>
      </c>
      <c r="DR17" s="1068">
        <v>74</v>
      </c>
      <c r="DS17" s="1068" t="s">
        <v>273</v>
      </c>
      <c r="DT17" s="1068" t="s">
        <v>273</v>
      </c>
      <c r="DU17" s="1068" t="s">
        <v>273</v>
      </c>
      <c r="DV17" s="1068" t="s">
        <v>273</v>
      </c>
      <c r="DW17" s="1068" t="s">
        <v>273</v>
      </c>
      <c r="DX17" s="1068" t="s">
        <v>273</v>
      </c>
      <c r="DY17" s="1068" t="s">
        <v>273</v>
      </c>
      <c r="DZ17" s="1068" t="s">
        <v>273</v>
      </c>
      <c r="EA17" s="1068" t="s">
        <v>273</v>
      </c>
      <c r="EB17" s="1068" t="s">
        <v>273</v>
      </c>
      <c r="EC17" s="1068" t="s">
        <v>273</v>
      </c>
      <c r="ED17" s="1068" t="s">
        <v>273</v>
      </c>
      <c r="EE17" s="1068">
        <v>18</v>
      </c>
      <c r="EF17" s="1068">
        <v>7</v>
      </c>
      <c r="EG17" s="1068">
        <v>6</v>
      </c>
      <c r="EH17" s="1068">
        <v>4</v>
      </c>
      <c r="EI17" s="1068">
        <v>7</v>
      </c>
      <c r="EJ17" s="1068">
        <v>8</v>
      </c>
      <c r="EK17" s="1068">
        <v>18</v>
      </c>
      <c r="EL17" s="1068">
        <v>8</v>
      </c>
      <c r="EM17" s="1068">
        <v>9</v>
      </c>
      <c r="EN17" s="1068">
        <v>8</v>
      </c>
      <c r="EO17" s="1068">
        <v>7</v>
      </c>
      <c r="EP17" s="1068">
        <v>9</v>
      </c>
      <c r="EQ17" s="1068">
        <v>30</v>
      </c>
      <c r="ER17" s="1068">
        <v>6</v>
      </c>
      <c r="ES17" s="1068">
        <v>5</v>
      </c>
      <c r="ET17" s="1068">
        <v>5</v>
      </c>
      <c r="EU17" s="1068">
        <v>10</v>
      </c>
      <c r="EV17" s="1068">
        <v>11</v>
      </c>
      <c r="EW17" s="1068">
        <v>15</v>
      </c>
      <c r="EX17" s="1068">
        <v>17</v>
      </c>
      <c r="EY17" s="1068">
        <v>14</v>
      </c>
      <c r="EZ17" s="1068">
        <v>14</v>
      </c>
      <c r="FA17" s="1068">
        <v>8</v>
      </c>
      <c r="FB17" s="1068">
        <v>5</v>
      </c>
      <c r="FC17" s="1068">
        <v>7</v>
      </c>
      <c r="FD17" s="1068">
        <v>14</v>
      </c>
      <c r="FE17" s="1068">
        <v>2</v>
      </c>
      <c r="FF17" s="1068">
        <v>9</v>
      </c>
      <c r="FG17" s="1068">
        <v>8</v>
      </c>
      <c r="FH17" s="1068">
        <v>6</v>
      </c>
      <c r="FI17" s="1068">
        <v>15</v>
      </c>
      <c r="FJ17" s="1068">
        <v>9</v>
      </c>
      <c r="FK17" s="1068">
        <v>9</v>
      </c>
      <c r="FL17" s="1068">
        <v>5</v>
      </c>
      <c r="FM17" s="1068">
        <v>2</v>
      </c>
      <c r="FN17" s="1068">
        <v>3</v>
      </c>
      <c r="FO17" s="1068">
        <v>18</v>
      </c>
      <c r="FP17" s="1068">
        <v>7</v>
      </c>
      <c r="FQ17" s="1068">
        <v>6</v>
      </c>
      <c r="FR17" s="1068">
        <v>16</v>
      </c>
      <c r="FS17" s="1068">
        <v>24</v>
      </c>
      <c r="FT17" s="1068">
        <v>20</v>
      </c>
      <c r="FU17" s="1068">
        <v>26</v>
      </c>
      <c r="FV17" s="1068">
        <v>13</v>
      </c>
      <c r="FW17" s="1068">
        <v>5</v>
      </c>
      <c r="FX17" s="1068">
        <v>5</v>
      </c>
      <c r="FY17" s="1068">
        <v>13</v>
      </c>
      <c r="FZ17" s="1068">
        <v>10</v>
      </c>
      <c r="GA17" s="1068">
        <v>6</v>
      </c>
      <c r="GB17" s="1068">
        <v>4</v>
      </c>
      <c r="GC17" s="1068">
        <v>3</v>
      </c>
      <c r="GD17" s="1068">
        <v>8</v>
      </c>
      <c r="GE17" s="1068">
        <v>12</v>
      </c>
      <c r="GF17" s="1068">
        <v>20</v>
      </c>
      <c r="GG17" s="1068">
        <v>9</v>
      </c>
      <c r="GH17" s="1068">
        <v>10</v>
      </c>
      <c r="GI17" s="1068">
        <v>7</v>
      </c>
      <c r="GJ17" s="1068">
        <v>7</v>
      </c>
      <c r="GK17" s="1068">
        <v>6</v>
      </c>
      <c r="GL17" s="1068">
        <v>3</v>
      </c>
      <c r="GM17" s="1068">
        <v>7</v>
      </c>
      <c r="GN17" s="1068">
        <v>11</v>
      </c>
      <c r="GO17" s="1068">
        <v>4</v>
      </c>
      <c r="GP17" s="1068">
        <v>52</v>
      </c>
      <c r="GQ17" s="1068">
        <v>21</v>
      </c>
      <c r="GR17" s="1068">
        <v>12</v>
      </c>
      <c r="GS17" s="1068">
        <v>10</v>
      </c>
      <c r="GT17" s="1068">
        <v>5</v>
      </c>
      <c r="GU17" s="1068">
        <v>15</v>
      </c>
      <c r="GV17" s="1068">
        <v>4</v>
      </c>
      <c r="GW17" s="1068">
        <v>17</v>
      </c>
      <c r="GX17" s="1068">
        <v>3</v>
      </c>
      <c r="GY17" s="1068">
        <v>11</v>
      </c>
      <c r="GZ17" s="1068">
        <v>9</v>
      </c>
      <c r="HA17" s="1068">
        <v>4</v>
      </c>
      <c r="HB17" s="1068">
        <v>25</v>
      </c>
      <c r="HC17" s="1068">
        <v>16</v>
      </c>
      <c r="HD17" s="1068">
        <v>26</v>
      </c>
      <c r="HE17" s="1068">
        <v>20</v>
      </c>
      <c r="HF17" s="1068">
        <v>7</v>
      </c>
      <c r="HG17" s="1068">
        <v>9</v>
      </c>
      <c r="HH17" s="1068">
        <v>3</v>
      </c>
      <c r="HI17" s="1068">
        <v>9</v>
      </c>
      <c r="HJ17" s="1068">
        <v>5</v>
      </c>
      <c r="HK17" s="1068">
        <v>16</v>
      </c>
      <c r="HL17" s="1068">
        <v>10</v>
      </c>
      <c r="HM17" s="1068">
        <v>14</v>
      </c>
      <c r="HN17" s="1068">
        <v>4</v>
      </c>
      <c r="HO17" s="1068">
        <v>18</v>
      </c>
      <c r="HP17" s="1068">
        <v>23</v>
      </c>
      <c r="HQ17" s="1068">
        <v>11</v>
      </c>
      <c r="HR17" s="1068">
        <v>7</v>
      </c>
      <c r="HS17" s="1068">
        <v>16</v>
      </c>
      <c r="HT17" s="1068">
        <v>24</v>
      </c>
      <c r="HU17" s="1068">
        <v>10</v>
      </c>
      <c r="HV17" s="1068">
        <v>11</v>
      </c>
      <c r="HW17" s="1068">
        <v>5</v>
      </c>
      <c r="HX17" s="1068">
        <v>6</v>
      </c>
      <c r="HY17" s="1068">
        <v>6</v>
      </c>
      <c r="HZ17" s="1068">
        <v>6</v>
      </c>
      <c r="IA17" s="1068">
        <v>5</v>
      </c>
      <c r="IB17" s="1068">
        <v>5</v>
      </c>
      <c r="IC17" s="1068">
        <v>8</v>
      </c>
      <c r="ID17" s="1068">
        <v>5</v>
      </c>
      <c r="IE17" s="1068">
        <v>13</v>
      </c>
      <c r="IF17" s="1068">
        <v>5</v>
      </c>
      <c r="IG17" s="1068">
        <v>6</v>
      </c>
      <c r="IH17" s="1068">
        <v>7</v>
      </c>
      <c r="II17" s="1068">
        <v>52</v>
      </c>
      <c r="IJ17" s="1068">
        <v>44</v>
      </c>
      <c r="IK17" s="1068">
        <v>21</v>
      </c>
      <c r="IL17" s="1068">
        <v>10</v>
      </c>
      <c r="IM17" s="1068">
        <v>11</v>
      </c>
      <c r="IN17" s="1068">
        <v>9</v>
      </c>
      <c r="IO17" s="1068">
        <v>5</v>
      </c>
      <c r="IP17" s="1068">
        <v>8</v>
      </c>
      <c r="IQ17" s="1068">
        <v>1</v>
      </c>
      <c r="IR17" s="1068">
        <v>8</v>
      </c>
      <c r="IS17" s="1068">
        <v>4</v>
      </c>
      <c r="IT17" s="1068">
        <v>3</v>
      </c>
      <c r="IU17" s="1068">
        <v>4</v>
      </c>
      <c r="IV17" s="1068">
        <v>8</v>
      </c>
      <c r="IW17" s="1068">
        <v>7</v>
      </c>
      <c r="IX17" s="1068">
        <v>16</v>
      </c>
      <c r="IY17" s="1068">
        <v>5</v>
      </c>
      <c r="IZ17" s="1068">
        <v>2</v>
      </c>
      <c r="JA17" s="1068">
        <v>1</v>
      </c>
      <c r="JB17" s="1068">
        <v>8</v>
      </c>
      <c r="JC17" s="1068">
        <v>6</v>
      </c>
      <c r="JD17" s="1068">
        <v>5</v>
      </c>
      <c r="JE17" s="1068">
        <v>4</v>
      </c>
      <c r="JF17" s="1068">
        <v>4</v>
      </c>
      <c r="JG17" s="1068">
        <v>5</v>
      </c>
      <c r="JH17" s="1068">
        <v>7</v>
      </c>
      <c r="JI17" s="1068">
        <v>58</v>
      </c>
      <c r="JJ17" s="1068">
        <v>19</v>
      </c>
      <c r="JK17" s="1068">
        <v>10</v>
      </c>
      <c r="JL17" s="1068">
        <v>5</v>
      </c>
      <c r="JM17" s="1068">
        <v>15</v>
      </c>
      <c r="JN17" s="1068">
        <v>6</v>
      </c>
      <c r="JO17" s="1068">
        <v>6</v>
      </c>
      <c r="JP17" s="1068">
        <v>11</v>
      </c>
      <c r="JQ17" s="1068">
        <v>12</v>
      </c>
      <c r="JR17" s="1068">
        <v>30</v>
      </c>
      <c r="JS17" s="1068">
        <v>3</v>
      </c>
      <c r="JT17" s="1068">
        <v>6</v>
      </c>
      <c r="JU17" s="1068">
        <v>9</v>
      </c>
      <c r="JV17" s="1068">
        <v>9</v>
      </c>
      <c r="JW17" s="1068">
        <v>17</v>
      </c>
      <c r="JX17" s="1068">
        <v>8</v>
      </c>
      <c r="JY17" s="1068">
        <v>4</v>
      </c>
      <c r="JZ17" s="1068">
        <v>6</v>
      </c>
      <c r="KA17" s="1068">
        <v>7</v>
      </c>
      <c r="KB17" s="1068">
        <v>5</v>
      </c>
      <c r="KC17" s="1068">
        <v>16</v>
      </c>
      <c r="KD17" s="1068" t="s">
        <v>273</v>
      </c>
      <c r="KE17" s="1068" t="s">
        <v>273</v>
      </c>
    </row>
    <row r="18" spans="1:291" ht="23.25" customHeight="1" x14ac:dyDescent="0.3">
      <c r="A18" s="1354"/>
      <c r="B18" s="290" t="s">
        <v>1</v>
      </c>
      <c r="C18" s="1068">
        <v>24475</v>
      </c>
      <c r="D18" s="1068">
        <v>10692</v>
      </c>
      <c r="E18" s="1068">
        <v>4493</v>
      </c>
      <c r="F18" s="1068">
        <v>4360</v>
      </c>
      <c r="G18" s="1068">
        <v>4775</v>
      </c>
      <c r="H18" s="1068">
        <v>57</v>
      </c>
      <c r="I18" s="1068">
        <v>96</v>
      </c>
      <c r="J18" s="1360"/>
      <c r="K18" s="1068">
        <v>935</v>
      </c>
      <c r="L18" s="1068">
        <v>363</v>
      </c>
      <c r="M18" s="1068">
        <v>544</v>
      </c>
      <c r="N18" s="1068">
        <v>240</v>
      </c>
      <c r="O18" s="1068">
        <v>228</v>
      </c>
      <c r="P18" s="1068">
        <v>231</v>
      </c>
      <c r="Q18" s="1068">
        <v>136</v>
      </c>
      <c r="R18" s="1068">
        <v>177</v>
      </c>
      <c r="S18" s="1068">
        <v>116</v>
      </c>
      <c r="T18" s="1068">
        <v>101</v>
      </c>
      <c r="U18" s="1068">
        <v>108</v>
      </c>
      <c r="V18" s="1068">
        <v>90</v>
      </c>
      <c r="W18" s="1068">
        <v>104</v>
      </c>
      <c r="X18" s="1068">
        <v>80</v>
      </c>
      <c r="Y18" s="1068">
        <v>89</v>
      </c>
      <c r="Z18" s="1068">
        <v>102</v>
      </c>
      <c r="AA18" s="1068">
        <v>58</v>
      </c>
      <c r="AB18" s="1068">
        <v>99</v>
      </c>
      <c r="AC18" s="1068">
        <v>64</v>
      </c>
      <c r="AD18" s="1068">
        <v>58</v>
      </c>
      <c r="AE18" s="1068">
        <v>54</v>
      </c>
      <c r="AF18" s="1068">
        <v>40</v>
      </c>
      <c r="AG18" s="1068">
        <v>158</v>
      </c>
      <c r="AH18" s="1068">
        <v>166</v>
      </c>
      <c r="AI18" s="1068">
        <v>90</v>
      </c>
      <c r="AJ18" s="1068">
        <v>51</v>
      </c>
      <c r="AK18" s="1068">
        <v>119</v>
      </c>
      <c r="AL18" s="1068">
        <v>232</v>
      </c>
      <c r="AM18" s="1068">
        <v>165</v>
      </c>
      <c r="AN18" s="1068">
        <v>79</v>
      </c>
      <c r="AO18" s="1068">
        <v>139</v>
      </c>
      <c r="AP18" s="1068">
        <v>77</v>
      </c>
      <c r="AQ18" s="1068">
        <v>83</v>
      </c>
      <c r="AR18" s="1068">
        <v>1260</v>
      </c>
      <c r="AS18" s="1068">
        <v>501</v>
      </c>
      <c r="AT18" s="1068">
        <v>218</v>
      </c>
      <c r="AU18" s="1068">
        <v>202</v>
      </c>
      <c r="AV18" s="1068">
        <v>232</v>
      </c>
      <c r="AW18" s="1068">
        <v>156</v>
      </c>
      <c r="AX18" s="1068">
        <v>177</v>
      </c>
      <c r="AY18" s="1068">
        <v>78</v>
      </c>
      <c r="AZ18" s="1068">
        <v>49</v>
      </c>
      <c r="BA18" s="1068">
        <v>20</v>
      </c>
      <c r="BB18" s="1068">
        <v>106</v>
      </c>
      <c r="BC18" s="1068">
        <v>77</v>
      </c>
      <c r="BD18" s="1068">
        <v>85</v>
      </c>
      <c r="BE18" s="1068">
        <v>45</v>
      </c>
      <c r="BF18" s="1068">
        <v>195</v>
      </c>
      <c r="BG18" s="1068">
        <v>128</v>
      </c>
      <c r="BH18" s="1068">
        <v>72</v>
      </c>
      <c r="BI18" s="1068">
        <v>91</v>
      </c>
      <c r="BJ18" s="1068">
        <v>55</v>
      </c>
      <c r="BK18" s="1068">
        <v>74</v>
      </c>
      <c r="BL18" s="1068">
        <v>481</v>
      </c>
      <c r="BM18" s="1068">
        <v>307</v>
      </c>
      <c r="BN18" s="1068">
        <v>128</v>
      </c>
      <c r="BO18" s="1068">
        <v>101</v>
      </c>
      <c r="BP18" s="1068">
        <v>138</v>
      </c>
      <c r="BQ18" s="1068">
        <v>112</v>
      </c>
      <c r="BR18" s="1068">
        <v>138</v>
      </c>
      <c r="BS18" s="1068">
        <v>62</v>
      </c>
      <c r="BT18" s="1068">
        <v>432</v>
      </c>
      <c r="BU18" s="1068">
        <v>227</v>
      </c>
      <c r="BV18" s="1068">
        <v>190</v>
      </c>
      <c r="BW18" s="1068">
        <v>121</v>
      </c>
      <c r="BX18" s="1068">
        <v>118</v>
      </c>
      <c r="BY18" s="1068">
        <v>103</v>
      </c>
      <c r="BZ18" s="1068">
        <v>92</v>
      </c>
      <c r="CA18" s="1068">
        <v>84</v>
      </c>
      <c r="CB18" s="1068">
        <v>85</v>
      </c>
      <c r="CC18" s="1068">
        <v>63</v>
      </c>
      <c r="CD18" s="1068">
        <v>54</v>
      </c>
      <c r="CE18" s="1068">
        <v>57</v>
      </c>
      <c r="CF18" s="1068">
        <v>41</v>
      </c>
      <c r="CG18" s="1068">
        <v>87</v>
      </c>
      <c r="CH18" s="1068">
        <v>49</v>
      </c>
      <c r="CI18" s="1068">
        <v>40</v>
      </c>
      <c r="CJ18" s="1068">
        <v>41</v>
      </c>
      <c r="CK18" s="1068">
        <v>23</v>
      </c>
      <c r="CL18" s="1068">
        <v>24</v>
      </c>
      <c r="CM18" s="1068">
        <v>27</v>
      </c>
      <c r="CN18" s="1068">
        <v>22</v>
      </c>
      <c r="CO18" s="1068">
        <v>18</v>
      </c>
      <c r="CP18" s="1068">
        <v>21</v>
      </c>
      <c r="CQ18" s="1068">
        <v>10</v>
      </c>
      <c r="CR18" s="1068">
        <v>11</v>
      </c>
      <c r="CS18" s="1068">
        <v>5</v>
      </c>
      <c r="CT18" s="1068">
        <v>7</v>
      </c>
      <c r="CU18" s="1068">
        <v>220</v>
      </c>
      <c r="CV18" s="1068">
        <v>44</v>
      </c>
      <c r="CW18" s="1068">
        <v>277</v>
      </c>
      <c r="CX18" s="1068">
        <v>109</v>
      </c>
      <c r="CY18" s="1068">
        <v>14</v>
      </c>
      <c r="CZ18" s="1068">
        <v>44</v>
      </c>
      <c r="DA18" s="1068">
        <v>33</v>
      </c>
      <c r="DB18" s="1068">
        <v>115</v>
      </c>
      <c r="DC18" s="1068">
        <v>386</v>
      </c>
      <c r="DD18" s="1068">
        <v>284</v>
      </c>
      <c r="DE18" s="1068">
        <v>149</v>
      </c>
      <c r="DF18" s="1068">
        <v>108</v>
      </c>
      <c r="DG18" s="1068">
        <v>164</v>
      </c>
      <c r="DH18" s="1068">
        <v>85</v>
      </c>
      <c r="DI18" s="1068">
        <v>46</v>
      </c>
      <c r="DJ18" s="1068">
        <v>204</v>
      </c>
      <c r="DK18" s="1068">
        <v>137</v>
      </c>
      <c r="DL18" s="1068">
        <v>465</v>
      </c>
      <c r="DM18" s="1068">
        <v>410</v>
      </c>
      <c r="DN18" s="1068">
        <v>404</v>
      </c>
      <c r="DO18" s="1068">
        <v>245</v>
      </c>
      <c r="DP18" s="1068">
        <v>307</v>
      </c>
      <c r="DQ18" s="1068">
        <v>268</v>
      </c>
      <c r="DR18" s="1068">
        <v>227</v>
      </c>
      <c r="DS18" s="1068">
        <v>200</v>
      </c>
      <c r="DT18" s="1068">
        <v>135</v>
      </c>
      <c r="DU18" s="1068">
        <v>115</v>
      </c>
      <c r="DV18" s="1068">
        <v>110</v>
      </c>
      <c r="DW18" s="1068">
        <v>88</v>
      </c>
      <c r="DX18" s="1068">
        <v>77</v>
      </c>
      <c r="DY18" s="1068">
        <v>286</v>
      </c>
      <c r="DZ18" s="1068">
        <v>285</v>
      </c>
      <c r="EA18" s="1068">
        <v>246</v>
      </c>
      <c r="EB18" s="1068">
        <v>238</v>
      </c>
      <c r="EC18" s="1068">
        <v>168</v>
      </c>
      <c r="ED18" s="1068">
        <v>76</v>
      </c>
      <c r="EE18" s="1068">
        <v>79</v>
      </c>
      <c r="EF18" s="1068">
        <v>23</v>
      </c>
      <c r="EG18" s="1068">
        <v>18</v>
      </c>
      <c r="EH18" s="1068">
        <v>18</v>
      </c>
      <c r="EI18" s="1068">
        <v>18</v>
      </c>
      <c r="EJ18" s="1068">
        <v>20</v>
      </c>
      <c r="EK18" s="1068">
        <v>58</v>
      </c>
      <c r="EL18" s="1068">
        <v>39</v>
      </c>
      <c r="EM18" s="1068">
        <v>27</v>
      </c>
      <c r="EN18" s="1068">
        <v>22</v>
      </c>
      <c r="EO18" s="1068">
        <v>27</v>
      </c>
      <c r="EP18" s="1068">
        <v>29</v>
      </c>
      <c r="EQ18" s="1068">
        <v>78</v>
      </c>
      <c r="ER18" s="1068">
        <v>14</v>
      </c>
      <c r="ES18" s="1068">
        <v>25</v>
      </c>
      <c r="ET18" s="1068">
        <v>17</v>
      </c>
      <c r="EU18" s="1068">
        <v>24</v>
      </c>
      <c r="EV18" s="1068">
        <v>45</v>
      </c>
      <c r="EW18" s="1068">
        <v>49</v>
      </c>
      <c r="EX18" s="1068">
        <v>60</v>
      </c>
      <c r="EY18" s="1068">
        <v>79</v>
      </c>
      <c r="EZ18" s="1068">
        <v>49</v>
      </c>
      <c r="FA18" s="1068">
        <v>24</v>
      </c>
      <c r="FB18" s="1068">
        <v>23</v>
      </c>
      <c r="FC18" s="1068">
        <v>25</v>
      </c>
      <c r="FD18" s="1068">
        <v>45</v>
      </c>
      <c r="FE18" s="1068">
        <v>9</v>
      </c>
      <c r="FF18" s="1068">
        <v>25</v>
      </c>
      <c r="FG18" s="1068">
        <v>25</v>
      </c>
      <c r="FH18" s="1068">
        <v>15</v>
      </c>
      <c r="FI18" s="1068">
        <v>48</v>
      </c>
      <c r="FJ18" s="1068">
        <v>28</v>
      </c>
      <c r="FK18" s="1068">
        <v>30</v>
      </c>
      <c r="FL18" s="1068">
        <v>18</v>
      </c>
      <c r="FM18" s="1068">
        <v>12</v>
      </c>
      <c r="FN18" s="1068">
        <v>10</v>
      </c>
      <c r="FO18" s="1068">
        <v>67</v>
      </c>
      <c r="FP18" s="1068">
        <v>31</v>
      </c>
      <c r="FQ18" s="1068">
        <v>25</v>
      </c>
      <c r="FR18" s="1068">
        <v>63</v>
      </c>
      <c r="FS18" s="1068">
        <v>71</v>
      </c>
      <c r="FT18" s="1068">
        <v>55</v>
      </c>
      <c r="FU18" s="1068">
        <v>107</v>
      </c>
      <c r="FV18" s="1068">
        <v>36</v>
      </c>
      <c r="FW18" s="1068">
        <v>12</v>
      </c>
      <c r="FX18" s="1068">
        <v>20</v>
      </c>
      <c r="FY18" s="1068">
        <v>32</v>
      </c>
      <c r="FZ18" s="1068">
        <v>29</v>
      </c>
      <c r="GA18" s="1068">
        <v>21</v>
      </c>
      <c r="GB18" s="1068">
        <v>9</v>
      </c>
      <c r="GC18" s="1068">
        <v>10</v>
      </c>
      <c r="GD18" s="1068">
        <v>13</v>
      </c>
      <c r="GE18" s="1068">
        <v>32</v>
      </c>
      <c r="GF18" s="1068">
        <v>64</v>
      </c>
      <c r="GG18" s="1068">
        <v>14</v>
      </c>
      <c r="GH18" s="1068">
        <v>15</v>
      </c>
      <c r="GI18" s="1068">
        <v>16</v>
      </c>
      <c r="GJ18" s="1068">
        <v>17</v>
      </c>
      <c r="GK18" s="1068">
        <v>12</v>
      </c>
      <c r="GL18" s="1068">
        <v>8</v>
      </c>
      <c r="GM18" s="1068">
        <v>15</v>
      </c>
      <c r="GN18" s="1068">
        <v>29</v>
      </c>
      <c r="GO18" s="1068">
        <v>17</v>
      </c>
      <c r="GP18" s="1068">
        <v>9</v>
      </c>
      <c r="GQ18" s="1068">
        <v>25</v>
      </c>
      <c r="GR18" s="1068">
        <v>23</v>
      </c>
      <c r="GS18" s="1068">
        <v>20</v>
      </c>
      <c r="GT18" s="1068">
        <v>19</v>
      </c>
      <c r="GU18" s="1068">
        <v>33</v>
      </c>
      <c r="GV18" s="1068">
        <v>15</v>
      </c>
      <c r="GW18" s="1068">
        <v>22</v>
      </c>
      <c r="GX18" s="1068">
        <v>10</v>
      </c>
      <c r="GY18" s="1068">
        <v>37</v>
      </c>
      <c r="GZ18" s="1068">
        <v>15</v>
      </c>
      <c r="HA18" s="1068">
        <v>14</v>
      </c>
      <c r="HB18" s="1068">
        <v>79</v>
      </c>
      <c r="HC18" s="1068">
        <v>63</v>
      </c>
      <c r="HD18" s="1068">
        <v>0</v>
      </c>
      <c r="HE18" s="1068">
        <v>0</v>
      </c>
      <c r="HF18" s="1068">
        <v>14</v>
      </c>
      <c r="HG18" s="1068">
        <v>33</v>
      </c>
      <c r="HH18" s="1068">
        <v>20</v>
      </c>
      <c r="HI18" s="1068">
        <v>15</v>
      </c>
      <c r="HJ18" s="1068">
        <v>16</v>
      </c>
      <c r="HK18" s="1068">
        <v>16</v>
      </c>
      <c r="HL18" s="1068">
        <v>29</v>
      </c>
      <c r="HM18" s="1068">
        <v>25</v>
      </c>
      <c r="HN18" s="1068">
        <v>11</v>
      </c>
      <c r="HO18" s="1068">
        <v>55</v>
      </c>
      <c r="HP18" s="1068">
        <v>54</v>
      </c>
      <c r="HQ18" s="1068">
        <v>37</v>
      </c>
      <c r="HR18" s="1068">
        <v>21</v>
      </c>
      <c r="HS18" s="1068">
        <v>42</v>
      </c>
      <c r="HT18" s="1068">
        <v>46</v>
      </c>
      <c r="HU18" s="1068">
        <v>27</v>
      </c>
      <c r="HV18" s="1068">
        <v>29</v>
      </c>
      <c r="HW18" s="1068">
        <v>14</v>
      </c>
      <c r="HX18" s="1068">
        <v>21</v>
      </c>
      <c r="HY18" s="1068">
        <v>17</v>
      </c>
      <c r="HZ18" s="1068">
        <v>21</v>
      </c>
      <c r="IA18" s="1068">
        <v>11</v>
      </c>
      <c r="IB18" s="1068">
        <v>16</v>
      </c>
      <c r="IC18" s="1068">
        <v>24</v>
      </c>
      <c r="ID18" s="1068">
        <v>23</v>
      </c>
      <c r="IE18" s="1068">
        <v>44</v>
      </c>
      <c r="IF18" s="1068">
        <v>23</v>
      </c>
      <c r="IG18" s="1068">
        <v>17</v>
      </c>
      <c r="IH18" s="1068">
        <v>20</v>
      </c>
      <c r="II18" s="1068">
        <v>199</v>
      </c>
      <c r="IJ18" s="1068">
        <v>127</v>
      </c>
      <c r="IK18" s="1068">
        <v>71</v>
      </c>
      <c r="IL18" s="1068">
        <v>26</v>
      </c>
      <c r="IM18" s="1068">
        <v>32</v>
      </c>
      <c r="IN18" s="1068">
        <v>24</v>
      </c>
      <c r="IO18" s="1068">
        <v>29</v>
      </c>
      <c r="IP18" s="1068">
        <v>17</v>
      </c>
      <c r="IQ18" s="1068">
        <v>53</v>
      </c>
      <c r="IR18" s="1068">
        <v>50</v>
      </c>
      <c r="IS18" s="1068">
        <v>32</v>
      </c>
      <c r="IT18" s="1068">
        <v>20</v>
      </c>
      <c r="IU18" s="1068">
        <v>18</v>
      </c>
      <c r="IV18" s="1068">
        <v>22</v>
      </c>
      <c r="IW18" s="1068">
        <v>21</v>
      </c>
      <c r="IX18" s="1068">
        <v>43</v>
      </c>
      <c r="IY18" s="1068">
        <v>8</v>
      </c>
      <c r="IZ18" s="1068">
        <v>14</v>
      </c>
      <c r="JA18" s="1068">
        <v>9</v>
      </c>
      <c r="JB18" s="1068">
        <v>16</v>
      </c>
      <c r="JC18" s="1068">
        <v>16</v>
      </c>
      <c r="JD18" s="1068">
        <v>13</v>
      </c>
      <c r="JE18" s="1068">
        <v>8</v>
      </c>
      <c r="JF18" s="1068">
        <v>6</v>
      </c>
      <c r="JG18" s="1068">
        <v>15</v>
      </c>
      <c r="JH18" s="1068">
        <v>19</v>
      </c>
      <c r="JI18" s="1068">
        <v>129</v>
      </c>
      <c r="JJ18" s="1068">
        <v>50</v>
      </c>
      <c r="JK18" s="1068">
        <v>32</v>
      </c>
      <c r="JL18" s="1068">
        <v>12</v>
      </c>
      <c r="JM18" s="1068">
        <v>31</v>
      </c>
      <c r="JN18" s="1068">
        <v>18</v>
      </c>
      <c r="JO18" s="1068">
        <v>17</v>
      </c>
      <c r="JP18" s="1068">
        <v>29</v>
      </c>
      <c r="JQ18" s="1068">
        <v>41</v>
      </c>
      <c r="JR18" s="1068">
        <v>91</v>
      </c>
      <c r="JS18" s="1068">
        <v>15</v>
      </c>
      <c r="JT18" s="1068">
        <v>19</v>
      </c>
      <c r="JU18" s="1068">
        <v>30</v>
      </c>
      <c r="JV18" s="1068">
        <v>25</v>
      </c>
      <c r="JW18" s="1068">
        <v>43</v>
      </c>
      <c r="JX18" s="1068">
        <v>20</v>
      </c>
      <c r="JY18" s="1068">
        <v>9</v>
      </c>
      <c r="JZ18" s="1068">
        <v>11</v>
      </c>
      <c r="KA18" s="1068">
        <v>17</v>
      </c>
      <c r="KB18" s="1068">
        <v>17</v>
      </c>
      <c r="KC18" s="1068">
        <v>17</v>
      </c>
      <c r="KD18" s="1068">
        <v>57</v>
      </c>
      <c r="KE18" s="1068">
        <v>96</v>
      </c>
    </row>
    <row r="19" spans="1:291" ht="23.25" customHeight="1" x14ac:dyDescent="0.3">
      <c r="A19" s="1354"/>
      <c r="B19" s="290" t="s">
        <v>590</v>
      </c>
      <c r="C19" s="1068">
        <v>4901</v>
      </c>
      <c r="D19" s="1068">
        <v>1548</v>
      </c>
      <c r="E19" s="1068">
        <v>802</v>
      </c>
      <c r="F19" s="1068">
        <v>1177</v>
      </c>
      <c r="G19" s="1068">
        <v>1356</v>
      </c>
      <c r="H19" s="1068">
        <v>16</v>
      </c>
      <c r="I19" s="1068" t="s">
        <v>97</v>
      </c>
      <c r="J19" s="1360"/>
      <c r="K19" s="1068">
        <v>153</v>
      </c>
      <c r="L19" s="1068">
        <v>80</v>
      </c>
      <c r="M19" s="1068">
        <v>73</v>
      </c>
      <c r="N19" s="1068">
        <v>12</v>
      </c>
      <c r="O19" s="1068">
        <v>8</v>
      </c>
      <c r="P19" s="1068">
        <v>42</v>
      </c>
      <c r="Q19" s="1068">
        <v>14</v>
      </c>
      <c r="R19" s="1068">
        <v>8</v>
      </c>
      <c r="S19" s="1068">
        <v>8</v>
      </c>
      <c r="T19" s="1068">
        <v>12</v>
      </c>
      <c r="U19" s="1068">
        <v>12</v>
      </c>
      <c r="V19" s="1068">
        <v>27</v>
      </c>
      <c r="W19" s="1068">
        <v>24</v>
      </c>
      <c r="X19" s="1068">
        <v>18</v>
      </c>
      <c r="Y19" s="1068">
        <v>14</v>
      </c>
      <c r="Z19" s="1068">
        <v>26</v>
      </c>
      <c r="AA19" s="1068">
        <v>5</v>
      </c>
      <c r="AB19" s="1068">
        <v>11</v>
      </c>
      <c r="AC19" s="1068">
        <v>9</v>
      </c>
      <c r="AD19" s="1068">
        <v>21</v>
      </c>
      <c r="AE19" s="1068">
        <v>14</v>
      </c>
      <c r="AF19" s="1068">
        <v>16</v>
      </c>
      <c r="AG19" s="1068">
        <v>15</v>
      </c>
      <c r="AH19" s="1068">
        <v>12</v>
      </c>
      <c r="AI19" s="1068">
        <v>9</v>
      </c>
      <c r="AJ19" s="1068">
        <v>8</v>
      </c>
      <c r="AK19" s="1068">
        <v>12</v>
      </c>
      <c r="AL19" s="1068">
        <v>20</v>
      </c>
      <c r="AM19" s="1068">
        <v>23</v>
      </c>
      <c r="AN19" s="1068">
        <v>20</v>
      </c>
      <c r="AO19" s="1068">
        <v>25</v>
      </c>
      <c r="AP19" s="1068">
        <v>13</v>
      </c>
      <c r="AQ19" s="1068">
        <v>16</v>
      </c>
      <c r="AR19" s="1068">
        <v>104</v>
      </c>
      <c r="AS19" s="1068">
        <v>75</v>
      </c>
      <c r="AT19" s="1068">
        <v>13</v>
      </c>
      <c r="AU19" s="1068">
        <v>23</v>
      </c>
      <c r="AV19" s="1068">
        <v>34</v>
      </c>
      <c r="AW19" s="1068">
        <v>16</v>
      </c>
      <c r="AX19" s="1068">
        <v>26</v>
      </c>
      <c r="AY19" s="1068">
        <v>12</v>
      </c>
      <c r="AZ19" s="1068">
        <v>3</v>
      </c>
      <c r="BA19" s="1068">
        <v>9</v>
      </c>
      <c r="BB19" s="1068">
        <v>16</v>
      </c>
      <c r="BC19" s="1068">
        <v>12</v>
      </c>
      <c r="BD19" s="1068">
        <v>12</v>
      </c>
      <c r="BE19" s="1068">
        <v>6</v>
      </c>
      <c r="BF19" s="1068">
        <v>21</v>
      </c>
      <c r="BG19" s="1068">
        <v>49</v>
      </c>
      <c r="BH19" s="1068">
        <v>12</v>
      </c>
      <c r="BI19" s="1068">
        <v>33</v>
      </c>
      <c r="BJ19" s="1068">
        <v>24</v>
      </c>
      <c r="BK19" s="1068">
        <v>7</v>
      </c>
      <c r="BL19" s="1068">
        <v>77</v>
      </c>
      <c r="BM19" s="1068">
        <v>36</v>
      </c>
      <c r="BN19" s="1068">
        <v>43</v>
      </c>
      <c r="BO19" s="1068">
        <v>11</v>
      </c>
      <c r="BP19" s="1068">
        <v>23</v>
      </c>
      <c r="BQ19" s="1068">
        <v>6</v>
      </c>
      <c r="BR19" s="1068">
        <v>17</v>
      </c>
      <c r="BS19" s="1068">
        <v>19</v>
      </c>
      <c r="BT19" s="1068">
        <v>63</v>
      </c>
      <c r="BU19" s="1068">
        <v>47</v>
      </c>
      <c r="BV19" s="1068">
        <v>43</v>
      </c>
      <c r="BW19" s="1068">
        <v>10</v>
      </c>
      <c r="BX19" s="1068">
        <v>8</v>
      </c>
      <c r="BY19" s="1068">
        <v>18</v>
      </c>
      <c r="BZ19" s="1068">
        <v>27</v>
      </c>
      <c r="CA19" s="1068">
        <v>8</v>
      </c>
      <c r="CB19" s="1068">
        <v>25</v>
      </c>
      <c r="CC19" s="1068">
        <v>11</v>
      </c>
      <c r="CD19" s="1068">
        <v>15</v>
      </c>
      <c r="CE19" s="1068">
        <v>8</v>
      </c>
      <c r="CF19" s="1068">
        <v>5</v>
      </c>
      <c r="CG19" s="1068" t="s">
        <v>97</v>
      </c>
      <c r="CH19" s="1068" t="s">
        <v>97</v>
      </c>
      <c r="CI19" s="1068" t="s">
        <v>97</v>
      </c>
      <c r="CJ19" s="1068" t="s">
        <v>97</v>
      </c>
      <c r="CK19" s="1068" t="s">
        <v>97</v>
      </c>
      <c r="CL19" s="1068" t="s">
        <v>97</v>
      </c>
      <c r="CM19" s="1068" t="s">
        <v>97</v>
      </c>
      <c r="CN19" s="1068" t="s">
        <v>97</v>
      </c>
      <c r="CO19" s="1068" t="s">
        <v>97</v>
      </c>
      <c r="CP19" s="1068" t="s">
        <v>97</v>
      </c>
      <c r="CQ19" s="1068" t="s">
        <v>97</v>
      </c>
      <c r="CR19" s="1068" t="s">
        <v>97</v>
      </c>
      <c r="CS19" s="1068" t="s">
        <v>97</v>
      </c>
      <c r="CT19" s="1068" t="s">
        <v>97</v>
      </c>
      <c r="CU19" s="1068">
        <v>31</v>
      </c>
      <c r="CV19" s="1068">
        <v>7</v>
      </c>
      <c r="CW19" s="1068">
        <v>30</v>
      </c>
      <c r="CX19" s="1068">
        <v>19</v>
      </c>
      <c r="CY19" s="1068" t="s">
        <v>97</v>
      </c>
      <c r="CZ19" s="1068">
        <v>9</v>
      </c>
      <c r="DA19" s="1068">
        <v>6</v>
      </c>
      <c r="DB19" s="1068">
        <v>13</v>
      </c>
      <c r="DC19" s="1068">
        <v>196</v>
      </c>
      <c r="DD19" s="1068">
        <v>45</v>
      </c>
      <c r="DE19" s="1068">
        <v>36</v>
      </c>
      <c r="DF19" s="1068">
        <v>19</v>
      </c>
      <c r="DG19" s="1068">
        <v>24</v>
      </c>
      <c r="DH19" s="1068">
        <v>23</v>
      </c>
      <c r="DI19" s="1068">
        <v>2</v>
      </c>
      <c r="DJ19" s="1068">
        <v>27</v>
      </c>
      <c r="DK19" s="1068">
        <v>10</v>
      </c>
      <c r="DL19" s="1068">
        <v>112</v>
      </c>
      <c r="DM19" s="1068">
        <v>94</v>
      </c>
      <c r="DN19" s="1068">
        <v>136</v>
      </c>
      <c r="DO19" s="1068">
        <v>127</v>
      </c>
      <c r="DP19" s="1068">
        <v>97</v>
      </c>
      <c r="DQ19" s="1068">
        <v>61</v>
      </c>
      <c r="DR19" s="1068">
        <v>80</v>
      </c>
      <c r="DS19" s="1068">
        <v>79</v>
      </c>
      <c r="DT19" s="1068">
        <v>41</v>
      </c>
      <c r="DU19" s="1068">
        <v>46</v>
      </c>
      <c r="DV19" s="1068">
        <v>18</v>
      </c>
      <c r="DW19" s="1068">
        <v>11</v>
      </c>
      <c r="DX19" s="1068">
        <v>16</v>
      </c>
      <c r="DY19" s="1068">
        <v>62</v>
      </c>
      <c r="DZ19" s="1068">
        <v>53</v>
      </c>
      <c r="EA19" s="1068">
        <v>47</v>
      </c>
      <c r="EB19" s="1068">
        <v>40</v>
      </c>
      <c r="EC19" s="1068">
        <v>25</v>
      </c>
      <c r="ED19" s="1068">
        <v>22</v>
      </c>
      <c r="EE19" s="1068">
        <v>18</v>
      </c>
      <c r="EF19" s="1068">
        <v>5</v>
      </c>
      <c r="EG19" s="1068">
        <v>4</v>
      </c>
      <c r="EH19" s="1068">
        <v>4</v>
      </c>
      <c r="EI19" s="1068">
        <v>4</v>
      </c>
      <c r="EJ19" s="1068">
        <v>5</v>
      </c>
      <c r="EK19" s="1068">
        <v>18</v>
      </c>
      <c r="EL19" s="1068">
        <v>11</v>
      </c>
      <c r="EM19" s="1068">
        <v>8</v>
      </c>
      <c r="EN19" s="1068">
        <v>6</v>
      </c>
      <c r="EO19" s="1068">
        <v>9</v>
      </c>
      <c r="EP19" s="1068">
        <v>11</v>
      </c>
      <c r="EQ19" s="1068">
        <v>28</v>
      </c>
      <c r="ER19" s="1068">
        <v>5</v>
      </c>
      <c r="ES19" s="1068">
        <v>7</v>
      </c>
      <c r="ET19" s="1068">
        <v>5</v>
      </c>
      <c r="EU19" s="1068">
        <v>9</v>
      </c>
      <c r="EV19" s="1068">
        <v>10</v>
      </c>
      <c r="EW19" s="1068">
        <v>18</v>
      </c>
      <c r="EX19" s="1068">
        <v>18</v>
      </c>
      <c r="EY19" s="1068">
        <v>24</v>
      </c>
      <c r="EZ19" s="1068">
        <v>14</v>
      </c>
      <c r="FA19" s="1068">
        <v>2</v>
      </c>
      <c r="FB19" s="1068">
        <v>2</v>
      </c>
      <c r="FC19" s="1068">
        <v>4</v>
      </c>
      <c r="FD19" s="1068">
        <v>13</v>
      </c>
      <c r="FE19" s="1068">
        <v>2</v>
      </c>
      <c r="FF19" s="1068">
        <v>4</v>
      </c>
      <c r="FG19" s="1068">
        <v>5</v>
      </c>
      <c r="FH19" s="1068">
        <v>3</v>
      </c>
      <c r="FI19" s="1068">
        <v>11</v>
      </c>
      <c r="FJ19" s="1068">
        <v>5</v>
      </c>
      <c r="FK19" s="1068">
        <v>5</v>
      </c>
      <c r="FL19" s="1068">
        <v>5</v>
      </c>
      <c r="FM19" s="1068">
        <v>3</v>
      </c>
      <c r="FN19" s="1068">
        <v>3</v>
      </c>
      <c r="FO19" s="1068">
        <v>17</v>
      </c>
      <c r="FP19" s="1068">
        <v>6</v>
      </c>
      <c r="FQ19" s="1068">
        <v>4</v>
      </c>
      <c r="FR19" s="1068">
        <v>7</v>
      </c>
      <c r="FS19" s="1068">
        <v>8</v>
      </c>
      <c r="FT19" s="1068">
        <v>7</v>
      </c>
      <c r="FU19" s="1068">
        <v>33</v>
      </c>
      <c r="FV19" s="1068">
        <v>9</v>
      </c>
      <c r="FW19" s="1068">
        <v>3</v>
      </c>
      <c r="FX19" s="1068">
        <v>8</v>
      </c>
      <c r="FY19" s="1068">
        <v>7</v>
      </c>
      <c r="FZ19" s="1068">
        <v>7</v>
      </c>
      <c r="GA19" s="1068">
        <v>7</v>
      </c>
      <c r="GB19" s="1068">
        <v>2</v>
      </c>
      <c r="GC19" s="1068">
        <v>3</v>
      </c>
      <c r="GD19" s="1068">
        <v>1</v>
      </c>
      <c r="GE19" s="1068">
        <v>7</v>
      </c>
      <c r="GF19" s="1068">
        <v>18</v>
      </c>
      <c r="GG19" s="1068">
        <v>2</v>
      </c>
      <c r="GH19" s="1068">
        <v>2</v>
      </c>
      <c r="GI19" s="1068">
        <v>5</v>
      </c>
      <c r="GJ19" s="1068">
        <v>5</v>
      </c>
      <c r="GK19" s="1068">
        <v>4</v>
      </c>
      <c r="GL19" s="1068">
        <v>2</v>
      </c>
      <c r="GM19" s="1068">
        <v>5</v>
      </c>
      <c r="GN19" s="1068">
        <v>9</v>
      </c>
      <c r="GO19" s="1068">
        <v>2</v>
      </c>
      <c r="GP19" s="1068">
        <v>11</v>
      </c>
      <c r="GQ19" s="1068">
        <v>4</v>
      </c>
      <c r="GR19" s="1068">
        <v>2</v>
      </c>
      <c r="GS19" s="1068">
        <v>6</v>
      </c>
      <c r="GT19" s="1068">
        <v>6</v>
      </c>
      <c r="GU19" s="1068">
        <v>8</v>
      </c>
      <c r="GV19" s="1068">
        <v>4</v>
      </c>
      <c r="GW19" s="1068">
        <v>3</v>
      </c>
      <c r="GX19" s="1068">
        <v>2</v>
      </c>
      <c r="GY19" s="1068">
        <v>6</v>
      </c>
      <c r="GZ19" s="1068">
        <v>5</v>
      </c>
      <c r="HA19" s="1068">
        <v>1</v>
      </c>
      <c r="HB19" s="1068">
        <v>24</v>
      </c>
      <c r="HC19" s="1068">
        <v>15</v>
      </c>
      <c r="HD19" s="1068">
        <v>7</v>
      </c>
      <c r="HE19" s="1068">
        <v>6</v>
      </c>
      <c r="HF19" s="1068">
        <v>3</v>
      </c>
      <c r="HG19" s="1068">
        <v>12</v>
      </c>
      <c r="HH19" s="1068">
        <v>6</v>
      </c>
      <c r="HI19" s="1068">
        <v>7</v>
      </c>
      <c r="HJ19" s="1068">
        <v>5</v>
      </c>
      <c r="HK19" s="1068">
        <v>10</v>
      </c>
      <c r="HL19" s="1068">
        <v>10</v>
      </c>
      <c r="HM19" s="1068">
        <v>9</v>
      </c>
      <c r="HN19" s="1068">
        <v>1</v>
      </c>
      <c r="HO19" s="1068">
        <v>12</v>
      </c>
      <c r="HP19" s="1068">
        <v>5</v>
      </c>
      <c r="HQ19" s="1068">
        <v>3</v>
      </c>
      <c r="HR19" s="1068">
        <v>5</v>
      </c>
      <c r="HS19" s="1068">
        <v>16</v>
      </c>
      <c r="HT19" s="1068">
        <v>8</v>
      </c>
      <c r="HU19" s="1068">
        <v>4</v>
      </c>
      <c r="HV19" s="1068">
        <v>9</v>
      </c>
      <c r="HW19" s="1068">
        <v>2</v>
      </c>
      <c r="HX19" s="1068">
        <v>6</v>
      </c>
      <c r="HY19" s="1068">
        <v>4</v>
      </c>
      <c r="HZ19" s="1068">
        <v>5</v>
      </c>
      <c r="IA19" s="1068">
        <v>4</v>
      </c>
      <c r="IB19" s="1068">
        <v>2</v>
      </c>
      <c r="IC19" s="1068">
        <v>5</v>
      </c>
      <c r="ID19" s="1068">
        <v>9</v>
      </c>
      <c r="IE19" s="1068">
        <v>11</v>
      </c>
      <c r="IF19" s="1068">
        <v>4</v>
      </c>
      <c r="IG19" s="1068">
        <v>5</v>
      </c>
      <c r="IH19" s="1068">
        <v>3</v>
      </c>
      <c r="II19" s="1068">
        <v>31</v>
      </c>
      <c r="IJ19" s="1068">
        <v>32</v>
      </c>
      <c r="IK19" s="1068">
        <v>15</v>
      </c>
      <c r="IL19" s="1068">
        <v>8</v>
      </c>
      <c r="IM19" s="1068">
        <v>9</v>
      </c>
      <c r="IN19" s="1068">
        <v>5</v>
      </c>
      <c r="IO19" s="1068">
        <v>5</v>
      </c>
      <c r="IP19" s="1068">
        <v>5</v>
      </c>
      <c r="IQ19" s="1068">
        <v>9</v>
      </c>
      <c r="IR19" s="1068">
        <v>8</v>
      </c>
      <c r="IS19" s="1068">
        <v>7</v>
      </c>
      <c r="IT19" s="1068">
        <v>3</v>
      </c>
      <c r="IU19" s="1068">
        <v>3</v>
      </c>
      <c r="IV19" s="1068">
        <v>8</v>
      </c>
      <c r="IW19" s="1068">
        <v>9</v>
      </c>
      <c r="IX19" s="1068">
        <v>19</v>
      </c>
      <c r="IY19" s="1068">
        <v>2</v>
      </c>
      <c r="IZ19" s="1068">
        <v>5</v>
      </c>
      <c r="JA19" s="1068">
        <v>3</v>
      </c>
      <c r="JB19" s="1068">
        <v>6</v>
      </c>
      <c r="JC19" s="1068">
        <v>6</v>
      </c>
      <c r="JD19" s="1068">
        <v>4</v>
      </c>
      <c r="JE19" s="1068">
        <v>3</v>
      </c>
      <c r="JF19" s="1068">
        <v>2</v>
      </c>
      <c r="JG19" s="1068">
        <v>5</v>
      </c>
      <c r="JH19" s="1068">
        <v>7</v>
      </c>
      <c r="JI19" s="1068">
        <v>51</v>
      </c>
      <c r="JJ19" s="1068">
        <v>21</v>
      </c>
      <c r="JK19" s="1068">
        <v>12</v>
      </c>
      <c r="JL19" s="1068">
        <v>7</v>
      </c>
      <c r="JM19" s="1068">
        <v>6</v>
      </c>
      <c r="JN19" s="1068">
        <v>6</v>
      </c>
      <c r="JO19" s="1068">
        <v>6</v>
      </c>
      <c r="JP19" s="1068">
        <v>12</v>
      </c>
      <c r="JQ19" s="1068">
        <v>16</v>
      </c>
      <c r="JR19" s="1068">
        <v>38</v>
      </c>
      <c r="JS19" s="1068">
        <v>7</v>
      </c>
      <c r="JT19" s="1068">
        <v>9</v>
      </c>
      <c r="JU19" s="1068">
        <v>14</v>
      </c>
      <c r="JV19" s="1068">
        <v>9</v>
      </c>
      <c r="JW19" s="1068">
        <v>19</v>
      </c>
      <c r="JX19" s="1068">
        <v>6</v>
      </c>
      <c r="JY19" s="1068">
        <v>3</v>
      </c>
      <c r="JZ19" s="1068">
        <v>5</v>
      </c>
      <c r="KA19" s="1068">
        <v>7</v>
      </c>
      <c r="KB19" s="1068">
        <v>6</v>
      </c>
      <c r="KC19" s="1068">
        <v>7</v>
      </c>
      <c r="KD19" s="1068">
        <v>16</v>
      </c>
      <c r="KE19" s="1068" t="s">
        <v>97</v>
      </c>
    </row>
    <row r="20" spans="1:291" ht="23.25" customHeight="1" x14ac:dyDescent="0.3">
      <c r="A20" s="1354"/>
      <c r="B20" s="291" t="s">
        <v>591</v>
      </c>
      <c r="C20" s="1068">
        <v>19573</v>
      </c>
      <c r="D20" s="1068">
        <v>9143</v>
      </c>
      <c r="E20" s="1068">
        <v>3690</v>
      </c>
      <c r="F20" s="1068">
        <v>3182</v>
      </c>
      <c r="G20" s="1068">
        <v>3418</v>
      </c>
      <c r="H20" s="1068">
        <v>40</v>
      </c>
      <c r="I20" s="1068">
        <v>96</v>
      </c>
      <c r="J20" s="1360"/>
      <c r="K20" s="1068">
        <v>781</v>
      </c>
      <c r="L20" s="1068">
        <v>283</v>
      </c>
      <c r="M20" s="1068">
        <v>471</v>
      </c>
      <c r="N20" s="1068">
        <v>228</v>
      </c>
      <c r="O20" s="1068">
        <v>220</v>
      </c>
      <c r="P20" s="1068">
        <v>189</v>
      </c>
      <c r="Q20" s="1068">
        <v>122</v>
      </c>
      <c r="R20" s="1068">
        <v>169</v>
      </c>
      <c r="S20" s="1068">
        <v>108</v>
      </c>
      <c r="T20" s="1068">
        <v>88</v>
      </c>
      <c r="U20" s="1068">
        <v>95</v>
      </c>
      <c r="V20" s="1068">
        <v>63</v>
      </c>
      <c r="W20" s="1068">
        <v>79</v>
      </c>
      <c r="X20" s="1068">
        <v>61</v>
      </c>
      <c r="Y20" s="1068">
        <v>75</v>
      </c>
      <c r="Z20" s="1068">
        <v>76</v>
      </c>
      <c r="AA20" s="1068">
        <v>52</v>
      </c>
      <c r="AB20" s="1068">
        <v>87</v>
      </c>
      <c r="AC20" s="1068">
        <v>55</v>
      </c>
      <c r="AD20" s="1068">
        <v>36</v>
      </c>
      <c r="AE20" s="1068">
        <v>39</v>
      </c>
      <c r="AF20" s="1068">
        <v>24</v>
      </c>
      <c r="AG20" s="1068">
        <v>142</v>
      </c>
      <c r="AH20" s="1068">
        <v>154</v>
      </c>
      <c r="AI20" s="1068">
        <v>80</v>
      </c>
      <c r="AJ20" s="1068">
        <v>43</v>
      </c>
      <c r="AK20" s="1068">
        <v>106</v>
      </c>
      <c r="AL20" s="1068">
        <v>212</v>
      </c>
      <c r="AM20" s="1068">
        <v>141</v>
      </c>
      <c r="AN20" s="1068">
        <v>58</v>
      </c>
      <c r="AO20" s="1068">
        <v>114</v>
      </c>
      <c r="AP20" s="1068">
        <v>63</v>
      </c>
      <c r="AQ20" s="1068">
        <v>67</v>
      </c>
      <c r="AR20" s="1068">
        <v>1156</v>
      </c>
      <c r="AS20" s="1068">
        <v>425</v>
      </c>
      <c r="AT20" s="1068">
        <v>205</v>
      </c>
      <c r="AU20" s="1068">
        <v>178</v>
      </c>
      <c r="AV20" s="1068">
        <v>197</v>
      </c>
      <c r="AW20" s="1068">
        <v>139</v>
      </c>
      <c r="AX20" s="1068">
        <v>151</v>
      </c>
      <c r="AY20" s="1068">
        <v>65</v>
      </c>
      <c r="AZ20" s="1068">
        <v>45</v>
      </c>
      <c r="BA20" s="1068">
        <v>10</v>
      </c>
      <c r="BB20" s="1068">
        <v>89</v>
      </c>
      <c r="BC20" s="1068">
        <v>64</v>
      </c>
      <c r="BD20" s="1068">
        <v>73</v>
      </c>
      <c r="BE20" s="1068">
        <v>38</v>
      </c>
      <c r="BF20" s="1068">
        <v>174</v>
      </c>
      <c r="BG20" s="1068">
        <v>79</v>
      </c>
      <c r="BH20" s="1068">
        <v>59</v>
      </c>
      <c r="BI20" s="1068">
        <v>58</v>
      </c>
      <c r="BJ20" s="1068">
        <v>30</v>
      </c>
      <c r="BK20" s="1068">
        <v>66</v>
      </c>
      <c r="BL20" s="1068">
        <v>404</v>
      </c>
      <c r="BM20" s="1068">
        <v>271</v>
      </c>
      <c r="BN20" s="1068">
        <v>84</v>
      </c>
      <c r="BO20" s="1068">
        <v>90</v>
      </c>
      <c r="BP20" s="1068">
        <v>115</v>
      </c>
      <c r="BQ20" s="1068">
        <v>105</v>
      </c>
      <c r="BR20" s="1068">
        <v>120</v>
      </c>
      <c r="BS20" s="1068">
        <v>42</v>
      </c>
      <c r="BT20" s="1068">
        <v>368</v>
      </c>
      <c r="BU20" s="1068">
        <v>180</v>
      </c>
      <c r="BV20" s="1068">
        <v>147</v>
      </c>
      <c r="BW20" s="1068">
        <v>111</v>
      </c>
      <c r="BX20" s="1068">
        <v>109</v>
      </c>
      <c r="BY20" s="1068">
        <v>84</v>
      </c>
      <c r="BZ20" s="1068">
        <v>64</v>
      </c>
      <c r="CA20" s="1068">
        <v>75</v>
      </c>
      <c r="CB20" s="1068">
        <v>59</v>
      </c>
      <c r="CC20" s="1068">
        <v>51</v>
      </c>
      <c r="CD20" s="1068">
        <v>39</v>
      </c>
      <c r="CE20" s="1068">
        <v>48</v>
      </c>
      <c r="CF20" s="1068">
        <v>35</v>
      </c>
      <c r="CG20" s="1068" t="s">
        <v>97</v>
      </c>
      <c r="CH20" s="1068" t="s">
        <v>97</v>
      </c>
      <c r="CI20" s="1068" t="s">
        <v>97</v>
      </c>
      <c r="CJ20" s="1068" t="s">
        <v>97</v>
      </c>
      <c r="CK20" s="1068" t="s">
        <v>97</v>
      </c>
      <c r="CL20" s="1068" t="s">
        <v>97</v>
      </c>
      <c r="CM20" s="1068" t="s">
        <v>97</v>
      </c>
      <c r="CN20" s="1068" t="s">
        <v>97</v>
      </c>
      <c r="CO20" s="1068" t="s">
        <v>97</v>
      </c>
      <c r="CP20" s="1068" t="s">
        <v>97</v>
      </c>
      <c r="CQ20" s="1068" t="s">
        <v>97</v>
      </c>
      <c r="CR20" s="1068" t="s">
        <v>97</v>
      </c>
      <c r="CS20" s="1068" t="s">
        <v>97</v>
      </c>
      <c r="CT20" s="1068" t="s">
        <v>97</v>
      </c>
      <c r="CU20" s="1068">
        <v>189</v>
      </c>
      <c r="CV20" s="1068">
        <v>36</v>
      </c>
      <c r="CW20" s="1068">
        <v>246</v>
      </c>
      <c r="CX20" s="1068">
        <v>90</v>
      </c>
      <c r="CY20" s="1068" t="s">
        <v>97</v>
      </c>
      <c r="CZ20" s="1068">
        <v>34</v>
      </c>
      <c r="DA20" s="1068">
        <v>27</v>
      </c>
      <c r="DB20" s="1068">
        <v>102</v>
      </c>
      <c r="DC20" s="1068">
        <v>190</v>
      </c>
      <c r="DD20" s="1068">
        <v>239</v>
      </c>
      <c r="DE20" s="1068">
        <v>112</v>
      </c>
      <c r="DF20" s="1068">
        <v>89</v>
      </c>
      <c r="DG20" s="1068">
        <v>140</v>
      </c>
      <c r="DH20" s="1068">
        <v>61</v>
      </c>
      <c r="DI20" s="1068">
        <v>43</v>
      </c>
      <c r="DJ20" s="1068">
        <v>177</v>
      </c>
      <c r="DK20" s="1068">
        <v>126</v>
      </c>
      <c r="DL20" s="1068">
        <v>352</v>
      </c>
      <c r="DM20" s="1068">
        <v>316</v>
      </c>
      <c r="DN20" s="1068">
        <v>268</v>
      </c>
      <c r="DO20" s="1068">
        <v>118</v>
      </c>
      <c r="DP20" s="1068">
        <v>209</v>
      </c>
      <c r="DQ20" s="1068">
        <v>207</v>
      </c>
      <c r="DR20" s="1068">
        <v>146</v>
      </c>
      <c r="DS20" s="1068">
        <v>121</v>
      </c>
      <c r="DT20" s="1068">
        <v>93</v>
      </c>
      <c r="DU20" s="1068">
        <v>69</v>
      </c>
      <c r="DV20" s="1068">
        <v>91</v>
      </c>
      <c r="DW20" s="1068">
        <v>76</v>
      </c>
      <c r="DX20" s="1068">
        <v>61</v>
      </c>
      <c r="DY20" s="1068">
        <v>224</v>
      </c>
      <c r="DZ20" s="1068">
        <v>231</v>
      </c>
      <c r="EA20" s="1068">
        <v>198</v>
      </c>
      <c r="EB20" s="1068">
        <v>197</v>
      </c>
      <c r="EC20" s="1068">
        <v>143</v>
      </c>
      <c r="ED20" s="1068">
        <v>53</v>
      </c>
      <c r="EE20" s="1068">
        <v>60</v>
      </c>
      <c r="EF20" s="1068">
        <v>18</v>
      </c>
      <c r="EG20" s="1068">
        <v>14</v>
      </c>
      <c r="EH20" s="1068">
        <v>14</v>
      </c>
      <c r="EI20" s="1068">
        <v>13</v>
      </c>
      <c r="EJ20" s="1068">
        <v>14</v>
      </c>
      <c r="EK20" s="1068">
        <v>39</v>
      </c>
      <c r="EL20" s="1068">
        <v>28</v>
      </c>
      <c r="EM20" s="1068">
        <v>18</v>
      </c>
      <c r="EN20" s="1068">
        <v>15</v>
      </c>
      <c r="EO20" s="1068">
        <v>18</v>
      </c>
      <c r="EP20" s="1068">
        <v>18</v>
      </c>
      <c r="EQ20" s="1068">
        <v>50</v>
      </c>
      <c r="ER20" s="1068">
        <v>9</v>
      </c>
      <c r="ES20" s="1068">
        <v>17</v>
      </c>
      <c r="ET20" s="1068">
        <v>12</v>
      </c>
      <c r="EU20" s="1068">
        <v>15</v>
      </c>
      <c r="EV20" s="1068">
        <v>34</v>
      </c>
      <c r="EW20" s="1068">
        <v>30</v>
      </c>
      <c r="EX20" s="1068">
        <v>41</v>
      </c>
      <c r="EY20" s="1068">
        <v>54</v>
      </c>
      <c r="EZ20" s="1068">
        <v>34</v>
      </c>
      <c r="FA20" s="1068">
        <v>22</v>
      </c>
      <c r="FB20" s="1068">
        <v>20</v>
      </c>
      <c r="FC20" s="1068">
        <v>20</v>
      </c>
      <c r="FD20" s="1068">
        <v>31</v>
      </c>
      <c r="FE20" s="1068">
        <v>7</v>
      </c>
      <c r="FF20" s="1068">
        <v>21</v>
      </c>
      <c r="FG20" s="1068">
        <v>19</v>
      </c>
      <c r="FH20" s="1068">
        <v>11</v>
      </c>
      <c r="FI20" s="1068">
        <v>37</v>
      </c>
      <c r="FJ20" s="1068">
        <v>23</v>
      </c>
      <c r="FK20" s="1068">
        <v>25</v>
      </c>
      <c r="FL20" s="1068">
        <v>13</v>
      </c>
      <c r="FM20" s="1068">
        <v>9</v>
      </c>
      <c r="FN20" s="1068">
        <v>7</v>
      </c>
      <c r="FO20" s="1068">
        <v>49</v>
      </c>
      <c r="FP20" s="1068">
        <v>25</v>
      </c>
      <c r="FQ20" s="1068">
        <v>20</v>
      </c>
      <c r="FR20" s="1068">
        <v>56</v>
      </c>
      <c r="FS20" s="1068">
        <v>63</v>
      </c>
      <c r="FT20" s="1068">
        <v>47</v>
      </c>
      <c r="FU20" s="1068">
        <v>74</v>
      </c>
      <c r="FV20" s="1068">
        <v>27</v>
      </c>
      <c r="FW20" s="1068">
        <v>8</v>
      </c>
      <c r="FX20" s="1068">
        <v>12</v>
      </c>
      <c r="FY20" s="1068">
        <v>24</v>
      </c>
      <c r="FZ20" s="1068">
        <v>22</v>
      </c>
      <c r="GA20" s="1068">
        <v>14</v>
      </c>
      <c r="GB20" s="1068">
        <v>6</v>
      </c>
      <c r="GC20" s="1068">
        <v>7</v>
      </c>
      <c r="GD20" s="1068">
        <v>11</v>
      </c>
      <c r="GE20" s="1068">
        <v>25</v>
      </c>
      <c r="GF20" s="1068">
        <v>45</v>
      </c>
      <c r="GG20" s="1068">
        <v>12</v>
      </c>
      <c r="GH20" s="1068">
        <v>12</v>
      </c>
      <c r="GI20" s="1068">
        <v>11</v>
      </c>
      <c r="GJ20" s="1068">
        <v>12</v>
      </c>
      <c r="GK20" s="1068">
        <v>8</v>
      </c>
      <c r="GL20" s="1068">
        <v>6</v>
      </c>
      <c r="GM20" s="1068">
        <v>10</v>
      </c>
      <c r="GN20" s="1068">
        <v>20</v>
      </c>
      <c r="GO20" s="1068">
        <v>15</v>
      </c>
      <c r="GP20" s="1068">
        <v>-1</v>
      </c>
      <c r="GQ20" s="1068">
        <v>21</v>
      </c>
      <c r="GR20" s="1068">
        <v>20</v>
      </c>
      <c r="GS20" s="1068">
        <v>13</v>
      </c>
      <c r="GT20" s="1068">
        <v>13</v>
      </c>
      <c r="GU20" s="1068">
        <v>24</v>
      </c>
      <c r="GV20" s="1068">
        <v>10</v>
      </c>
      <c r="GW20" s="1068">
        <v>19</v>
      </c>
      <c r="GX20" s="1068">
        <v>8</v>
      </c>
      <c r="GY20" s="1068">
        <v>30</v>
      </c>
      <c r="GZ20" s="1068">
        <v>9</v>
      </c>
      <c r="HA20" s="1068">
        <v>13</v>
      </c>
      <c r="HB20" s="1068">
        <v>54</v>
      </c>
      <c r="HC20" s="1068">
        <v>47</v>
      </c>
      <c r="HD20" s="1068">
        <v>-7</v>
      </c>
      <c r="HE20" s="1068">
        <v>-6</v>
      </c>
      <c r="HF20" s="1068">
        <v>10</v>
      </c>
      <c r="HG20" s="1068">
        <v>20</v>
      </c>
      <c r="HH20" s="1068">
        <v>14</v>
      </c>
      <c r="HI20" s="1068">
        <v>8</v>
      </c>
      <c r="HJ20" s="1068">
        <v>10</v>
      </c>
      <c r="HK20" s="1068">
        <v>5</v>
      </c>
      <c r="HL20" s="1068">
        <v>18</v>
      </c>
      <c r="HM20" s="1068">
        <v>15</v>
      </c>
      <c r="HN20" s="1068">
        <v>9</v>
      </c>
      <c r="HO20" s="1068">
        <v>42</v>
      </c>
      <c r="HP20" s="1068">
        <v>48</v>
      </c>
      <c r="HQ20" s="1068">
        <v>33</v>
      </c>
      <c r="HR20" s="1068">
        <v>15</v>
      </c>
      <c r="HS20" s="1068">
        <v>25</v>
      </c>
      <c r="HT20" s="1068">
        <v>38</v>
      </c>
      <c r="HU20" s="1068">
        <v>22</v>
      </c>
      <c r="HV20" s="1068">
        <v>19</v>
      </c>
      <c r="HW20" s="1068">
        <v>12</v>
      </c>
      <c r="HX20" s="1068">
        <v>15</v>
      </c>
      <c r="HY20" s="1068">
        <v>12</v>
      </c>
      <c r="HZ20" s="1068">
        <v>16</v>
      </c>
      <c r="IA20" s="1068">
        <v>6</v>
      </c>
      <c r="IB20" s="1068">
        <v>13</v>
      </c>
      <c r="IC20" s="1068">
        <v>19</v>
      </c>
      <c r="ID20" s="1068">
        <v>13</v>
      </c>
      <c r="IE20" s="1068">
        <v>32</v>
      </c>
      <c r="IF20" s="1068">
        <v>19</v>
      </c>
      <c r="IG20" s="1068">
        <v>11</v>
      </c>
      <c r="IH20" s="1068">
        <v>17</v>
      </c>
      <c r="II20" s="1068">
        <v>167</v>
      </c>
      <c r="IJ20" s="1068">
        <v>94</v>
      </c>
      <c r="IK20" s="1068">
        <v>56</v>
      </c>
      <c r="IL20" s="1068">
        <v>18</v>
      </c>
      <c r="IM20" s="1068">
        <v>23</v>
      </c>
      <c r="IN20" s="1068">
        <v>19</v>
      </c>
      <c r="IO20" s="1068">
        <v>23</v>
      </c>
      <c r="IP20" s="1068">
        <v>12</v>
      </c>
      <c r="IQ20" s="1068">
        <v>43</v>
      </c>
      <c r="IR20" s="1068">
        <v>41</v>
      </c>
      <c r="IS20" s="1068">
        <v>25</v>
      </c>
      <c r="IT20" s="1068">
        <v>17</v>
      </c>
      <c r="IU20" s="1068">
        <v>14</v>
      </c>
      <c r="IV20" s="1068">
        <v>14</v>
      </c>
      <c r="IW20" s="1068">
        <v>12</v>
      </c>
      <c r="IX20" s="1068">
        <v>23</v>
      </c>
      <c r="IY20" s="1068">
        <v>5</v>
      </c>
      <c r="IZ20" s="1068">
        <v>9</v>
      </c>
      <c r="JA20" s="1068">
        <v>6</v>
      </c>
      <c r="JB20" s="1068">
        <v>9</v>
      </c>
      <c r="JC20" s="1068">
        <v>10</v>
      </c>
      <c r="JD20" s="1068">
        <v>8</v>
      </c>
      <c r="JE20" s="1068">
        <v>5</v>
      </c>
      <c r="JF20" s="1068">
        <v>3</v>
      </c>
      <c r="JG20" s="1068">
        <v>9</v>
      </c>
      <c r="JH20" s="1068">
        <v>12</v>
      </c>
      <c r="JI20" s="1068">
        <v>77</v>
      </c>
      <c r="JJ20" s="1068">
        <v>28</v>
      </c>
      <c r="JK20" s="1068">
        <v>20</v>
      </c>
      <c r="JL20" s="1068">
        <v>5</v>
      </c>
      <c r="JM20" s="1068">
        <v>25</v>
      </c>
      <c r="JN20" s="1068">
        <v>12</v>
      </c>
      <c r="JO20" s="1068">
        <v>10</v>
      </c>
      <c r="JP20" s="1068">
        <v>16</v>
      </c>
      <c r="JQ20" s="1068">
        <v>24</v>
      </c>
      <c r="JR20" s="1068">
        <v>53</v>
      </c>
      <c r="JS20" s="1068">
        <v>8</v>
      </c>
      <c r="JT20" s="1068">
        <v>10</v>
      </c>
      <c r="JU20" s="1068">
        <v>16</v>
      </c>
      <c r="JV20" s="1068">
        <v>16</v>
      </c>
      <c r="JW20" s="1068">
        <v>24</v>
      </c>
      <c r="JX20" s="1068">
        <v>13</v>
      </c>
      <c r="JY20" s="1068">
        <v>6</v>
      </c>
      <c r="JZ20" s="1068">
        <v>5</v>
      </c>
      <c r="KA20" s="1068">
        <v>9</v>
      </c>
      <c r="KB20" s="1068">
        <v>11</v>
      </c>
      <c r="KC20" s="1068">
        <v>9</v>
      </c>
      <c r="KD20" s="1068">
        <v>40</v>
      </c>
      <c r="KE20" s="1068" t="s">
        <v>97</v>
      </c>
    </row>
    <row r="21" spans="1:291" ht="18.649999999999999" customHeight="1" x14ac:dyDescent="0.3">
      <c r="A21" s="1361"/>
      <c r="B21" s="1362"/>
      <c r="C21" s="1070"/>
      <c r="D21" s="1070"/>
      <c r="E21" s="1070"/>
      <c r="F21" s="1070"/>
      <c r="G21" s="1070"/>
      <c r="H21" s="1070"/>
      <c r="I21" s="1070"/>
      <c r="J21" s="1070"/>
      <c r="K21" s="487"/>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c r="JV21" s="488"/>
      <c r="JW21" s="488"/>
      <c r="JX21" s="488"/>
      <c r="JY21" s="488"/>
      <c r="JZ21" s="488"/>
      <c r="KA21" s="488"/>
      <c r="KB21" s="488"/>
      <c r="KC21" s="488"/>
      <c r="KD21" s="488"/>
      <c r="KE21" s="488"/>
    </row>
    <row r="22" spans="1:291" ht="23.25" customHeight="1" x14ac:dyDescent="0.3">
      <c r="A22" s="1354"/>
      <c r="B22" s="364" t="s">
        <v>2073</v>
      </c>
      <c r="C22" s="1068">
        <v>1041183</v>
      </c>
      <c r="D22" s="1068">
        <v>465280</v>
      </c>
      <c r="E22" s="1068">
        <v>180945</v>
      </c>
      <c r="F22" s="1068">
        <v>187350</v>
      </c>
      <c r="G22" s="1068">
        <v>198468</v>
      </c>
      <c r="H22" s="1068">
        <v>3850</v>
      </c>
      <c r="I22" s="1068">
        <v>5290</v>
      </c>
      <c r="J22" s="1363"/>
      <c r="K22" s="1068">
        <v>49200</v>
      </c>
      <c r="L22" s="1068">
        <v>21800</v>
      </c>
      <c r="M22" s="1068">
        <v>27200</v>
      </c>
      <c r="N22" s="1068">
        <v>11600</v>
      </c>
      <c r="O22" s="1068">
        <v>10800</v>
      </c>
      <c r="P22" s="1068">
        <v>11400</v>
      </c>
      <c r="Q22" s="1068">
        <v>7250</v>
      </c>
      <c r="R22" s="1068">
        <v>8050</v>
      </c>
      <c r="S22" s="1068">
        <v>5760</v>
      </c>
      <c r="T22" s="1068">
        <v>4500</v>
      </c>
      <c r="U22" s="1068">
        <v>5230</v>
      </c>
      <c r="V22" s="1068">
        <v>4780</v>
      </c>
      <c r="W22" s="1068">
        <v>5700</v>
      </c>
      <c r="X22" s="1068">
        <v>4960</v>
      </c>
      <c r="Y22" s="1068">
        <v>3520</v>
      </c>
      <c r="Z22" s="1068">
        <v>4830</v>
      </c>
      <c r="AA22" s="1068">
        <v>2520</v>
      </c>
      <c r="AB22" s="1068">
        <v>4140</v>
      </c>
      <c r="AC22" s="1068">
        <v>2940</v>
      </c>
      <c r="AD22" s="1068">
        <v>3250</v>
      </c>
      <c r="AE22" s="1068">
        <v>2560</v>
      </c>
      <c r="AF22" s="1068">
        <v>1900</v>
      </c>
      <c r="AG22" s="1068">
        <v>6640</v>
      </c>
      <c r="AH22" s="1068">
        <v>5080</v>
      </c>
      <c r="AI22" s="1068">
        <v>3370</v>
      </c>
      <c r="AJ22" s="1068">
        <v>2000</v>
      </c>
      <c r="AK22" s="1068">
        <v>4400</v>
      </c>
      <c r="AL22" s="1068">
        <v>9300</v>
      </c>
      <c r="AM22" s="1068">
        <v>6900</v>
      </c>
      <c r="AN22" s="1068">
        <v>3070</v>
      </c>
      <c r="AO22" s="1068">
        <v>7110</v>
      </c>
      <c r="AP22" s="1068">
        <v>4560</v>
      </c>
      <c r="AQ22" s="1068">
        <v>4460</v>
      </c>
      <c r="AR22" s="1068">
        <v>45300</v>
      </c>
      <c r="AS22" s="1068">
        <v>18500</v>
      </c>
      <c r="AT22" s="1068">
        <v>11900</v>
      </c>
      <c r="AU22" s="1068">
        <v>8850</v>
      </c>
      <c r="AV22" s="1068">
        <v>8330</v>
      </c>
      <c r="AW22" s="1068">
        <v>6400</v>
      </c>
      <c r="AX22" s="1068">
        <v>6070</v>
      </c>
      <c r="AY22" s="1068">
        <v>3810</v>
      </c>
      <c r="AZ22" s="1068">
        <v>2000</v>
      </c>
      <c r="BA22" s="1068">
        <v>1970</v>
      </c>
      <c r="BB22" s="1068">
        <v>4800</v>
      </c>
      <c r="BC22" s="1068">
        <v>3660</v>
      </c>
      <c r="BD22" s="1068">
        <v>4630</v>
      </c>
      <c r="BE22" s="1068">
        <v>2240</v>
      </c>
      <c r="BF22" s="1068">
        <v>7380</v>
      </c>
      <c r="BG22" s="1068">
        <v>4800</v>
      </c>
      <c r="BH22" s="1068">
        <v>2480</v>
      </c>
      <c r="BI22" s="1068">
        <v>2370</v>
      </c>
      <c r="BJ22" s="1068">
        <v>2350</v>
      </c>
      <c r="BK22" s="1068">
        <v>2190</v>
      </c>
      <c r="BL22" s="1068">
        <v>18100</v>
      </c>
      <c r="BM22" s="1068">
        <v>12100</v>
      </c>
      <c r="BN22" s="1068">
        <v>6290</v>
      </c>
      <c r="BO22" s="1068">
        <v>3640</v>
      </c>
      <c r="BP22" s="1068">
        <v>4240</v>
      </c>
      <c r="BQ22" s="1068">
        <v>2650</v>
      </c>
      <c r="BR22" s="1068">
        <v>5000</v>
      </c>
      <c r="BS22" s="1068">
        <v>2450</v>
      </c>
      <c r="BT22" s="1068">
        <v>15900</v>
      </c>
      <c r="BU22" s="1068">
        <v>11100</v>
      </c>
      <c r="BV22" s="1068">
        <v>8160</v>
      </c>
      <c r="BW22" s="1068">
        <v>4950</v>
      </c>
      <c r="BX22" s="1068">
        <v>4460</v>
      </c>
      <c r="BY22" s="1068">
        <v>4280</v>
      </c>
      <c r="BZ22" s="1068">
        <v>3820</v>
      </c>
      <c r="CA22" s="1068">
        <v>3350</v>
      </c>
      <c r="CB22" s="1068">
        <v>3310</v>
      </c>
      <c r="CC22" s="1068">
        <v>2670</v>
      </c>
      <c r="CD22" s="1068">
        <v>2100</v>
      </c>
      <c r="CE22" s="1068">
        <v>2050</v>
      </c>
      <c r="CF22" s="1068">
        <v>1430</v>
      </c>
      <c r="CG22" s="1068">
        <v>3230</v>
      </c>
      <c r="CH22" s="1068">
        <v>1770</v>
      </c>
      <c r="CI22" s="1068">
        <v>1400</v>
      </c>
      <c r="CJ22" s="1068">
        <v>1190</v>
      </c>
      <c r="CK22" s="1068">
        <v>882</v>
      </c>
      <c r="CL22" s="1068">
        <v>882</v>
      </c>
      <c r="CM22" s="1068">
        <v>886</v>
      </c>
      <c r="CN22" s="1068">
        <v>961</v>
      </c>
      <c r="CO22" s="1068">
        <v>690</v>
      </c>
      <c r="CP22" s="1068">
        <v>521</v>
      </c>
      <c r="CQ22" s="1068">
        <v>386</v>
      </c>
      <c r="CR22" s="1068">
        <v>386</v>
      </c>
      <c r="CS22" s="1068">
        <v>184</v>
      </c>
      <c r="CT22" s="1068">
        <v>178</v>
      </c>
      <c r="CU22" s="1068">
        <v>11100</v>
      </c>
      <c r="CV22" s="1068">
        <v>2080</v>
      </c>
      <c r="CW22" s="1068">
        <v>6920</v>
      </c>
      <c r="CX22" s="1068">
        <v>2830</v>
      </c>
      <c r="CY22" s="1068">
        <v>779</v>
      </c>
      <c r="CZ22" s="1068">
        <v>2110</v>
      </c>
      <c r="DA22" s="1068">
        <v>1530</v>
      </c>
      <c r="DB22" s="1068">
        <v>5190</v>
      </c>
      <c r="DC22" s="1068">
        <v>18200</v>
      </c>
      <c r="DD22" s="1068">
        <v>11100</v>
      </c>
      <c r="DE22" s="1068">
        <v>5490</v>
      </c>
      <c r="DF22" s="1068">
        <v>4040</v>
      </c>
      <c r="DG22" s="1068">
        <v>5650</v>
      </c>
      <c r="DH22" s="1068">
        <v>1960</v>
      </c>
      <c r="DI22" s="1068">
        <v>1200</v>
      </c>
      <c r="DJ22" s="1068">
        <v>8540</v>
      </c>
      <c r="DK22" s="1068">
        <v>11100</v>
      </c>
      <c r="DL22" s="1068">
        <v>22000</v>
      </c>
      <c r="DM22" s="1068">
        <v>19700</v>
      </c>
      <c r="DN22" s="1068">
        <v>16500</v>
      </c>
      <c r="DO22" s="1068">
        <v>12000</v>
      </c>
      <c r="DP22" s="1068">
        <v>12300</v>
      </c>
      <c r="DQ22" s="1068">
        <v>10800</v>
      </c>
      <c r="DR22" s="1068">
        <v>9650</v>
      </c>
      <c r="DS22" s="1068">
        <v>8740</v>
      </c>
      <c r="DT22" s="1068">
        <v>5700</v>
      </c>
      <c r="DU22" s="1068">
        <v>4390</v>
      </c>
      <c r="DV22" s="1068">
        <v>4630</v>
      </c>
      <c r="DW22" s="1068">
        <v>3510</v>
      </c>
      <c r="DX22" s="1068">
        <v>3420</v>
      </c>
      <c r="DY22" s="1068">
        <v>13200</v>
      </c>
      <c r="DZ22" s="1068">
        <v>11400</v>
      </c>
      <c r="EA22" s="1068">
        <v>10100</v>
      </c>
      <c r="EB22" s="1068">
        <v>9330</v>
      </c>
      <c r="EC22" s="1068">
        <v>6110</v>
      </c>
      <c r="ED22" s="1068">
        <v>3870</v>
      </c>
      <c r="EE22" s="1068">
        <v>3450</v>
      </c>
      <c r="EF22" s="1068">
        <v>945</v>
      </c>
      <c r="EG22" s="1068">
        <v>770</v>
      </c>
      <c r="EH22" s="1068">
        <v>693</v>
      </c>
      <c r="EI22" s="1068">
        <v>789</v>
      </c>
      <c r="EJ22" s="1068">
        <v>1020</v>
      </c>
      <c r="EK22" s="1068">
        <v>2500</v>
      </c>
      <c r="EL22" s="1068">
        <v>1730</v>
      </c>
      <c r="EM22" s="1068">
        <v>1200</v>
      </c>
      <c r="EN22" s="1068">
        <v>936</v>
      </c>
      <c r="EO22" s="1068">
        <v>1260</v>
      </c>
      <c r="EP22" s="1068">
        <v>1250</v>
      </c>
      <c r="EQ22" s="1068">
        <v>3390</v>
      </c>
      <c r="ER22" s="1068">
        <v>547</v>
      </c>
      <c r="ES22" s="1068">
        <v>983</v>
      </c>
      <c r="ET22" s="1068">
        <v>605</v>
      </c>
      <c r="EU22" s="1068">
        <v>955</v>
      </c>
      <c r="EV22" s="1068">
        <v>1630</v>
      </c>
      <c r="EW22" s="1068">
        <v>2170</v>
      </c>
      <c r="EX22" s="1068">
        <v>2190</v>
      </c>
      <c r="EY22" s="1068">
        <v>2690</v>
      </c>
      <c r="EZ22" s="1068">
        <v>1760</v>
      </c>
      <c r="FA22" s="1068">
        <v>982</v>
      </c>
      <c r="FB22" s="1068">
        <v>926</v>
      </c>
      <c r="FC22" s="1068">
        <v>956</v>
      </c>
      <c r="FD22" s="1068">
        <v>1960</v>
      </c>
      <c r="FE22" s="1068">
        <v>323</v>
      </c>
      <c r="FF22" s="1068">
        <v>1280</v>
      </c>
      <c r="FG22" s="1068">
        <v>1110</v>
      </c>
      <c r="FH22" s="1068">
        <v>658</v>
      </c>
      <c r="FI22" s="1068">
        <v>2050</v>
      </c>
      <c r="FJ22" s="1068">
        <v>1270</v>
      </c>
      <c r="FK22" s="1068">
        <v>1370</v>
      </c>
      <c r="FL22" s="1068">
        <v>820</v>
      </c>
      <c r="FM22" s="1068">
        <v>485</v>
      </c>
      <c r="FN22" s="1068">
        <v>441</v>
      </c>
      <c r="FO22" s="1068">
        <v>3130</v>
      </c>
      <c r="FP22" s="1068">
        <v>1500</v>
      </c>
      <c r="FQ22" s="1068">
        <v>1190</v>
      </c>
      <c r="FR22" s="1068">
        <v>3080</v>
      </c>
      <c r="FS22" s="1068">
        <v>2400</v>
      </c>
      <c r="FT22" s="1068">
        <v>2300</v>
      </c>
      <c r="FU22" s="1068">
        <v>4560</v>
      </c>
      <c r="FV22" s="1068">
        <v>1720</v>
      </c>
      <c r="FW22" s="1068">
        <v>607</v>
      </c>
      <c r="FX22" s="1068">
        <v>961</v>
      </c>
      <c r="FY22" s="1068">
        <v>1400</v>
      </c>
      <c r="FZ22" s="1068">
        <v>1160</v>
      </c>
      <c r="GA22" s="1068">
        <v>975</v>
      </c>
      <c r="GB22" s="1068">
        <v>466</v>
      </c>
      <c r="GC22" s="1068">
        <v>449</v>
      </c>
      <c r="GD22" s="1068">
        <v>637</v>
      </c>
      <c r="GE22" s="1068">
        <v>1550</v>
      </c>
      <c r="GF22" s="1068">
        <v>3140</v>
      </c>
      <c r="GG22" s="1068">
        <v>631</v>
      </c>
      <c r="GH22" s="1068">
        <v>754</v>
      </c>
      <c r="GI22" s="1068">
        <v>772</v>
      </c>
      <c r="GJ22" s="1068">
        <v>759</v>
      </c>
      <c r="GK22" s="1068">
        <v>574</v>
      </c>
      <c r="GL22" s="1068">
        <v>357</v>
      </c>
      <c r="GM22" s="1068">
        <v>728</v>
      </c>
      <c r="GN22" s="1068">
        <v>1540</v>
      </c>
      <c r="GO22" s="1068">
        <v>403</v>
      </c>
      <c r="GP22" s="1068">
        <v>1820</v>
      </c>
      <c r="GQ22" s="1068">
        <v>1100</v>
      </c>
      <c r="GR22" s="1068">
        <v>735</v>
      </c>
      <c r="GS22" s="1068">
        <v>843</v>
      </c>
      <c r="GT22" s="1068">
        <v>720</v>
      </c>
      <c r="GU22" s="1068">
        <v>1780</v>
      </c>
      <c r="GV22" s="1068">
        <v>547</v>
      </c>
      <c r="GW22" s="1068">
        <v>789</v>
      </c>
      <c r="GX22" s="1068">
        <v>422</v>
      </c>
      <c r="GY22" s="1068">
        <v>1870</v>
      </c>
      <c r="GZ22" s="1068">
        <v>775</v>
      </c>
      <c r="HA22" s="1068">
        <v>451</v>
      </c>
      <c r="HB22" s="1068">
        <v>4110</v>
      </c>
      <c r="HC22" s="1068">
        <v>2580</v>
      </c>
      <c r="HD22" s="1068">
        <v>757</v>
      </c>
      <c r="HE22" s="1068">
        <v>607</v>
      </c>
      <c r="HF22" s="1068">
        <v>540</v>
      </c>
      <c r="HG22" s="1068">
        <v>1220</v>
      </c>
      <c r="HH22" s="1068">
        <v>717</v>
      </c>
      <c r="HI22" s="1068">
        <v>691</v>
      </c>
      <c r="HJ22" s="1068">
        <v>613</v>
      </c>
      <c r="HK22" s="1068">
        <v>894</v>
      </c>
      <c r="HL22" s="1068">
        <v>1230</v>
      </c>
      <c r="HM22" s="1068">
        <v>1170</v>
      </c>
      <c r="HN22" s="1068">
        <v>299</v>
      </c>
      <c r="HO22" s="1068">
        <v>1940</v>
      </c>
      <c r="HP22" s="1068">
        <v>2010</v>
      </c>
      <c r="HQ22" s="1068">
        <v>1340</v>
      </c>
      <c r="HR22" s="1068">
        <v>853</v>
      </c>
      <c r="HS22" s="1068">
        <v>1480</v>
      </c>
      <c r="HT22" s="1068">
        <v>2190</v>
      </c>
      <c r="HU22" s="1068">
        <v>1060</v>
      </c>
      <c r="HV22" s="1068">
        <v>1220</v>
      </c>
      <c r="HW22" s="1068">
        <v>397</v>
      </c>
      <c r="HX22" s="1068">
        <v>764</v>
      </c>
      <c r="HY22" s="1068">
        <v>575</v>
      </c>
      <c r="HZ22" s="1068">
        <v>677</v>
      </c>
      <c r="IA22" s="1068">
        <v>453</v>
      </c>
      <c r="IB22" s="1068">
        <v>495</v>
      </c>
      <c r="IC22" s="1068">
        <v>792</v>
      </c>
      <c r="ID22" s="1068">
        <v>717</v>
      </c>
      <c r="IE22" s="1068">
        <v>1710</v>
      </c>
      <c r="IF22" s="1068">
        <v>1040</v>
      </c>
      <c r="IG22" s="1068">
        <v>809</v>
      </c>
      <c r="IH22" s="1068">
        <v>1110</v>
      </c>
      <c r="II22" s="1068">
        <v>7400</v>
      </c>
      <c r="IJ22" s="1068">
        <v>5390</v>
      </c>
      <c r="IK22" s="1068">
        <v>2900</v>
      </c>
      <c r="IL22" s="1068">
        <v>1330</v>
      </c>
      <c r="IM22" s="1068">
        <v>1420</v>
      </c>
      <c r="IN22" s="1068">
        <v>1300</v>
      </c>
      <c r="IO22" s="1068">
        <v>1220</v>
      </c>
      <c r="IP22" s="1068">
        <v>896</v>
      </c>
      <c r="IQ22" s="1068">
        <v>2860</v>
      </c>
      <c r="IR22" s="1068">
        <v>2420</v>
      </c>
      <c r="IS22" s="1068">
        <v>1290</v>
      </c>
      <c r="IT22" s="1068">
        <v>1030</v>
      </c>
      <c r="IU22" s="1068">
        <v>890</v>
      </c>
      <c r="IV22" s="1068">
        <v>711</v>
      </c>
      <c r="IW22" s="1068">
        <v>686</v>
      </c>
      <c r="IX22" s="1068">
        <v>1700</v>
      </c>
      <c r="IY22" s="1068">
        <v>267</v>
      </c>
      <c r="IZ22" s="1068">
        <v>467</v>
      </c>
      <c r="JA22" s="1068">
        <v>288</v>
      </c>
      <c r="JB22" s="1068">
        <v>602</v>
      </c>
      <c r="JC22" s="1068">
        <v>504</v>
      </c>
      <c r="JD22" s="1068">
        <v>432</v>
      </c>
      <c r="JE22" s="1068">
        <v>277</v>
      </c>
      <c r="JF22" s="1068">
        <v>235</v>
      </c>
      <c r="JG22" s="1068">
        <v>471</v>
      </c>
      <c r="JH22" s="1068">
        <v>655</v>
      </c>
      <c r="JI22" s="1068">
        <v>4650</v>
      </c>
      <c r="JJ22" s="1068">
        <v>1860</v>
      </c>
      <c r="JK22" s="1068">
        <v>1080</v>
      </c>
      <c r="JL22" s="1068">
        <v>442</v>
      </c>
      <c r="JM22" s="1068">
        <v>926</v>
      </c>
      <c r="JN22" s="1068">
        <v>665</v>
      </c>
      <c r="JO22" s="1068">
        <v>605</v>
      </c>
      <c r="JP22" s="1068">
        <v>1100</v>
      </c>
      <c r="JQ22" s="1068">
        <v>1670</v>
      </c>
      <c r="JR22" s="1068">
        <v>4110</v>
      </c>
      <c r="JS22" s="1068">
        <v>641</v>
      </c>
      <c r="JT22" s="1068">
        <v>828</v>
      </c>
      <c r="JU22" s="1068">
        <v>1150</v>
      </c>
      <c r="JV22" s="1068">
        <v>1050</v>
      </c>
      <c r="JW22" s="1068">
        <v>1850</v>
      </c>
      <c r="JX22" s="1068">
        <v>615</v>
      </c>
      <c r="JY22" s="1068">
        <v>282</v>
      </c>
      <c r="JZ22" s="1068">
        <v>342</v>
      </c>
      <c r="KA22" s="1068">
        <v>527</v>
      </c>
      <c r="KB22" s="1068">
        <v>565</v>
      </c>
      <c r="KC22" s="1068">
        <v>1120</v>
      </c>
      <c r="KD22" s="1068">
        <v>3850</v>
      </c>
      <c r="KE22" s="1068">
        <v>5290</v>
      </c>
    </row>
    <row r="23" spans="1:291" ht="23.25" customHeight="1" x14ac:dyDescent="0.3">
      <c r="A23" s="1354"/>
      <c r="B23" s="46" t="s">
        <v>2074</v>
      </c>
      <c r="C23" s="1068">
        <v>947449</v>
      </c>
      <c r="D23" s="1068">
        <v>437600</v>
      </c>
      <c r="E23" s="1068">
        <v>160282</v>
      </c>
      <c r="F23" s="1068">
        <v>153757</v>
      </c>
      <c r="G23" s="1068">
        <v>186897</v>
      </c>
      <c r="H23" s="1068">
        <v>3774</v>
      </c>
      <c r="I23" s="1068">
        <v>5136</v>
      </c>
      <c r="J23" s="1363"/>
      <c r="K23" s="1068">
        <v>46388</v>
      </c>
      <c r="L23" s="1068">
        <v>20487</v>
      </c>
      <c r="M23" s="1068">
        <v>26478</v>
      </c>
      <c r="N23" s="1068">
        <v>10147</v>
      </c>
      <c r="O23" s="1068">
        <v>10434</v>
      </c>
      <c r="P23" s="1068">
        <v>10884</v>
      </c>
      <c r="Q23" s="1068">
        <v>7064</v>
      </c>
      <c r="R23" s="1068">
        <v>8143</v>
      </c>
      <c r="S23" s="1068">
        <v>5308</v>
      </c>
      <c r="T23" s="1068">
        <v>4067</v>
      </c>
      <c r="U23" s="1068">
        <v>4687</v>
      </c>
      <c r="V23" s="1068">
        <v>4190</v>
      </c>
      <c r="W23" s="1068">
        <v>4873</v>
      </c>
      <c r="X23" s="1068">
        <v>4600</v>
      </c>
      <c r="Y23" s="1068">
        <v>3559</v>
      </c>
      <c r="Z23" s="1068">
        <v>4106</v>
      </c>
      <c r="AA23" s="1068">
        <v>2457</v>
      </c>
      <c r="AB23" s="1068">
        <v>4196</v>
      </c>
      <c r="AC23" s="1068">
        <v>2818</v>
      </c>
      <c r="AD23" s="1068">
        <v>2781</v>
      </c>
      <c r="AE23" s="1068">
        <v>2142</v>
      </c>
      <c r="AF23" s="1068">
        <v>1619</v>
      </c>
      <c r="AG23" s="1068">
        <v>6473</v>
      </c>
      <c r="AH23" s="1068">
        <v>4853</v>
      </c>
      <c r="AI23" s="1068">
        <v>3350</v>
      </c>
      <c r="AJ23" s="1068">
        <v>1861</v>
      </c>
      <c r="AK23" s="1068">
        <v>3827</v>
      </c>
      <c r="AL23" s="1068">
        <v>7940</v>
      </c>
      <c r="AM23" s="1068">
        <v>5661</v>
      </c>
      <c r="AN23" s="1068">
        <v>2824</v>
      </c>
      <c r="AO23" s="1068">
        <v>6204</v>
      </c>
      <c r="AP23" s="1068">
        <v>3973</v>
      </c>
      <c r="AQ23" s="1068">
        <v>3893</v>
      </c>
      <c r="AR23" s="1068">
        <v>44268</v>
      </c>
      <c r="AS23" s="1068">
        <v>18067</v>
      </c>
      <c r="AT23" s="1068">
        <v>10445</v>
      </c>
      <c r="AU23" s="1068">
        <v>8285</v>
      </c>
      <c r="AV23" s="1068">
        <v>8084</v>
      </c>
      <c r="AW23" s="1068">
        <v>6044</v>
      </c>
      <c r="AX23" s="1068">
        <v>5703</v>
      </c>
      <c r="AY23" s="1068">
        <v>3778</v>
      </c>
      <c r="AZ23" s="1068">
        <v>1877</v>
      </c>
      <c r="BA23" s="1068">
        <v>1857</v>
      </c>
      <c r="BB23" s="1068">
        <v>4462</v>
      </c>
      <c r="BC23" s="1068">
        <v>3436</v>
      </c>
      <c r="BD23" s="1068">
        <v>4362</v>
      </c>
      <c r="BE23" s="1068">
        <v>2153</v>
      </c>
      <c r="BF23" s="1068">
        <v>6312</v>
      </c>
      <c r="BG23" s="1068">
        <v>3889</v>
      </c>
      <c r="BH23" s="1068">
        <v>2176</v>
      </c>
      <c r="BI23" s="1068">
        <v>2577</v>
      </c>
      <c r="BJ23" s="1068">
        <v>2114</v>
      </c>
      <c r="BK23" s="1068">
        <v>2348</v>
      </c>
      <c r="BL23" s="1068">
        <v>18096</v>
      </c>
      <c r="BM23" s="1068">
        <v>11966</v>
      </c>
      <c r="BN23" s="1068">
        <v>6902</v>
      </c>
      <c r="BO23" s="1068">
        <v>3488</v>
      </c>
      <c r="BP23" s="1068">
        <v>4016</v>
      </c>
      <c r="BQ23" s="1068">
        <v>2278</v>
      </c>
      <c r="BR23" s="1068">
        <v>4166</v>
      </c>
      <c r="BS23" s="1068">
        <v>2134</v>
      </c>
      <c r="BT23" s="1068">
        <v>13842</v>
      </c>
      <c r="BU23" s="1068">
        <v>10522</v>
      </c>
      <c r="BV23" s="1068">
        <v>6858</v>
      </c>
      <c r="BW23" s="1068">
        <v>4307</v>
      </c>
      <c r="BX23" s="1068">
        <v>4053</v>
      </c>
      <c r="BY23" s="1068">
        <v>3778</v>
      </c>
      <c r="BZ23" s="1068">
        <v>2818</v>
      </c>
      <c r="CA23" s="1068">
        <v>2583</v>
      </c>
      <c r="CB23" s="1068">
        <v>2357</v>
      </c>
      <c r="CC23" s="1068">
        <v>2423</v>
      </c>
      <c r="CD23" s="1068">
        <v>1554</v>
      </c>
      <c r="CE23" s="1068">
        <v>1615</v>
      </c>
      <c r="CF23" s="1068">
        <v>971</v>
      </c>
      <c r="CG23" s="1068">
        <v>2764</v>
      </c>
      <c r="CH23" s="1068">
        <v>1776</v>
      </c>
      <c r="CI23" s="1068">
        <v>1251</v>
      </c>
      <c r="CJ23" s="1068">
        <v>959</v>
      </c>
      <c r="CK23" s="1068">
        <v>859</v>
      </c>
      <c r="CL23" s="1068">
        <v>808</v>
      </c>
      <c r="CM23" s="1068">
        <v>808</v>
      </c>
      <c r="CN23" s="1068">
        <v>779</v>
      </c>
      <c r="CO23" s="1068">
        <v>606</v>
      </c>
      <c r="CP23" s="1068">
        <v>455</v>
      </c>
      <c r="CQ23" s="1068">
        <v>375</v>
      </c>
      <c r="CR23" s="1068">
        <v>355</v>
      </c>
      <c r="CS23" s="1068">
        <v>204</v>
      </c>
      <c r="CT23" s="1068">
        <v>163</v>
      </c>
      <c r="CU23" s="1068">
        <v>10346</v>
      </c>
      <c r="CV23" s="1068">
        <v>2076</v>
      </c>
      <c r="CW23" s="1068">
        <v>6808</v>
      </c>
      <c r="CX23" s="1068">
        <v>2647</v>
      </c>
      <c r="CY23" s="1068">
        <v>747</v>
      </c>
      <c r="CZ23" s="1068">
        <v>2067</v>
      </c>
      <c r="DA23" s="1068">
        <v>1507</v>
      </c>
      <c r="DB23" s="1068">
        <v>5138</v>
      </c>
      <c r="DC23" s="1068">
        <v>15458</v>
      </c>
      <c r="DD23" s="1068">
        <v>8507</v>
      </c>
      <c r="DE23" s="1068">
        <v>4124</v>
      </c>
      <c r="DF23" s="1068">
        <v>3239</v>
      </c>
      <c r="DG23" s="1068">
        <v>4544</v>
      </c>
      <c r="DH23" s="1068">
        <v>1424</v>
      </c>
      <c r="DI23" s="1068">
        <v>1054</v>
      </c>
      <c r="DJ23" s="1068">
        <v>8571</v>
      </c>
      <c r="DK23" s="1068">
        <v>12161</v>
      </c>
      <c r="DL23" s="1068">
        <v>16441</v>
      </c>
      <c r="DM23" s="1068">
        <v>14903</v>
      </c>
      <c r="DN23" s="1068">
        <v>12446</v>
      </c>
      <c r="DO23" s="1068">
        <v>10621</v>
      </c>
      <c r="DP23" s="1068">
        <v>10101</v>
      </c>
      <c r="DQ23" s="1068">
        <v>8059</v>
      </c>
      <c r="DR23" s="1068">
        <v>7578</v>
      </c>
      <c r="DS23" s="1068">
        <v>6596</v>
      </c>
      <c r="DT23" s="1068">
        <v>4294</v>
      </c>
      <c r="DU23" s="1068">
        <v>3523</v>
      </c>
      <c r="DV23" s="1068">
        <v>3651</v>
      </c>
      <c r="DW23" s="1068">
        <v>2791</v>
      </c>
      <c r="DX23" s="1068">
        <v>2574</v>
      </c>
      <c r="DY23" s="1068">
        <v>10572</v>
      </c>
      <c r="DZ23" s="1068">
        <v>10774</v>
      </c>
      <c r="EA23" s="1068">
        <v>9943</v>
      </c>
      <c r="EB23" s="1068">
        <v>9324</v>
      </c>
      <c r="EC23" s="1068">
        <v>6151</v>
      </c>
      <c r="ED23" s="1068">
        <v>3408</v>
      </c>
      <c r="EE23" s="1068">
        <v>3298</v>
      </c>
      <c r="EF23" s="1068">
        <v>975</v>
      </c>
      <c r="EG23" s="1068">
        <v>694</v>
      </c>
      <c r="EH23" s="1068">
        <v>727</v>
      </c>
      <c r="EI23" s="1068">
        <v>718</v>
      </c>
      <c r="EJ23" s="1068">
        <v>908</v>
      </c>
      <c r="EK23" s="1068">
        <v>2179</v>
      </c>
      <c r="EL23" s="1068">
        <v>1530</v>
      </c>
      <c r="EM23" s="1068">
        <v>1063</v>
      </c>
      <c r="EN23" s="1068">
        <v>911</v>
      </c>
      <c r="EO23" s="1068">
        <v>1142</v>
      </c>
      <c r="EP23" s="1068">
        <v>1099</v>
      </c>
      <c r="EQ23" s="1068">
        <v>3169</v>
      </c>
      <c r="ER23" s="1068">
        <v>591</v>
      </c>
      <c r="ES23" s="1068">
        <v>885</v>
      </c>
      <c r="ET23" s="1068">
        <v>624</v>
      </c>
      <c r="EU23" s="1068">
        <v>978</v>
      </c>
      <c r="EV23" s="1068">
        <v>1409</v>
      </c>
      <c r="EW23" s="1068">
        <v>1820</v>
      </c>
      <c r="EX23" s="1068">
        <v>1987</v>
      </c>
      <c r="EY23" s="1068">
        <v>2581</v>
      </c>
      <c r="EZ23" s="1068">
        <v>1567</v>
      </c>
      <c r="FA23" s="1068">
        <v>1101</v>
      </c>
      <c r="FB23" s="1068">
        <v>929</v>
      </c>
      <c r="FC23" s="1068">
        <v>949</v>
      </c>
      <c r="FD23" s="1068">
        <v>1774</v>
      </c>
      <c r="FE23" s="1068">
        <v>348</v>
      </c>
      <c r="FF23" s="1068">
        <v>1125</v>
      </c>
      <c r="FG23" s="1068">
        <v>1069</v>
      </c>
      <c r="FH23" s="1068">
        <v>663</v>
      </c>
      <c r="FI23" s="1068">
        <v>1981</v>
      </c>
      <c r="FJ23" s="1068">
        <v>1249</v>
      </c>
      <c r="FK23" s="1068">
        <v>1392</v>
      </c>
      <c r="FL23" s="1068">
        <v>758</v>
      </c>
      <c r="FM23" s="1068">
        <v>469</v>
      </c>
      <c r="FN23" s="1068">
        <v>397</v>
      </c>
      <c r="FO23" s="1068">
        <v>2880</v>
      </c>
      <c r="FP23" s="1068">
        <v>1284</v>
      </c>
      <c r="FQ23" s="1068">
        <v>1058</v>
      </c>
      <c r="FR23" s="1068">
        <v>2829</v>
      </c>
      <c r="FS23" s="1068">
        <v>2577</v>
      </c>
      <c r="FT23" s="1068">
        <v>2082</v>
      </c>
      <c r="FU23" s="1068">
        <v>4051</v>
      </c>
      <c r="FV23" s="1068">
        <v>1509</v>
      </c>
      <c r="FW23" s="1068">
        <v>538</v>
      </c>
      <c r="FX23" s="1068">
        <v>824</v>
      </c>
      <c r="FY23" s="1068">
        <v>1465</v>
      </c>
      <c r="FZ23" s="1068">
        <v>1066</v>
      </c>
      <c r="GA23" s="1068">
        <v>863</v>
      </c>
      <c r="GB23" s="1068">
        <v>428</v>
      </c>
      <c r="GC23" s="1068">
        <v>401</v>
      </c>
      <c r="GD23" s="1068">
        <v>595</v>
      </c>
      <c r="GE23" s="1068">
        <v>1402</v>
      </c>
      <c r="GF23" s="1068">
        <v>2801</v>
      </c>
      <c r="GG23" s="1068">
        <v>720</v>
      </c>
      <c r="GH23" s="1068">
        <v>740</v>
      </c>
      <c r="GI23" s="1068">
        <v>705</v>
      </c>
      <c r="GJ23" s="1068">
        <v>640</v>
      </c>
      <c r="GK23" s="1068">
        <v>527</v>
      </c>
      <c r="GL23" s="1068">
        <v>325</v>
      </c>
      <c r="GM23" s="1068">
        <v>721</v>
      </c>
      <c r="GN23" s="1068">
        <v>1344</v>
      </c>
      <c r="GO23" s="1068">
        <v>490</v>
      </c>
      <c r="GP23" s="1068">
        <v>1826</v>
      </c>
      <c r="GQ23" s="1068">
        <v>1055</v>
      </c>
      <c r="GR23" s="1068">
        <v>946</v>
      </c>
      <c r="GS23" s="1068">
        <v>867</v>
      </c>
      <c r="GT23" s="1068">
        <v>740</v>
      </c>
      <c r="GU23" s="1068">
        <v>1680</v>
      </c>
      <c r="GV23" s="1068">
        <v>474</v>
      </c>
      <c r="GW23" s="1068">
        <v>1057</v>
      </c>
      <c r="GX23" s="1068">
        <v>402</v>
      </c>
      <c r="GY23" s="1068">
        <v>1761</v>
      </c>
      <c r="GZ23" s="1068">
        <v>707</v>
      </c>
      <c r="HA23" s="1068">
        <v>435</v>
      </c>
      <c r="HB23" s="1068">
        <v>3670</v>
      </c>
      <c r="HC23" s="1068">
        <v>2340</v>
      </c>
      <c r="HD23" s="1068">
        <v>741</v>
      </c>
      <c r="HE23" s="1068">
        <v>604</v>
      </c>
      <c r="HF23" s="1068">
        <v>526</v>
      </c>
      <c r="HG23" s="1068">
        <v>1220</v>
      </c>
      <c r="HH23" s="1068">
        <v>727</v>
      </c>
      <c r="HI23" s="1068">
        <v>685</v>
      </c>
      <c r="HJ23" s="1068">
        <v>610</v>
      </c>
      <c r="HK23" s="1068">
        <v>934</v>
      </c>
      <c r="HL23" s="1068">
        <v>1087</v>
      </c>
      <c r="HM23" s="1068">
        <v>1030</v>
      </c>
      <c r="HN23" s="1068">
        <v>386</v>
      </c>
      <c r="HO23" s="1068">
        <v>1867</v>
      </c>
      <c r="HP23" s="1068">
        <v>1906</v>
      </c>
      <c r="HQ23" s="1068">
        <v>1274</v>
      </c>
      <c r="HR23" s="1068">
        <v>765</v>
      </c>
      <c r="HS23" s="1068">
        <v>1427</v>
      </c>
      <c r="HT23" s="1068">
        <v>1964</v>
      </c>
      <c r="HU23" s="1068">
        <v>945</v>
      </c>
      <c r="HV23" s="1068">
        <v>977</v>
      </c>
      <c r="HW23" s="1068">
        <v>490</v>
      </c>
      <c r="HX23" s="1068">
        <v>772</v>
      </c>
      <c r="HY23" s="1068">
        <v>612</v>
      </c>
      <c r="HZ23" s="1068">
        <v>700</v>
      </c>
      <c r="IA23" s="1068">
        <v>469</v>
      </c>
      <c r="IB23" s="1068">
        <v>455</v>
      </c>
      <c r="IC23" s="1068">
        <v>733</v>
      </c>
      <c r="ID23" s="1068">
        <v>717</v>
      </c>
      <c r="IE23" s="1068">
        <v>1524</v>
      </c>
      <c r="IF23" s="1068">
        <v>938</v>
      </c>
      <c r="IG23" s="1068">
        <v>733</v>
      </c>
      <c r="IH23" s="1068">
        <v>1126</v>
      </c>
      <c r="II23" s="1068">
        <v>7055</v>
      </c>
      <c r="IJ23" s="1068">
        <v>5182</v>
      </c>
      <c r="IK23" s="1068">
        <v>2817</v>
      </c>
      <c r="IL23" s="1068">
        <v>1299</v>
      </c>
      <c r="IM23" s="1068">
        <v>1277</v>
      </c>
      <c r="IN23" s="1068">
        <v>1391</v>
      </c>
      <c r="IO23" s="1068">
        <v>1148</v>
      </c>
      <c r="IP23" s="1068">
        <v>815</v>
      </c>
      <c r="IQ23" s="1068">
        <v>2826</v>
      </c>
      <c r="IR23" s="1068">
        <v>2376</v>
      </c>
      <c r="IS23" s="1068">
        <v>1271</v>
      </c>
      <c r="IT23" s="1068">
        <v>1002</v>
      </c>
      <c r="IU23" s="1068">
        <v>876</v>
      </c>
      <c r="IV23" s="1068">
        <v>604</v>
      </c>
      <c r="IW23" s="1068">
        <v>677</v>
      </c>
      <c r="IX23" s="1068">
        <v>1507</v>
      </c>
      <c r="IY23" s="1068">
        <v>258</v>
      </c>
      <c r="IZ23" s="1068">
        <v>472</v>
      </c>
      <c r="JA23" s="1068">
        <v>316</v>
      </c>
      <c r="JB23" s="1068">
        <v>509</v>
      </c>
      <c r="JC23" s="1068">
        <v>437</v>
      </c>
      <c r="JD23" s="1068">
        <v>368</v>
      </c>
      <c r="JE23" s="1068">
        <v>229</v>
      </c>
      <c r="JF23" s="1068">
        <v>212</v>
      </c>
      <c r="JG23" s="1068">
        <v>405</v>
      </c>
      <c r="JH23" s="1068">
        <v>573</v>
      </c>
      <c r="JI23" s="1068">
        <v>4189</v>
      </c>
      <c r="JJ23" s="1068">
        <v>1606</v>
      </c>
      <c r="JK23" s="1068">
        <v>1074</v>
      </c>
      <c r="JL23" s="1068">
        <v>433</v>
      </c>
      <c r="JM23" s="1068">
        <v>944</v>
      </c>
      <c r="JN23" s="1068">
        <v>684</v>
      </c>
      <c r="JO23" s="1068">
        <v>516</v>
      </c>
      <c r="JP23" s="1068">
        <v>946</v>
      </c>
      <c r="JQ23" s="1068">
        <v>1494</v>
      </c>
      <c r="JR23" s="1068">
        <v>3555</v>
      </c>
      <c r="JS23" s="1068">
        <v>619</v>
      </c>
      <c r="JT23" s="1068">
        <v>752</v>
      </c>
      <c r="JU23" s="1068">
        <v>1109</v>
      </c>
      <c r="JV23" s="1068">
        <v>965</v>
      </c>
      <c r="JW23" s="1068">
        <v>1704</v>
      </c>
      <c r="JX23" s="1068">
        <v>553</v>
      </c>
      <c r="JY23" s="1068">
        <v>248</v>
      </c>
      <c r="JZ23" s="1068">
        <v>369</v>
      </c>
      <c r="KA23" s="1068">
        <v>580</v>
      </c>
      <c r="KB23" s="1068">
        <v>572</v>
      </c>
      <c r="KC23" s="1068">
        <v>1174</v>
      </c>
      <c r="KD23" s="1068">
        <v>3774</v>
      </c>
      <c r="KE23" s="1068">
        <v>5136</v>
      </c>
    </row>
    <row r="24" spans="1:291" ht="23.25" customHeight="1" x14ac:dyDescent="0.3">
      <c r="A24" s="1354"/>
      <c r="B24" s="47" t="s">
        <v>2075</v>
      </c>
      <c r="C24" s="1068">
        <v>955984</v>
      </c>
      <c r="D24" s="1068">
        <v>434550</v>
      </c>
      <c r="E24" s="1068">
        <v>159783</v>
      </c>
      <c r="F24" s="1068">
        <v>161050</v>
      </c>
      <c r="G24" s="1068">
        <v>192101</v>
      </c>
      <c r="H24" s="1068">
        <v>3600</v>
      </c>
      <c r="I24" s="1068">
        <v>4900</v>
      </c>
      <c r="J24" s="1363"/>
      <c r="K24" s="1068">
        <v>43900</v>
      </c>
      <c r="L24" s="1068">
        <v>20500</v>
      </c>
      <c r="M24" s="1068">
        <v>26700</v>
      </c>
      <c r="N24" s="1068">
        <v>10000</v>
      </c>
      <c r="O24" s="1068">
        <v>10400</v>
      </c>
      <c r="P24" s="1068">
        <v>11100</v>
      </c>
      <c r="Q24" s="1068">
        <v>7040</v>
      </c>
      <c r="R24" s="1068">
        <v>8140</v>
      </c>
      <c r="S24" s="1068">
        <v>5310</v>
      </c>
      <c r="T24" s="1068">
        <v>4050</v>
      </c>
      <c r="U24" s="1068">
        <v>4690</v>
      </c>
      <c r="V24" s="1068">
        <v>4320</v>
      </c>
      <c r="W24" s="1068">
        <v>5010</v>
      </c>
      <c r="X24" s="1068">
        <v>4430</v>
      </c>
      <c r="Y24" s="1068">
        <v>3570</v>
      </c>
      <c r="Z24" s="1068">
        <v>4240</v>
      </c>
      <c r="AA24" s="1068">
        <v>2480</v>
      </c>
      <c r="AB24" s="1068">
        <v>4160</v>
      </c>
      <c r="AC24" s="1068">
        <v>2830</v>
      </c>
      <c r="AD24" s="1068">
        <v>2880</v>
      </c>
      <c r="AE24" s="1068">
        <v>2210</v>
      </c>
      <c r="AF24" s="1068">
        <v>1690</v>
      </c>
      <c r="AG24" s="1068">
        <v>6470</v>
      </c>
      <c r="AH24" s="1068">
        <v>4890</v>
      </c>
      <c r="AI24" s="1068">
        <v>3390</v>
      </c>
      <c r="AJ24" s="1068">
        <v>1780</v>
      </c>
      <c r="AK24" s="1068">
        <v>3850</v>
      </c>
      <c r="AL24" s="1068">
        <v>7830</v>
      </c>
      <c r="AM24" s="1068">
        <v>5460</v>
      </c>
      <c r="AN24" s="1068">
        <v>2620</v>
      </c>
      <c r="AO24" s="1068">
        <v>6210</v>
      </c>
      <c r="AP24" s="1068">
        <v>3970</v>
      </c>
      <c r="AQ24" s="1068">
        <v>3900</v>
      </c>
      <c r="AR24" s="1068">
        <v>44100</v>
      </c>
      <c r="AS24" s="1068">
        <v>18200</v>
      </c>
      <c r="AT24" s="1068">
        <v>10400</v>
      </c>
      <c r="AU24" s="1068">
        <v>8330</v>
      </c>
      <c r="AV24" s="1068">
        <v>8180</v>
      </c>
      <c r="AW24" s="1068">
        <v>6070</v>
      </c>
      <c r="AX24" s="1068">
        <v>5710</v>
      </c>
      <c r="AY24" s="1068">
        <v>3620</v>
      </c>
      <c r="AZ24" s="1068">
        <v>1850</v>
      </c>
      <c r="BA24" s="1068">
        <v>1850</v>
      </c>
      <c r="BB24" s="1068">
        <v>4440</v>
      </c>
      <c r="BC24" s="1068">
        <v>3410</v>
      </c>
      <c r="BD24" s="1068">
        <v>4310</v>
      </c>
      <c r="BE24" s="1068">
        <v>2130</v>
      </c>
      <c r="BF24" s="1068">
        <v>6250</v>
      </c>
      <c r="BG24" s="1068">
        <v>4140</v>
      </c>
      <c r="BH24" s="1068">
        <v>2030</v>
      </c>
      <c r="BI24" s="1068">
        <v>2320</v>
      </c>
      <c r="BJ24" s="1068">
        <v>2240</v>
      </c>
      <c r="BK24" s="1068">
        <v>2280</v>
      </c>
      <c r="BL24" s="1068">
        <v>18300</v>
      </c>
      <c r="BM24" s="1068">
        <v>12100</v>
      </c>
      <c r="BN24" s="1068">
        <v>6100</v>
      </c>
      <c r="BO24" s="1068">
        <v>3450</v>
      </c>
      <c r="BP24" s="1068">
        <v>4000</v>
      </c>
      <c r="BQ24" s="1068">
        <v>2280</v>
      </c>
      <c r="BR24" s="1068">
        <v>4210</v>
      </c>
      <c r="BS24" s="1068">
        <v>2230</v>
      </c>
      <c r="BT24" s="1068">
        <v>13640</v>
      </c>
      <c r="BU24" s="1068">
        <v>10407</v>
      </c>
      <c r="BV24" s="1068">
        <v>6080</v>
      </c>
      <c r="BW24" s="1068">
        <v>4260</v>
      </c>
      <c r="BX24" s="1068">
        <v>3990</v>
      </c>
      <c r="BY24" s="1068">
        <v>3440</v>
      </c>
      <c r="BZ24" s="1068">
        <v>3080</v>
      </c>
      <c r="CA24" s="1068">
        <v>2730</v>
      </c>
      <c r="CB24" s="1068">
        <v>2600</v>
      </c>
      <c r="CC24" s="1068">
        <v>2490</v>
      </c>
      <c r="CD24" s="1068">
        <v>1700</v>
      </c>
      <c r="CE24" s="1068">
        <v>1560</v>
      </c>
      <c r="CF24" s="1068">
        <v>1000</v>
      </c>
      <c r="CG24" s="1068">
        <v>2740</v>
      </c>
      <c r="CH24" s="1068">
        <v>1760</v>
      </c>
      <c r="CI24" s="1068">
        <v>1240</v>
      </c>
      <c r="CJ24" s="1068">
        <v>950</v>
      </c>
      <c r="CK24" s="1068">
        <v>850</v>
      </c>
      <c r="CL24" s="1068">
        <v>800</v>
      </c>
      <c r="CM24" s="1068">
        <v>800</v>
      </c>
      <c r="CN24" s="1068">
        <v>770</v>
      </c>
      <c r="CO24" s="1068">
        <v>600</v>
      </c>
      <c r="CP24" s="1068">
        <v>450</v>
      </c>
      <c r="CQ24" s="1068">
        <v>370</v>
      </c>
      <c r="CR24" s="1068">
        <v>350</v>
      </c>
      <c r="CS24" s="1068">
        <v>200</v>
      </c>
      <c r="CT24" s="1068">
        <v>160</v>
      </c>
      <c r="CU24" s="1068">
        <v>10410</v>
      </c>
      <c r="CV24" s="1068">
        <v>2080</v>
      </c>
      <c r="CW24" s="1068">
        <v>6840</v>
      </c>
      <c r="CX24" s="1068">
        <v>2720</v>
      </c>
      <c r="CY24" s="1068">
        <v>700</v>
      </c>
      <c r="CZ24" s="1068">
        <v>2060</v>
      </c>
      <c r="DA24" s="1068">
        <v>1500</v>
      </c>
      <c r="DB24" s="1068">
        <v>5100</v>
      </c>
      <c r="DC24" s="1068">
        <v>15500</v>
      </c>
      <c r="DD24" s="1068">
        <v>8930</v>
      </c>
      <c r="DE24" s="1068">
        <v>4406</v>
      </c>
      <c r="DF24" s="1068">
        <v>3020</v>
      </c>
      <c r="DG24" s="1068">
        <v>4700</v>
      </c>
      <c r="DH24" s="1068">
        <v>1640</v>
      </c>
      <c r="DI24" s="1068">
        <v>1060</v>
      </c>
      <c r="DJ24" s="1068">
        <v>8500</v>
      </c>
      <c r="DK24" s="1068">
        <v>11600</v>
      </c>
      <c r="DL24" s="1068">
        <v>17400</v>
      </c>
      <c r="DM24" s="1068">
        <v>15710</v>
      </c>
      <c r="DN24" s="1068">
        <v>13700</v>
      </c>
      <c r="DO24" s="1068">
        <v>11410</v>
      </c>
      <c r="DP24" s="1068">
        <v>10600</v>
      </c>
      <c r="DQ24" s="1068">
        <v>8700</v>
      </c>
      <c r="DR24" s="1068">
        <v>8250</v>
      </c>
      <c r="DS24" s="1068">
        <v>7340</v>
      </c>
      <c r="DT24" s="1068">
        <v>4590</v>
      </c>
      <c r="DU24" s="1068">
        <v>3810</v>
      </c>
      <c r="DV24" s="1068">
        <v>3750</v>
      </c>
      <c r="DW24" s="1068">
        <v>2830</v>
      </c>
      <c r="DX24" s="1068">
        <v>2690</v>
      </c>
      <c r="DY24" s="1068">
        <v>10790</v>
      </c>
      <c r="DZ24" s="1068">
        <v>10800</v>
      </c>
      <c r="EA24" s="1068">
        <v>9900</v>
      </c>
      <c r="EB24" s="1068">
        <v>9230</v>
      </c>
      <c r="EC24" s="1068">
        <v>6090</v>
      </c>
      <c r="ED24" s="1068">
        <v>3460</v>
      </c>
      <c r="EE24" s="1068">
        <v>3400</v>
      </c>
      <c r="EF24" s="1068">
        <v>989</v>
      </c>
      <c r="EG24" s="1068">
        <v>713</v>
      </c>
      <c r="EH24" s="1068">
        <v>750</v>
      </c>
      <c r="EI24" s="1068">
        <v>746</v>
      </c>
      <c r="EJ24" s="1068">
        <v>939</v>
      </c>
      <c r="EK24" s="1068">
        <v>2280</v>
      </c>
      <c r="EL24" s="1068">
        <v>1590</v>
      </c>
      <c r="EM24" s="1068">
        <v>1110</v>
      </c>
      <c r="EN24" s="1068">
        <v>947</v>
      </c>
      <c r="EO24" s="1068">
        <v>1190</v>
      </c>
      <c r="EP24" s="1068">
        <v>1160</v>
      </c>
      <c r="EQ24" s="1068">
        <v>3320</v>
      </c>
      <c r="ER24" s="1068">
        <v>623</v>
      </c>
      <c r="ES24" s="1068">
        <v>928</v>
      </c>
      <c r="ET24" s="1068">
        <v>652</v>
      </c>
      <c r="EU24" s="1068">
        <v>1030</v>
      </c>
      <c r="EV24" s="1068">
        <v>1470</v>
      </c>
      <c r="EW24" s="1068">
        <v>1920</v>
      </c>
      <c r="EX24" s="1068">
        <v>2090</v>
      </c>
      <c r="EY24" s="1068">
        <v>2710</v>
      </c>
      <c r="EZ24" s="1068">
        <v>1650</v>
      </c>
      <c r="FA24" s="1068">
        <v>1100</v>
      </c>
      <c r="FB24" s="1068">
        <v>938</v>
      </c>
      <c r="FC24" s="1068">
        <v>972</v>
      </c>
      <c r="FD24" s="1068">
        <v>1830</v>
      </c>
      <c r="FE24" s="1068">
        <v>359</v>
      </c>
      <c r="FF24" s="1068">
        <v>1140</v>
      </c>
      <c r="FG24" s="1068">
        <v>1090</v>
      </c>
      <c r="FH24" s="1068">
        <v>679</v>
      </c>
      <c r="FI24" s="1068">
        <v>2040</v>
      </c>
      <c r="FJ24" s="1068">
        <v>1260</v>
      </c>
      <c r="FK24" s="1068">
        <v>1410</v>
      </c>
      <c r="FL24" s="1068">
        <v>775</v>
      </c>
      <c r="FM24" s="1068">
        <v>474</v>
      </c>
      <c r="FN24" s="1068">
        <v>414</v>
      </c>
      <c r="FO24" s="1068">
        <v>2970</v>
      </c>
      <c r="FP24" s="1068">
        <v>1310</v>
      </c>
      <c r="FQ24" s="1068">
        <v>1080</v>
      </c>
      <c r="FR24" s="1068">
        <v>2850</v>
      </c>
      <c r="FS24" s="1068">
        <v>2570</v>
      </c>
      <c r="FT24" s="1068">
        <v>2100</v>
      </c>
      <c r="FU24" s="1068">
        <v>4220</v>
      </c>
      <c r="FV24" s="1068">
        <v>1550</v>
      </c>
      <c r="FW24" s="1068">
        <v>557</v>
      </c>
      <c r="FX24" s="1068">
        <v>866</v>
      </c>
      <c r="FY24" s="1068">
        <v>1490</v>
      </c>
      <c r="FZ24" s="1068">
        <v>1090</v>
      </c>
      <c r="GA24" s="1068">
        <v>885</v>
      </c>
      <c r="GB24" s="1068">
        <v>430</v>
      </c>
      <c r="GC24" s="1068">
        <v>421</v>
      </c>
      <c r="GD24" s="1068">
        <v>594</v>
      </c>
      <c r="GE24" s="1068">
        <v>1430</v>
      </c>
      <c r="GF24" s="1068">
        <v>2900</v>
      </c>
      <c r="GG24" s="1068">
        <v>718</v>
      </c>
      <c r="GH24" s="1068">
        <v>717</v>
      </c>
      <c r="GI24" s="1068">
        <v>724</v>
      </c>
      <c r="GJ24" s="1068">
        <v>667</v>
      </c>
      <c r="GK24" s="1068">
        <v>549</v>
      </c>
      <c r="GL24" s="1068">
        <v>338</v>
      </c>
      <c r="GM24" s="1068">
        <v>746</v>
      </c>
      <c r="GN24" s="1068">
        <v>1390</v>
      </c>
      <c r="GO24" s="1068">
        <v>494</v>
      </c>
      <c r="GP24" s="1068">
        <v>1860</v>
      </c>
      <c r="GQ24" s="1068">
        <v>1040</v>
      </c>
      <c r="GR24" s="1068">
        <v>951</v>
      </c>
      <c r="GS24" s="1068">
        <v>905</v>
      </c>
      <c r="GT24" s="1068">
        <v>774</v>
      </c>
      <c r="GU24" s="1068">
        <v>1720</v>
      </c>
      <c r="GV24" s="1068">
        <v>498</v>
      </c>
      <c r="GW24" s="1068">
        <v>1060</v>
      </c>
      <c r="GX24" s="1068">
        <v>414</v>
      </c>
      <c r="GY24" s="1068">
        <v>1790</v>
      </c>
      <c r="GZ24" s="1068">
        <v>730</v>
      </c>
      <c r="HA24" s="1068">
        <v>437</v>
      </c>
      <c r="HB24" s="1068">
        <v>3800</v>
      </c>
      <c r="HC24" s="1068">
        <v>2420</v>
      </c>
      <c r="HD24" s="1068">
        <v>779</v>
      </c>
      <c r="HE24" s="1068">
        <v>632</v>
      </c>
      <c r="HF24" s="1068">
        <v>528</v>
      </c>
      <c r="HG24" s="1068">
        <v>1290</v>
      </c>
      <c r="HH24" s="1068">
        <v>758</v>
      </c>
      <c r="HI24" s="1068">
        <v>722</v>
      </c>
      <c r="HJ24" s="1068">
        <v>640</v>
      </c>
      <c r="HK24" s="1068">
        <v>981</v>
      </c>
      <c r="HL24" s="1068">
        <v>1140</v>
      </c>
      <c r="HM24" s="1068">
        <v>1080</v>
      </c>
      <c r="HN24" s="1068">
        <v>384</v>
      </c>
      <c r="HO24" s="1068">
        <v>1910</v>
      </c>
      <c r="HP24" s="1068">
        <v>1910</v>
      </c>
      <c r="HQ24" s="1068">
        <v>1280</v>
      </c>
      <c r="HR24" s="1068">
        <v>791</v>
      </c>
      <c r="HS24" s="1068">
        <v>1520</v>
      </c>
      <c r="HT24" s="1068">
        <v>1940</v>
      </c>
      <c r="HU24" s="1068">
        <v>962</v>
      </c>
      <c r="HV24" s="1068">
        <v>1020</v>
      </c>
      <c r="HW24" s="1068">
        <v>493</v>
      </c>
      <c r="HX24" s="1068">
        <v>804</v>
      </c>
      <c r="HY24" s="1068">
        <v>633</v>
      </c>
      <c r="HZ24" s="1068">
        <v>730</v>
      </c>
      <c r="IA24" s="1068">
        <v>488</v>
      </c>
      <c r="IB24" s="1068">
        <v>469</v>
      </c>
      <c r="IC24" s="1068">
        <v>747</v>
      </c>
      <c r="ID24" s="1068">
        <v>761</v>
      </c>
      <c r="IE24" s="1068">
        <v>1580</v>
      </c>
      <c r="IF24" s="1068">
        <v>920</v>
      </c>
      <c r="IG24" s="1068">
        <v>720</v>
      </c>
      <c r="IH24" s="1068">
        <v>1058</v>
      </c>
      <c r="II24" s="1068">
        <v>7140</v>
      </c>
      <c r="IJ24" s="1068">
        <v>5290</v>
      </c>
      <c r="IK24" s="1068">
        <v>2850</v>
      </c>
      <c r="IL24" s="1068">
        <v>1320</v>
      </c>
      <c r="IM24" s="1068">
        <v>1310</v>
      </c>
      <c r="IN24" s="1068">
        <v>1300</v>
      </c>
      <c r="IO24" s="1068">
        <v>1110</v>
      </c>
      <c r="IP24" s="1068">
        <v>785</v>
      </c>
      <c r="IQ24" s="1068">
        <v>2750</v>
      </c>
      <c r="IR24" s="1068">
        <v>2280</v>
      </c>
      <c r="IS24" s="1068">
        <v>1216</v>
      </c>
      <c r="IT24" s="1068">
        <v>966</v>
      </c>
      <c r="IU24" s="1068">
        <v>844</v>
      </c>
      <c r="IV24" s="1068">
        <v>652</v>
      </c>
      <c r="IW24" s="1068">
        <v>735</v>
      </c>
      <c r="IX24" s="1068">
        <v>1620</v>
      </c>
      <c r="IY24" s="1068">
        <v>274</v>
      </c>
      <c r="IZ24" s="1068">
        <v>502</v>
      </c>
      <c r="JA24" s="1068">
        <v>334</v>
      </c>
      <c r="JB24" s="1068">
        <v>547</v>
      </c>
      <c r="JC24" s="1068">
        <v>475</v>
      </c>
      <c r="JD24" s="1068">
        <v>394</v>
      </c>
      <c r="JE24" s="1068">
        <v>249</v>
      </c>
      <c r="JF24" s="1068">
        <v>229</v>
      </c>
      <c r="JG24" s="1068">
        <v>437</v>
      </c>
      <c r="JH24" s="1068">
        <v>616</v>
      </c>
      <c r="JI24" s="1068">
        <v>4480</v>
      </c>
      <c r="JJ24" s="1068">
        <v>1730</v>
      </c>
      <c r="JK24" s="1068">
        <v>1140</v>
      </c>
      <c r="JL24" s="1068">
        <v>466</v>
      </c>
      <c r="JM24" s="1068">
        <v>949</v>
      </c>
      <c r="JN24" s="1068">
        <v>712</v>
      </c>
      <c r="JO24" s="1068">
        <v>553</v>
      </c>
      <c r="JP24" s="1068">
        <v>1020</v>
      </c>
      <c r="JQ24" s="1068">
        <v>1590</v>
      </c>
      <c r="JR24" s="1068">
        <v>3770</v>
      </c>
      <c r="JS24" s="1068">
        <v>652</v>
      </c>
      <c r="JT24" s="1068">
        <v>794</v>
      </c>
      <c r="JU24" s="1068">
        <v>1190</v>
      </c>
      <c r="JV24" s="1068">
        <v>1020</v>
      </c>
      <c r="JW24" s="1068">
        <v>1810</v>
      </c>
      <c r="JX24" s="1068">
        <v>588</v>
      </c>
      <c r="JY24" s="1068">
        <v>265</v>
      </c>
      <c r="JZ24" s="1068">
        <v>398</v>
      </c>
      <c r="KA24" s="1068">
        <v>622</v>
      </c>
      <c r="KB24" s="1068">
        <v>604</v>
      </c>
      <c r="KC24" s="1068">
        <v>1110</v>
      </c>
      <c r="KD24" s="1068">
        <v>3600</v>
      </c>
      <c r="KE24" s="1068">
        <v>4900</v>
      </c>
    </row>
    <row r="25" spans="1:291" ht="17" customHeight="1" x14ac:dyDescent="0.3">
      <c r="A25" s="1364"/>
      <c r="B25" s="712" t="s">
        <v>1410</v>
      </c>
      <c r="C25" s="20"/>
      <c r="D25" s="20"/>
      <c r="E25" s="20"/>
      <c r="F25" s="1365"/>
      <c r="G25" s="1365"/>
      <c r="H25" s="1365"/>
      <c r="I25" s="1366"/>
      <c r="J25" s="1365"/>
      <c r="K25" s="1365"/>
      <c r="L25" s="1361"/>
      <c r="M25" s="1367"/>
      <c r="N25" s="1367"/>
      <c r="O25" s="1367"/>
      <c r="P25" s="1367"/>
      <c r="Q25" s="1367"/>
      <c r="R25" s="1367"/>
      <c r="S25" s="1367"/>
      <c r="T25" s="1367"/>
      <c r="U25" s="1367"/>
      <c r="V25" s="1367"/>
      <c r="W25" s="1367"/>
      <c r="X25" s="1367"/>
      <c r="Y25" s="1367"/>
      <c r="Z25" s="1367"/>
      <c r="AA25" s="1367"/>
      <c r="AB25" s="1367"/>
      <c r="AC25" s="1367"/>
      <c r="AD25" s="1367"/>
      <c r="AE25" s="1367"/>
      <c r="AF25" s="1367"/>
      <c r="AG25" s="1367"/>
      <c r="AH25" s="1367"/>
      <c r="AI25" s="1367"/>
      <c r="AJ25" s="1367"/>
      <c r="AK25" s="1367"/>
      <c r="AL25" s="1367"/>
      <c r="AM25" s="1367"/>
      <c r="AN25" s="1367"/>
      <c r="AO25" s="1367"/>
      <c r="AP25" s="1367"/>
      <c r="AQ25" s="1367"/>
      <c r="AR25" s="1367"/>
      <c r="AS25" s="1367"/>
      <c r="AT25" s="1367"/>
      <c r="AU25" s="1367"/>
      <c r="AV25" s="1367"/>
      <c r="AW25" s="1367"/>
      <c r="AX25" s="1367"/>
      <c r="AY25" s="1367"/>
      <c r="AZ25" s="1367"/>
      <c r="BA25" s="1367"/>
      <c r="BB25" s="1367"/>
      <c r="BC25" s="1367"/>
      <c r="BD25" s="1367"/>
      <c r="BE25" s="1367"/>
      <c r="BF25" s="1367"/>
      <c r="BG25" s="1367"/>
      <c r="BH25" s="1367"/>
      <c r="BI25" s="1367"/>
      <c r="BJ25" s="1367"/>
      <c r="BK25" s="1367"/>
      <c r="BL25" s="1361"/>
      <c r="BM25" s="1367"/>
      <c r="BN25" s="1367"/>
      <c r="BO25" s="1367"/>
      <c r="BP25" s="1367"/>
      <c r="BQ25" s="1367"/>
      <c r="BR25" s="1367"/>
      <c r="BS25" s="1367"/>
      <c r="BT25" s="1367"/>
      <c r="BU25" s="1367"/>
      <c r="BV25" s="1367"/>
      <c r="BW25" s="1367"/>
      <c r="BX25" s="1367"/>
      <c r="BY25" s="1367"/>
      <c r="BZ25" s="1367"/>
      <c r="CA25" s="1367"/>
      <c r="CB25" s="1367"/>
      <c r="CC25" s="1367"/>
      <c r="CD25" s="1367"/>
      <c r="CE25" s="1367"/>
      <c r="CF25" s="1367"/>
      <c r="CG25" s="1367"/>
      <c r="CH25" s="1367"/>
      <c r="CI25" s="1367"/>
      <c r="CJ25" s="1367"/>
      <c r="CK25" s="1367"/>
      <c r="CL25" s="1367"/>
      <c r="CM25" s="1367"/>
      <c r="CN25" s="1367"/>
      <c r="CO25" s="1367"/>
      <c r="CP25" s="1367"/>
      <c r="CQ25" s="1367"/>
      <c r="CR25" s="1367"/>
      <c r="CS25" s="1367"/>
      <c r="CT25" s="1367"/>
      <c r="CU25" s="1367"/>
      <c r="CV25" s="1367"/>
      <c r="CW25" s="1367"/>
      <c r="CX25" s="1367"/>
      <c r="CY25" s="1367"/>
      <c r="CZ25" s="1367"/>
      <c r="DA25" s="1367"/>
      <c r="DB25" s="1367"/>
      <c r="DC25" s="1367"/>
      <c r="DD25" s="1367"/>
      <c r="DE25" s="1367"/>
      <c r="DF25" s="1367"/>
      <c r="DG25" s="1367"/>
      <c r="DH25" s="1367"/>
      <c r="DI25" s="1367"/>
      <c r="DJ25" s="1367"/>
      <c r="DK25" s="1367"/>
      <c r="DL25" s="1367"/>
      <c r="DM25" s="1367"/>
      <c r="DN25" s="1367"/>
      <c r="DO25" s="1367"/>
      <c r="DP25" s="1361"/>
      <c r="DQ25" s="1367"/>
      <c r="DR25" s="1367"/>
      <c r="DS25" s="1367"/>
      <c r="DT25" s="1367"/>
      <c r="DU25" s="1367"/>
      <c r="DV25" s="1367"/>
      <c r="DW25" s="1367"/>
      <c r="DX25" s="1367"/>
      <c r="DY25" s="1367"/>
      <c r="DZ25" s="1367"/>
      <c r="EA25" s="1367"/>
      <c r="EB25" s="1367"/>
      <c r="EC25" s="1367"/>
      <c r="ED25" s="1367"/>
      <c r="EE25" s="1367"/>
      <c r="EF25" s="1367"/>
      <c r="EG25" s="1367"/>
      <c r="EH25" s="1367"/>
      <c r="EI25" s="1367"/>
      <c r="EJ25" s="1367"/>
      <c r="EK25" s="1367"/>
      <c r="EL25" s="1367"/>
      <c r="EM25" s="1367"/>
      <c r="EN25" s="1367"/>
      <c r="EO25" s="1367"/>
      <c r="EP25" s="1367"/>
      <c r="EQ25" s="1367"/>
      <c r="ER25" s="1367"/>
      <c r="ES25" s="1367"/>
      <c r="ET25" s="1367"/>
      <c r="EU25" s="1367"/>
      <c r="EV25" s="1367"/>
      <c r="EW25" s="1367"/>
      <c r="EX25" s="1367"/>
      <c r="EY25" s="1367"/>
      <c r="EZ25" s="1367"/>
      <c r="FA25" s="1367"/>
      <c r="FB25" s="1367"/>
      <c r="FC25" s="1367"/>
      <c r="FD25" s="1367"/>
      <c r="FE25" s="1367"/>
      <c r="FF25" s="1367"/>
      <c r="FG25" s="1367"/>
      <c r="FH25" s="1367"/>
      <c r="FI25" s="1367"/>
      <c r="FJ25" s="1367"/>
      <c r="FK25" s="1367"/>
      <c r="FL25" s="1367"/>
      <c r="FM25" s="1367"/>
      <c r="FN25" s="1361"/>
      <c r="FO25" s="1367"/>
      <c r="FP25" s="1367"/>
      <c r="FQ25" s="1367"/>
      <c r="FR25" s="1367"/>
      <c r="FS25" s="1367"/>
      <c r="FT25" s="1367"/>
      <c r="FU25" s="1367"/>
      <c r="FV25" s="1367"/>
      <c r="FW25" s="1367"/>
      <c r="FX25" s="1367"/>
      <c r="FY25" s="1367"/>
      <c r="FZ25" s="1367"/>
      <c r="GA25" s="1367"/>
      <c r="GB25" s="1367"/>
      <c r="GC25" s="1367"/>
      <c r="GD25" s="1367"/>
      <c r="GE25" s="1367"/>
      <c r="GF25" s="1367"/>
      <c r="GG25" s="1367"/>
      <c r="GH25" s="1367"/>
      <c r="GI25" s="1367"/>
      <c r="GJ25" s="1367"/>
      <c r="GK25" s="1367"/>
      <c r="GL25" s="1367"/>
      <c r="GM25" s="1367"/>
      <c r="GN25" s="1367"/>
      <c r="GO25" s="1367"/>
      <c r="GP25" s="1367"/>
      <c r="GQ25" s="1367"/>
      <c r="GR25" s="1367"/>
      <c r="GS25" s="1367"/>
      <c r="GT25" s="1367"/>
      <c r="GU25" s="1367"/>
      <c r="GV25" s="1367"/>
      <c r="GW25" s="1367"/>
      <c r="GX25" s="1367"/>
      <c r="GY25" s="1367"/>
      <c r="GZ25" s="1367"/>
      <c r="HA25" s="1367"/>
      <c r="HB25" s="1367"/>
      <c r="HC25" s="1367"/>
      <c r="HD25" s="1367"/>
      <c r="HE25" s="1367"/>
      <c r="HF25" s="1367"/>
      <c r="HG25" s="1367"/>
      <c r="HH25" s="1367"/>
      <c r="HI25" s="1367"/>
      <c r="HJ25" s="1367"/>
      <c r="HK25" s="1367"/>
      <c r="HL25" s="1367"/>
      <c r="HM25" s="1367"/>
      <c r="HN25" s="1367"/>
      <c r="HO25" s="1367"/>
      <c r="HP25" s="1367"/>
      <c r="HQ25" s="1367"/>
      <c r="HR25" s="1367"/>
      <c r="HS25" s="1367"/>
      <c r="HT25" s="1367"/>
      <c r="HU25" s="1367"/>
      <c r="HV25" s="1367"/>
      <c r="HW25" s="1367"/>
      <c r="HX25" s="1367"/>
      <c r="HY25" s="1367"/>
      <c r="HZ25" s="1367"/>
      <c r="IA25" s="1367"/>
      <c r="IB25" s="1367"/>
      <c r="IC25" s="1367"/>
      <c r="ID25" s="1367"/>
      <c r="IE25" s="1367"/>
      <c r="IF25" s="1367"/>
      <c r="IG25" s="1367"/>
      <c r="IH25" s="1367"/>
      <c r="II25" s="1367"/>
      <c r="IJ25" s="1367"/>
      <c r="IK25" s="1367"/>
      <c r="IL25" s="1367"/>
      <c r="IM25" s="1367"/>
      <c r="IN25" s="1367"/>
      <c r="IO25" s="1367"/>
      <c r="IP25" s="1367"/>
      <c r="IQ25" s="1367"/>
      <c r="IR25" s="1367"/>
      <c r="IS25" s="1367"/>
      <c r="IT25" s="1367"/>
      <c r="IU25" s="1367"/>
      <c r="IV25" s="1367"/>
      <c r="IW25" s="1367"/>
      <c r="IX25" s="1367"/>
      <c r="IY25" s="1367"/>
      <c r="IZ25" s="1367"/>
      <c r="JA25" s="1367"/>
      <c r="JB25" s="1367"/>
      <c r="JC25" s="1367"/>
      <c r="JD25" s="1367"/>
      <c r="JE25" s="1367"/>
      <c r="JF25" s="1367"/>
      <c r="JG25" s="1367"/>
      <c r="JH25" s="1367"/>
    </row>
    <row r="26" spans="1:291" ht="15.65" customHeight="1" x14ac:dyDescent="0.3">
      <c r="A26" s="1364"/>
      <c r="B26" s="712" t="s">
        <v>2076</v>
      </c>
      <c r="C26" s="20"/>
      <c r="D26" s="20"/>
      <c r="E26" s="20"/>
      <c r="F26" s="1365"/>
      <c r="G26" s="1365"/>
      <c r="H26" s="1365"/>
      <c r="I26" s="1365"/>
      <c r="J26" s="1365"/>
      <c r="K26" s="1361"/>
      <c r="L26" s="1368"/>
      <c r="M26" s="1367"/>
      <c r="N26" s="1367"/>
      <c r="O26" s="1367"/>
      <c r="P26" s="1367"/>
      <c r="Q26" s="1367"/>
      <c r="R26" s="1367"/>
      <c r="S26" s="1367"/>
      <c r="T26" s="1367"/>
      <c r="U26" s="1367"/>
      <c r="V26" s="1367"/>
      <c r="W26" s="1367"/>
      <c r="X26" s="1367"/>
      <c r="Y26" s="1367"/>
      <c r="Z26" s="1367"/>
      <c r="AA26" s="1367"/>
      <c r="AB26" s="1367"/>
      <c r="AC26" s="1367"/>
      <c r="AD26" s="1367"/>
      <c r="AE26" s="1367"/>
      <c r="AF26" s="1367"/>
      <c r="AG26" s="1367"/>
      <c r="AH26" s="1367"/>
      <c r="AI26" s="1367"/>
      <c r="AJ26" s="1367"/>
      <c r="AK26" s="1367"/>
      <c r="AL26" s="1367"/>
      <c r="AM26" s="1367"/>
      <c r="AN26" s="1367"/>
      <c r="AO26" s="1367"/>
      <c r="AP26" s="1367"/>
      <c r="AQ26" s="1367"/>
      <c r="AR26" s="1367"/>
      <c r="AS26" s="1367"/>
      <c r="AT26" s="1367"/>
      <c r="AU26" s="1367"/>
      <c r="AV26" s="1367"/>
      <c r="AW26" s="1367"/>
      <c r="AX26" s="1367"/>
      <c r="AY26" s="1367"/>
      <c r="AZ26" s="1367"/>
      <c r="BA26" s="1367"/>
      <c r="BB26" s="1367"/>
      <c r="BC26" s="1367"/>
      <c r="BD26" s="1367"/>
      <c r="BE26" s="1367"/>
      <c r="BF26" s="1367"/>
      <c r="BG26" s="1367"/>
      <c r="BH26" s="1367"/>
      <c r="BI26" s="1367"/>
      <c r="BJ26" s="1367"/>
      <c r="BK26" s="1367"/>
      <c r="BL26" s="1367"/>
      <c r="BM26" s="1367"/>
      <c r="BN26" s="1367"/>
      <c r="BO26" s="1367"/>
      <c r="BP26" s="1361"/>
      <c r="BQ26" s="1368"/>
      <c r="BR26" s="1367"/>
      <c r="BS26" s="1367"/>
      <c r="BT26" s="1367"/>
      <c r="BU26" s="1367"/>
      <c r="BV26" s="1367"/>
      <c r="BW26" s="1367"/>
      <c r="BX26" s="1367"/>
      <c r="BY26" s="1367"/>
      <c r="BZ26" s="1367"/>
      <c r="CA26" s="1367"/>
      <c r="CB26" s="1367"/>
      <c r="CC26" s="1367"/>
      <c r="CD26" s="1367"/>
      <c r="CE26" s="1367"/>
      <c r="CF26" s="1367"/>
      <c r="CG26" s="1367"/>
      <c r="CH26" s="1367"/>
      <c r="CI26" s="1367"/>
      <c r="CJ26" s="1367"/>
      <c r="CK26" s="1367"/>
      <c r="CL26" s="1367"/>
      <c r="CM26" s="1367"/>
      <c r="CN26" s="1367"/>
      <c r="CO26" s="1367"/>
      <c r="CP26" s="1367"/>
      <c r="CQ26" s="1367"/>
      <c r="CR26" s="1367"/>
      <c r="CS26" s="1367"/>
      <c r="CT26" s="1367"/>
      <c r="CU26" s="1367"/>
      <c r="CV26" s="1367"/>
      <c r="CW26" s="1367"/>
      <c r="CX26" s="1367"/>
      <c r="CY26" s="1367"/>
      <c r="CZ26" s="1367"/>
      <c r="DA26" s="1367"/>
      <c r="DB26" s="1367"/>
      <c r="DC26" s="1367"/>
      <c r="DD26" s="1367"/>
      <c r="DE26" s="1367"/>
      <c r="DF26" s="1367"/>
      <c r="DG26" s="1367"/>
      <c r="DH26" s="1367"/>
      <c r="DI26" s="1367"/>
      <c r="DJ26" s="1367"/>
      <c r="DK26" s="1367"/>
      <c r="DL26" s="1367"/>
      <c r="DM26" s="1367"/>
      <c r="DN26" s="1367"/>
      <c r="DO26" s="1367"/>
      <c r="DP26" s="1367"/>
      <c r="DQ26" s="1367"/>
      <c r="DR26" s="1367"/>
      <c r="DS26" s="1367"/>
      <c r="DT26" s="1368"/>
      <c r="DU26" s="1367"/>
      <c r="DV26" s="1367"/>
      <c r="DW26" s="1367"/>
      <c r="DX26" s="1367"/>
      <c r="DY26" s="1367"/>
      <c r="DZ26" s="1367"/>
      <c r="EA26" s="1367"/>
      <c r="EB26" s="1367"/>
      <c r="EC26" s="1367"/>
      <c r="ED26" s="1367"/>
      <c r="EE26" s="1367"/>
      <c r="EF26" s="1367"/>
      <c r="EG26" s="1367"/>
      <c r="EH26" s="1367"/>
      <c r="EI26" s="1367"/>
      <c r="EJ26" s="1367"/>
      <c r="EK26" s="1367"/>
      <c r="EL26" s="1367"/>
      <c r="EM26" s="1367"/>
      <c r="EN26" s="1367"/>
      <c r="EO26" s="1367"/>
      <c r="EP26" s="1367"/>
      <c r="EQ26" s="1367"/>
      <c r="ER26" s="1367"/>
      <c r="ES26" s="1367"/>
      <c r="ET26" s="1367"/>
      <c r="EU26" s="1367"/>
      <c r="EV26" s="1367"/>
      <c r="EW26" s="1367"/>
      <c r="EX26" s="1367"/>
      <c r="EY26" s="1367"/>
      <c r="EZ26" s="1367"/>
      <c r="FA26" s="1367"/>
      <c r="FB26" s="1367"/>
      <c r="FC26" s="1367"/>
      <c r="FD26" s="1367"/>
      <c r="FE26" s="1367"/>
      <c r="FF26" s="1367"/>
      <c r="FG26" s="1367"/>
      <c r="FH26" s="1367"/>
      <c r="FI26" s="1367"/>
      <c r="FJ26" s="1367"/>
      <c r="FK26" s="1367"/>
      <c r="FL26" s="1367"/>
      <c r="FM26" s="1367"/>
      <c r="FN26" s="1367"/>
      <c r="FO26" s="1367"/>
      <c r="FP26" s="1367"/>
      <c r="FQ26" s="1367"/>
      <c r="FR26" s="1367"/>
      <c r="FS26" s="1361"/>
      <c r="FT26" s="1368"/>
      <c r="FU26" s="1367"/>
      <c r="FV26" s="1367"/>
      <c r="FW26" s="1367"/>
      <c r="FX26" s="1367"/>
      <c r="FY26" s="1367"/>
      <c r="FZ26" s="1367"/>
      <c r="GA26" s="1367"/>
      <c r="GB26" s="1367"/>
      <c r="GC26" s="1367"/>
      <c r="GD26" s="1367"/>
      <c r="GE26" s="1367"/>
      <c r="GF26" s="1367"/>
      <c r="GG26" s="1367"/>
      <c r="GH26" s="1367"/>
      <c r="GI26" s="1367"/>
      <c r="GJ26" s="1367"/>
      <c r="GK26" s="1367"/>
      <c r="GL26" s="1367"/>
      <c r="GM26" s="1367"/>
      <c r="GN26" s="1367"/>
      <c r="GO26" s="1367"/>
      <c r="GP26" s="1367"/>
      <c r="GQ26" s="1367"/>
      <c r="GR26" s="1367"/>
      <c r="GS26" s="1367"/>
      <c r="GT26" s="1367"/>
      <c r="GU26" s="1367"/>
      <c r="GV26" s="1367"/>
      <c r="GW26" s="1367"/>
      <c r="GX26" s="1367"/>
      <c r="GY26" s="1367"/>
      <c r="GZ26" s="1367"/>
      <c r="HA26" s="1367"/>
      <c r="HB26" s="1367"/>
      <c r="HC26" s="1367"/>
      <c r="HD26" s="1367"/>
      <c r="HE26" s="1367"/>
      <c r="HF26" s="1367"/>
      <c r="HG26" s="1367"/>
      <c r="HH26" s="1367"/>
      <c r="HI26" s="1367"/>
      <c r="HJ26" s="1367"/>
      <c r="HK26" s="1367"/>
      <c r="HL26" s="1367"/>
      <c r="HM26" s="1367"/>
      <c r="HN26" s="1367"/>
      <c r="HO26" s="1367"/>
      <c r="HP26" s="1367"/>
      <c r="HQ26" s="1367"/>
      <c r="HR26" s="1367"/>
      <c r="HS26" s="1367"/>
      <c r="HT26" s="1367"/>
      <c r="HU26" s="1367"/>
      <c r="HV26" s="1367"/>
      <c r="HW26" s="1367"/>
      <c r="HX26" s="1367"/>
      <c r="HY26" s="1367"/>
      <c r="HZ26" s="1367"/>
      <c r="IA26" s="1367"/>
      <c r="IB26" s="1367"/>
      <c r="IC26" s="1367"/>
      <c r="ID26" s="1367"/>
      <c r="IE26" s="1367"/>
      <c r="IF26" s="1367"/>
      <c r="IG26" s="1367"/>
      <c r="IH26" s="1367"/>
      <c r="II26" s="1367"/>
      <c r="IJ26" s="1367"/>
      <c r="IK26" s="1367"/>
      <c r="IL26" s="1367"/>
      <c r="IM26" s="1367"/>
      <c r="IN26" s="1367"/>
      <c r="IO26" s="1367"/>
      <c r="IP26" s="1367"/>
      <c r="IQ26" s="1367"/>
      <c r="IR26" s="1367"/>
      <c r="IS26" s="1367"/>
      <c r="IT26" s="1367"/>
      <c r="IU26" s="1367"/>
      <c r="IV26" s="1367"/>
      <c r="IW26" s="1367"/>
      <c r="IX26" s="1367"/>
      <c r="IY26" s="1367"/>
      <c r="IZ26" s="1367"/>
      <c r="JA26" s="1367"/>
      <c r="JB26" s="1367"/>
      <c r="JC26" s="1367"/>
      <c r="JD26" s="1367"/>
      <c r="JE26" s="1367"/>
      <c r="JF26" s="1367"/>
      <c r="JG26" s="1367"/>
      <c r="JH26" s="1367"/>
      <c r="JI26" s="1367"/>
      <c r="JJ26" s="1367"/>
      <c r="JK26" s="1367"/>
      <c r="JL26" s="1367"/>
      <c r="JM26" s="1367"/>
      <c r="JN26" s="1367"/>
      <c r="JO26" s="1367"/>
    </row>
    <row r="27" spans="1:291" ht="23.25" customHeight="1" x14ac:dyDescent="0.3">
      <c r="K27" s="1369"/>
      <c r="L27" s="1369"/>
      <c r="M27" s="1369"/>
      <c r="N27" s="1369"/>
      <c r="O27" s="1369"/>
      <c r="P27" s="1369"/>
      <c r="Q27" s="1369"/>
      <c r="R27" s="1369"/>
      <c r="S27" s="1369"/>
      <c r="T27" s="1369"/>
      <c r="U27" s="1369"/>
      <c r="V27" s="1369"/>
      <c r="W27" s="1369"/>
      <c r="X27" s="1369"/>
      <c r="Y27" s="1369"/>
      <c r="Z27" s="1369"/>
      <c r="AA27" s="1369"/>
      <c r="AB27" s="1369"/>
      <c r="AC27" s="1369"/>
      <c r="AD27" s="1369"/>
      <c r="AE27" s="1369"/>
      <c r="AF27" s="1369"/>
      <c r="AG27" s="1369"/>
      <c r="AH27" s="1369"/>
      <c r="AI27" s="1369"/>
      <c r="AJ27" s="1369"/>
      <c r="AK27" s="1369"/>
      <c r="AL27" s="1369"/>
      <c r="AM27" s="1369"/>
      <c r="AN27" s="1369"/>
      <c r="AO27" s="1369"/>
      <c r="AP27" s="1369"/>
      <c r="AQ27" s="1369"/>
      <c r="AR27" s="1369"/>
      <c r="AS27" s="1369"/>
      <c r="AT27" s="1369"/>
      <c r="AU27" s="1369"/>
      <c r="AV27" s="1369"/>
      <c r="AW27" s="1369"/>
      <c r="AX27" s="1369"/>
      <c r="AY27" s="1369"/>
      <c r="AZ27" s="1369"/>
      <c r="BA27" s="1369"/>
      <c r="BB27" s="1369"/>
      <c r="BC27" s="1369"/>
      <c r="BD27" s="1369"/>
      <c r="BE27" s="1369"/>
      <c r="BF27" s="1369"/>
      <c r="BG27" s="1369"/>
      <c r="BH27" s="1369"/>
      <c r="BI27" s="1369"/>
      <c r="BJ27" s="1369"/>
      <c r="BK27" s="1369"/>
      <c r="BL27" s="1369"/>
      <c r="BM27" s="1369"/>
      <c r="BN27" s="1369"/>
      <c r="BO27" s="1369"/>
      <c r="BP27" s="1369"/>
      <c r="BQ27" s="1369"/>
      <c r="BR27" s="1369"/>
      <c r="BS27" s="1369"/>
      <c r="BT27" s="1369"/>
      <c r="BU27" s="1369"/>
      <c r="BV27" s="1369"/>
      <c r="BW27" s="1369"/>
      <c r="BX27" s="1369"/>
      <c r="BY27" s="1369"/>
      <c r="BZ27" s="1369"/>
      <c r="CA27" s="1369"/>
      <c r="CB27" s="1369"/>
      <c r="CC27" s="1369"/>
      <c r="CD27" s="1369"/>
      <c r="CE27" s="1369"/>
      <c r="CF27" s="1369"/>
      <c r="CG27" s="1369"/>
      <c r="CH27" s="1369"/>
      <c r="CI27" s="1369"/>
      <c r="CJ27" s="1369"/>
      <c r="CK27" s="1369"/>
      <c r="CL27" s="1369"/>
      <c r="CM27" s="1369"/>
      <c r="CN27" s="1369"/>
      <c r="CO27" s="1369"/>
      <c r="CP27" s="1369"/>
      <c r="CQ27" s="1369"/>
      <c r="CR27" s="1369"/>
      <c r="CS27" s="1369"/>
      <c r="CT27" s="1369"/>
      <c r="CU27" s="1369"/>
      <c r="CV27" s="1369"/>
      <c r="CW27" s="1369"/>
      <c r="CX27" s="1369"/>
      <c r="CY27" s="1369"/>
      <c r="CZ27" s="1369"/>
      <c r="DA27" s="1369"/>
      <c r="DB27" s="1369"/>
      <c r="DC27" s="1369"/>
      <c r="DD27" s="1369"/>
      <c r="DE27" s="1369"/>
      <c r="DF27" s="1369"/>
      <c r="DG27" s="1369"/>
      <c r="DH27" s="1369"/>
      <c r="DI27" s="1369"/>
      <c r="DJ27" s="1369"/>
      <c r="DK27" s="1369"/>
      <c r="DL27" s="1369"/>
      <c r="DM27" s="1369"/>
      <c r="DN27" s="1369"/>
      <c r="DO27" s="1369"/>
      <c r="DP27" s="1369"/>
      <c r="DQ27" s="1369"/>
      <c r="DR27" s="1369"/>
      <c r="DS27" s="1369"/>
      <c r="DT27" s="1369"/>
      <c r="DU27" s="1369"/>
      <c r="DV27" s="1369"/>
      <c r="DW27" s="1369"/>
      <c r="DX27" s="1369"/>
      <c r="DY27" s="1369"/>
      <c r="DZ27" s="1369"/>
      <c r="EA27" s="1369"/>
      <c r="EB27" s="1369"/>
      <c r="EC27" s="1369"/>
      <c r="ED27" s="1369"/>
      <c r="EE27" s="1369"/>
      <c r="EF27" s="1369"/>
      <c r="EG27" s="1369"/>
      <c r="EH27" s="1369"/>
      <c r="EI27" s="1369"/>
      <c r="EJ27" s="1369"/>
      <c r="EK27" s="1369"/>
      <c r="EL27" s="1369"/>
      <c r="EM27" s="1369"/>
      <c r="EN27" s="1369"/>
      <c r="EO27" s="1369"/>
      <c r="EP27" s="1369"/>
      <c r="EQ27" s="1369"/>
      <c r="ER27" s="1369"/>
      <c r="ES27" s="1369"/>
      <c r="ET27" s="1369"/>
      <c r="EU27" s="1369"/>
      <c r="EV27" s="1369"/>
      <c r="EW27" s="1369"/>
      <c r="EX27" s="1369"/>
      <c r="EY27" s="1369"/>
      <c r="EZ27" s="1369"/>
      <c r="FA27" s="1369"/>
      <c r="FB27" s="1369"/>
      <c r="FC27" s="1369"/>
      <c r="FD27" s="1369"/>
      <c r="FE27" s="1369"/>
      <c r="FF27" s="1369"/>
      <c r="FG27" s="1369"/>
      <c r="FH27" s="1369"/>
      <c r="FI27" s="1369"/>
      <c r="FJ27" s="1369"/>
      <c r="FK27" s="1369"/>
      <c r="FL27" s="1369"/>
      <c r="FM27" s="1369"/>
      <c r="FN27" s="1369"/>
      <c r="FO27" s="1369"/>
      <c r="FP27" s="1369"/>
      <c r="FQ27" s="1369"/>
      <c r="FR27" s="1369"/>
      <c r="FS27" s="1369"/>
      <c r="FT27" s="1369"/>
      <c r="FU27" s="1369"/>
      <c r="FV27" s="1369"/>
      <c r="FW27" s="1369"/>
      <c r="FX27" s="1369"/>
      <c r="FY27" s="1369"/>
      <c r="FZ27" s="1369"/>
      <c r="GA27" s="1369"/>
      <c r="GB27" s="1369"/>
      <c r="GC27" s="1369"/>
      <c r="GD27" s="1369"/>
      <c r="GE27" s="1369"/>
      <c r="GF27" s="1369"/>
      <c r="GG27" s="1369"/>
      <c r="GH27" s="1369"/>
      <c r="GI27" s="1369"/>
      <c r="GJ27" s="1369"/>
      <c r="GK27" s="1369"/>
      <c r="GL27" s="1369"/>
      <c r="GM27" s="1369"/>
      <c r="GN27" s="1369"/>
      <c r="GO27" s="1369"/>
      <c r="GP27" s="1369"/>
      <c r="GQ27" s="1369"/>
      <c r="GR27" s="1369"/>
      <c r="GS27" s="1369"/>
      <c r="GT27" s="1369"/>
      <c r="GU27" s="1369"/>
      <c r="GV27" s="1369"/>
      <c r="GW27" s="1369"/>
      <c r="GX27" s="1369"/>
      <c r="GY27" s="1369"/>
      <c r="GZ27" s="1369"/>
      <c r="HA27" s="1369"/>
      <c r="HB27" s="1369"/>
      <c r="HC27" s="1369"/>
      <c r="HD27" s="1369"/>
      <c r="HE27" s="1369"/>
      <c r="HF27" s="1369"/>
      <c r="HG27" s="1369"/>
      <c r="HH27" s="1369"/>
      <c r="HI27" s="1369"/>
      <c r="HJ27" s="1369"/>
      <c r="HK27" s="1369"/>
      <c r="HL27" s="1369"/>
      <c r="HM27" s="1369"/>
      <c r="HN27" s="1369"/>
      <c r="HO27" s="1369"/>
      <c r="HP27" s="1369"/>
      <c r="HQ27" s="1369"/>
      <c r="HR27" s="1369"/>
      <c r="HS27" s="1369"/>
      <c r="HT27" s="1369"/>
      <c r="HU27" s="1369"/>
      <c r="HV27" s="1369"/>
      <c r="HW27" s="1369"/>
      <c r="HX27" s="1369"/>
      <c r="HY27" s="1369"/>
      <c r="HZ27" s="1369"/>
      <c r="IA27" s="1369"/>
      <c r="IB27" s="1369"/>
      <c r="IC27" s="1369"/>
      <c r="ID27" s="1369"/>
      <c r="IE27" s="1369"/>
      <c r="IF27" s="1369"/>
      <c r="IG27" s="1369"/>
      <c r="IH27" s="1369"/>
      <c r="II27" s="1369"/>
      <c r="IJ27" s="1369"/>
      <c r="IK27" s="1369"/>
      <c r="IL27" s="1369"/>
      <c r="IM27" s="1369"/>
      <c r="IN27" s="1369"/>
      <c r="IO27" s="1369"/>
      <c r="IP27" s="1369"/>
      <c r="IQ27" s="1369"/>
      <c r="IR27" s="1369"/>
      <c r="IS27" s="1369"/>
      <c r="IT27" s="1369"/>
      <c r="IU27" s="1369"/>
      <c r="IV27" s="1369"/>
      <c r="IW27" s="1369"/>
      <c r="IX27" s="1369"/>
      <c r="IY27" s="1369"/>
      <c r="IZ27" s="1369"/>
      <c r="JA27" s="1369"/>
      <c r="JB27" s="1369"/>
      <c r="JC27" s="1369"/>
      <c r="JD27" s="1369"/>
      <c r="JE27" s="1369"/>
      <c r="JF27" s="1369"/>
      <c r="JG27" s="1369"/>
      <c r="JH27" s="1369"/>
      <c r="JI27" s="1369"/>
      <c r="JJ27" s="1369"/>
      <c r="JK27" s="1369"/>
      <c r="JL27" s="1369"/>
      <c r="JM27" s="1369"/>
      <c r="JN27" s="1369"/>
      <c r="JO27" s="1369"/>
      <c r="JP27" s="1369"/>
      <c r="JQ27" s="1369"/>
      <c r="JR27" s="1369"/>
      <c r="JS27" s="1369"/>
      <c r="JT27" s="1369"/>
      <c r="JU27" s="1369"/>
      <c r="JV27" s="1369"/>
      <c r="JW27" s="136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3"/>
  <sheetViews>
    <sheetView showGridLines="0" view="pageBreakPreview" zoomScaleNormal="100" zoomScaleSheetLayoutView="100" workbookViewId="0">
      <pane xSplit="3" ySplit="4" topLeftCell="D5" activePane="bottomRight" state="frozen"/>
      <selection pane="topRight"/>
      <selection pane="bottomLeft"/>
      <selection pane="bottomRight"/>
    </sheetView>
  </sheetViews>
  <sheetFormatPr defaultColWidth="9" defaultRowHeight="16.399999999999999" customHeight="1" x14ac:dyDescent="0.2"/>
  <cols>
    <col min="1" max="1" width="3.08984375" style="1113" customWidth="1"/>
    <col min="2" max="2" width="10.90625" style="1330" customWidth="1"/>
    <col min="3" max="3" width="37" style="1294" customWidth="1"/>
    <col min="4" max="4" width="14.453125" style="1111" customWidth="1"/>
    <col min="5" max="5" width="15.08984375" style="1111" customWidth="1"/>
    <col min="6" max="6" width="15.08984375" style="1112" customWidth="1"/>
    <col min="7" max="7" width="15.08984375" style="1113" customWidth="1"/>
    <col min="8" max="9" width="15.08984375" style="1114" customWidth="1"/>
    <col min="10" max="10" width="47.453125" style="1113" customWidth="1"/>
    <col min="11" max="11" width="9" style="1113" customWidth="1"/>
    <col min="12" max="12" width="13.6328125" style="1113" customWidth="1"/>
    <col min="13" max="13" width="11.453125" style="1113" bestFit="1" customWidth="1"/>
    <col min="14" max="14" width="10.08984375" style="1113" bestFit="1" customWidth="1"/>
    <col min="15" max="16384" width="9" style="1113"/>
  </cols>
  <sheetData>
    <row r="1" spans="2:14" ht="14.4" customHeight="1" x14ac:dyDescent="0.2">
      <c r="B1" s="1293"/>
    </row>
    <row r="2" spans="2:14" s="1295" customFormat="1" ht="20.399999999999999" customHeight="1" x14ac:dyDescent="0.2">
      <c r="B2" s="1415" t="s">
        <v>1970</v>
      </c>
      <c r="C2" s="1412" t="s">
        <v>1862</v>
      </c>
      <c r="D2" s="1418" t="s">
        <v>1971</v>
      </c>
      <c r="E2" s="1420" t="s">
        <v>1972</v>
      </c>
      <c r="F2" s="1421"/>
      <c r="G2" s="1422" t="s">
        <v>536</v>
      </c>
      <c r="H2" s="1423"/>
      <c r="I2" s="1424"/>
      <c r="J2" s="1412" t="s">
        <v>1973</v>
      </c>
    </row>
    <row r="3" spans="2:14" s="1295" customFormat="1" ht="27" customHeight="1" x14ac:dyDescent="0.2">
      <c r="B3" s="1416"/>
      <c r="C3" s="1413"/>
      <c r="D3" s="1419"/>
      <c r="E3" s="1296" t="s">
        <v>1974</v>
      </c>
      <c r="F3" s="1297" t="s">
        <v>1975</v>
      </c>
      <c r="G3" s="1296" t="s">
        <v>1974</v>
      </c>
      <c r="H3" s="1297" t="s">
        <v>1976</v>
      </c>
      <c r="I3" s="1298" t="s">
        <v>1977</v>
      </c>
      <c r="J3" s="1413"/>
    </row>
    <row r="4" spans="2:14" s="1295" customFormat="1" ht="16.399999999999999" customHeight="1" x14ac:dyDescent="0.2">
      <c r="B4" s="1417"/>
      <c r="C4" s="1414"/>
      <c r="D4" s="1299" t="s">
        <v>1978</v>
      </c>
      <c r="E4" s="1299" t="s">
        <v>1978</v>
      </c>
      <c r="F4" s="1082" t="s">
        <v>1979</v>
      </c>
      <c r="G4" s="1299" t="s">
        <v>1978</v>
      </c>
      <c r="H4" s="1082" t="s">
        <v>1980</v>
      </c>
      <c r="I4" s="1083" t="s">
        <v>1979</v>
      </c>
      <c r="J4" s="1414"/>
    </row>
    <row r="5" spans="2:14" ht="16.399999999999999" customHeight="1" x14ac:dyDescent="0.2">
      <c r="B5" s="894" t="s">
        <v>6</v>
      </c>
      <c r="C5" s="1300" t="s">
        <v>595</v>
      </c>
      <c r="D5" s="1301">
        <v>49200</v>
      </c>
      <c r="E5" s="1301">
        <v>49700</v>
      </c>
      <c r="F5" s="1302">
        <v>3.6999999999999997</v>
      </c>
      <c r="G5" s="1301">
        <v>49000</v>
      </c>
      <c r="H5" s="1303">
        <v>3.9</v>
      </c>
      <c r="I5" s="1302">
        <v>3.9</v>
      </c>
      <c r="J5" s="1304" t="s">
        <v>542</v>
      </c>
      <c r="M5" s="1111"/>
      <c r="N5" s="1305"/>
    </row>
    <row r="6" spans="2:14" ht="16.399999999999999" customHeight="1" x14ac:dyDescent="0.2">
      <c r="B6" s="894" t="s">
        <v>3</v>
      </c>
      <c r="C6" s="1106" t="s">
        <v>277</v>
      </c>
      <c r="D6" s="338">
        <v>21800</v>
      </c>
      <c r="E6" s="547">
        <v>21600</v>
      </c>
      <c r="F6" s="385">
        <v>4.1000000000000005</v>
      </c>
      <c r="G6" s="547">
        <v>21900</v>
      </c>
      <c r="H6" s="385">
        <v>3.9</v>
      </c>
      <c r="I6" s="385">
        <v>4.2</v>
      </c>
      <c r="J6" s="387" t="s">
        <v>543</v>
      </c>
      <c r="M6" s="1111"/>
      <c r="N6" s="1305"/>
    </row>
    <row r="7" spans="2:14" ht="16.399999999999999" customHeight="1" x14ac:dyDescent="0.2">
      <c r="B7" s="894" t="s">
        <v>7</v>
      </c>
      <c r="C7" s="1106" t="s">
        <v>278</v>
      </c>
      <c r="D7" s="338">
        <v>27200</v>
      </c>
      <c r="E7" s="547">
        <v>27600</v>
      </c>
      <c r="F7" s="385">
        <v>4</v>
      </c>
      <c r="G7" s="547">
        <v>26800</v>
      </c>
      <c r="H7" s="385">
        <v>3.6999999999999997</v>
      </c>
      <c r="I7" s="385">
        <v>4.2</v>
      </c>
      <c r="J7" s="387" t="s">
        <v>544</v>
      </c>
      <c r="M7" s="1111"/>
      <c r="N7" s="1305"/>
    </row>
    <row r="8" spans="2:14" ht="16.399999999999999" customHeight="1" x14ac:dyDescent="0.2">
      <c r="B8" s="894" t="s">
        <v>5</v>
      </c>
      <c r="C8" s="1106" t="s">
        <v>1304</v>
      </c>
      <c r="D8" s="338">
        <v>11600</v>
      </c>
      <c r="E8" s="547">
        <v>11800</v>
      </c>
      <c r="F8" s="385">
        <v>3.6999999999999997</v>
      </c>
      <c r="G8" s="547">
        <v>11400</v>
      </c>
      <c r="H8" s="385">
        <v>3.5000000000000004</v>
      </c>
      <c r="I8" s="385">
        <v>3.9</v>
      </c>
      <c r="J8" s="387" t="s">
        <v>544</v>
      </c>
      <c r="M8" s="1111"/>
      <c r="N8" s="1305"/>
    </row>
    <row r="9" spans="2:14" ht="16.399999999999999" customHeight="1" x14ac:dyDescent="0.2">
      <c r="B9" s="894" t="s">
        <v>9</v>
      </c>
      <c r="C9" s="1106" t="s">
        <v>1458</v>
      </c>
      <c r="D9" s="338">
        <v>10800</v>
      </c>
      <c r="E9" s="547">
        <v>11000</v>
      </c>
      <c r="F9" s="385">
        <v>3.6999999999999997</v>
      </c>
      <c r="G9" s="547">
        <v>10700</v>
      </c>
      <c r="H9" s="385">
        <v>3.5000000000000004</v>
      </c>
      <c r="I9" s="385">
        <v>3.9</v>
      </c>
      <c r="J9" s="387" t="s">
        <v>543</v>
      </c>
      <c r="M9" s="1111"/>
      <c r="N9" s="1305"/>
    </row>
    <row r="10" spans="2:14" ht="16.399999999999999" customHeight="1" x14ac:dyDescent="0.2">
      <c r="B10" s="894" t="s">
        <v>10</v>
      </c>
      <c r="C10" s="1106" t="s">
        <v>283</v>
      </c>
      <c r="D10" s="338">
        <v>11400</v>
      </c>
      <c r="E10" s="547">
        <v>11500</v>
      </c>
      <c r="F10" s="385">
        <v>4</v>
      </c>
      <c r="G10" s="547">
        <v>11200</v>
      </c>
      <c r="H10" s="385">
        <v>3.8</v>
      </c>
      <c r="I10" s="385">
        <v>4.2</v>
      </c>
      <c r="J10" s="387" t="s">
        <v>544</v>
      </c>
      <c r="M10" s="1111"/>
      <c r="N10" s="1305"/>
    </row>
    <row r="11" spans="2:14" ht="16.399999999999999" customHeight="1" x14ac:dyDescent="0.2">
      <c r="B11" s="894" t="s">
        <v>11</v>
      </c>
      <c r="C11" s="1106" t="s">
        <v>1459</v>
      </c>
      <c r="D11" s="338">
        <v>7250</v>
      </c>
      <c r="E11" s="547">
        <v>7380</v>
      </c>
      <c r="F11" s="385">
        <v>4.2</v>
      </c>
      <c r="G11" s="547">
        <v>7200</v>
      </c>
      <c r="H11" s="385">
        <v>4</v>
      </c>
      <c r="I11" s="385">
        <v>4.3999999999999995</v>
      </c>
      <c r="J11" s="387" t="s">
        <v>543</v>
      </c>
      <c r="M11" s="1111"/>
      <c r="N11" s="1305"/>
    </row>
    <row r="12" spans="2:14" ht="16.399999999999999" customHeight="1" x14ac:dyDescent="0.2">
      <c r="B12" s="894" t="s">
        <v>12</v>
      </c>
      <c r="C12" s="1106" t="s">
        <v>285</v>
      </c>
      <c r="D12" s="338">
        <v>8050</v>
      </c>
      <c r="E12" s="547">
        <v>8370</v>
      </c>
      <c r="F12" s="385">
        <v>4.3</v>
      </c>
      <c r="G12" s="547">
        <v>8050</v>
      </c>
      <c r="H12" s="385">
        <v>4</v>
      </c>
      <c r="I12" s="385">
        <v>4.5999999999999996</v>
      </c>
      <c r="J12" s="387" t="s">
        <v>545</v>
      </c>
      <c r="M12" s="1111"/>
      <c r="N12" s="1305"/>
    </row>
    <row r="13" spans="2:14" ht="16.399999999999999" customHeight="1" x14ac:dyDescent="0.2">
      <c r="B13" s="894" t="s">
        <v>13</v>
      </c>
      <c r="C13" s="1106" t="s">
        <v>286</v>
      </c>
      <c r="D13" s="338">
        <v>5760</v>
      </c>
      <c r="E13" s="547">
        <v>5820</v>
      </c>
      <c r="F13" s="385">
        <v>3.6999999999999997</v>
      </c>
      <c r="G13" s="547">
        <v>5730</v>
      </c>
      <c r="H13" s="385">
        <v>3.5000000000000004</v>
      </c>
      <c r="I13" s="385">
        <v>3.9</v>
      </c>
      <c r="J13" s="387" t="s">
        <v>543</v>
      </c>
      <c r="M13" s="1111"/>
      <c r="N13" s="1305"/>
    </row>
    <row r="14" spans="2:14" ht="16.399999999999999" customHeight="1" x14ac:dyDescent="0.2">
      <c r="B14" s="894" t="s">
        <v>15</v>
      </c>
      <c r="C14" s="1106" t="s">
        <v>287</v>
      </c>
      <c r="D14" s="338">
        <v>4500</v>
      </c>
      <c r="E14" s="547">
        <v>4560</v>
      </c>
      <c r="F14" s="385">
        <v>3.9</v>
      </c>
      <c r="G14" s="547">
        <v>4430</v>
      </c>
      <c r="H14" s="385">
        <v>3.6999999999999997</v>
      </c>
      <c r="I14" s="385">
        <v>4.1000000000000005</v>
      </c>
      <c r="J14" s="387" t="s">
        <v>544</v>
      </c>
      <c r="M14" s="1111"/>
      <c r="N14" s="1305"/>
    </row>
    <row r="15" spans="2:14" ht="16.399999999999999" customHeight="1" x14ac:dyDescent="0.2">
      <c r="B15" s="894" t="s">
        <v>17</v>
      </c>
      <c r="C15" s="1106" t="s">
        <v>1309</v>
      </c>
      <c r="D15" s="338">
        <v>5230</v>
      </c>
      <c r="E15" s="547">
        <v>5200</v>
      </c>
      <c r="F15" s="385">
        <v>3.8</v>
      </c>
      <c r="G15" s="547">
        <v>5240</v>
      </c>
      <c r="H15" s="385">
        <v>3.9</v>
      </c>
      <c r="I15" s="385">
        <v>4</v>
      </c>
      <c r="J15" s="387" t="s">
        <v>542</v>
      </c>
      <c r="M15" s="1111"/>
      <c r="N15" s="1305"/>
    </row>
    <row r="16" spans="2:14" ht="16.399999999999999" customHeight="1" x14ac:dyDescent="0.2">
      <c r="B16" s="894" t="s">
        <v>18</v>
      </c>
      <c r="C16" s="1106" t="s">
        <v>289</v>
      </c>
      <c r="D16" s="338">
        <v>4780</v>
      </c>
      <c r="E16" s="547">
        <v>4870</v>
      </c>
      <c r="F16" s="385">
        <v>3.6999999999999997</v>
      </c>
      <c r="G16" s="547">
        <v>4690</v>
      </c>
      <c r="H16" s="385">
        <v>3.5000000000000004</v>
      </c>
      <c r="I16" s="385">
        <v>3.9</v>
      </c>
      <c r="J16" s="387" t="s">
        <v>544</v>
      </c>
      <c r="M16" s="1111"/>
      <c r="N16" s="1305"/>
    </row>
    <row r="17" spans="2:14" ht="16.399999999999999" customHeight="1" x14ac:dyDescent="0.2">
      <c r="B17" s="894" t="s">
        <v>19</v>
      </c>
      <c r="C17" s="1106" t="s">
        <v>290</v>
      </c>
      <c r="D17" s="338">
        <v>5700</v>
      </c>
      <c r="E17" s="547">
        <v>5790</v>
      </c>
      <c r="F17" s="385">
        <v>3.6999999999999997</v>
      </c>
      <c r="G17" s="547">
        <v>5600</v>
      </c>
      <c r="H17" s="385">
        <v>3.5000000000000004</v>
      </c>
      <c r="I17" s="385">
        <v>3.9</v>
      </c>
      <c r="J17" s="387" t="s">
        <v>544</v>
      </c>
      <c r="M17" s="1111"/>
      <c r="N17" s="1305"/>
    </row>
    <row r="18" spans="2:14" ht="16.399999999999999" customHeight="1" x14ac:dyDescent="0.2">
      <c r="B18" s="894" t="s">
        <v>20</v>
      </c>
      <c r="C18" s="1106" t="s">
        <v>1310</v>
      </c>
      <c r="D18" s="338">
        <v>4960</v>
      </c>
      <c r="E18" s="547">
        <v>5120</v>
      </c>
      <c r="F18" s="385">
        <v>4.3999999999999995</v>
      </c>
      <c r="G18" s="547">
        <v>4890</v>
      </c>
      <c r="H18" s="385">
        <v>4.1000000000000005</v>
      </c>
      <c r="I18" s="385">
        <v>4.5999999999999996</v>
      </c>
      <c r="J18" s="387" t="s">
        <v>543</v>
      </c>
      <c r="M18" s="1111"/>
      <c r="N18" s="1305"/>
    </row>
    <row r="19" spans="2:14" ht="16.399999999999999" customHeight="1" x14ac:dyDescent="0.2">
      <c r="B19" s="894" t="s">
        <v>21</v>
      </c>
      <c r="C19" s="1106" t="s">
        <v>292</v>
      </c>
      <c r="D19" s="338">
        <v>3520</v>
      </c>
      <c r="E19" s="547">
        <v>3570</v>
      </c>
      <c r="F19" s="385">
        <v>4.3</v>
      </c>
      <c r="G19" s="547">
        <v>3470</v>
      </c>
      <c r="H19" s="385">
        <v>4.1000000000000005</v>
      </c>
      <c r="I19" s="385">
        <v>4.5</v>
      </c>
      <c r="J19" s="387" t="s">
        <v>544</v>
      </c>
      <c r="M19" s="1111"/>
      <c r="N19" s="1305"/>
    </row>
    <row r="20" spans="2:14" ht="16.399999999999999" customHeight="1" x14ac:dyDescent="0.2">
      <c r="B20" s="894" t="s">
        <v>22</v>
      </c>
      <c r="C20" s="1106" t="s">
        <v>293</v>
      </c>
      <c r="D20" s="338">
        <v>4830</v>
      </c>
      <c r="E20" s="547">
        <v>4910</v>
      </c>
      <c r="F20" s="385">
        <v>3.9</v>
      </c>
      <c r="G20" s="547">
        <v>4740</v>
      </c>
      <c r="H20" s="385">
        <v>3.6999999999999997</v>
      </c>
      <c r="I20" s="385">
        <v>4.1000000000000005</v>
      </c>
      <c r="J20" s="387" t="s">
        <v>544</v>
      </c>
      <c r="M20" s="1111"/>
      <c r="N20" s="1305"/>
    </row>
    <row r="21" spans="2:14" ht="16.399999999999999" customHeight="1" x14ac:dyDescent="0.2">
      <c r="B21" s="894" t="s">
        <v>23</v>
      </c>
      <c r="C21" s="1106" t="s">
        <v>294</v>
      </c>
      <c r="D21" s="338">
        <v>2520</v>
      </c>
      <c r="E21" s="547">
        <v>2520</v>
      </c>
      <c r="F21" s="385">
        <v>3.8</v>
      </c>
      <c r="G21" s="547">
        <v>2520</v>
      </c>
      <c r="H21" s="385">
        <v>3.8</v>
      </c>
      <c r="I21" s="385">
        <v>4</v>
      </c>
      <c r="J21" s="387" t="s">
        <v>542</v>
      </c>
      <c r="M21" s="1111"/>
      <c r="N21" s="1305"/>
    </row>
    <row r="22" spans="2:14" ht="16.399999999999999" customHeight="1" x14ac:dyDescent="0.2">
      <c r="B22" s="894" t="s">
        <v>24</v>
      </c>
      <c r="C22" s="1106" t="s">
        <v>1460</v>
      </c>
      <c r="D22" s="338">
        <v>4140</v>
      </c>
      <c r="E22" s="547">
        <v>4200</v>
      </c>
      <c r="F22" s="385">
        <v>4.1000000000000005</v>
      </c>
      <c r="G22" s="547">
        <v>4070</v>
      </c>
      <c r="H22" s="385">
        <v>3.9</v>
      </c>
      <c r="I22" s="385">
        <v>4.3</v>
      </c>
      <c r="J22" s="387" t="s">
        <v>544</v>
      </c>
      <c r="M22" s="1111"/>
      <c r="N22" s="1305"/>
    </row>
    <row r="23" spans="2:14" ht="16.399999999999999" customHeight="1" x14ac:dyDescent="0.2">
      <c r="B23" s="894" t="s">
        <v>25</v>
      </c>
      <c r="C23" s="1106" t="s">
        <v>1312</v>
      </c>
      <c r="D23" s="338">
        <v>2940</v>
      </c>
      <c r="E23" s="547">
        <v>2980</v>
      </c>
      <c r="F23" s="385">
        <v>4.2</v>
      </c>
      <c r="G23" s="547">
        <v>2890</v>
      </c>
      <c r="H23" s="385">
        <v>4</v>
      </c>
      <c r="I23" s="385">
        <v>4.3999999999999995</v>
      </c>
      <c r="J23" s="387" t="s">
        <v>544</v>
      </c>
      <c r="M23" s="1111"/>
      <c r="N23" s="1305"/>
    </row>
    <row r="24" spans="2:14" ht="16.399999999999999" customHeight="1" x14ac:dyDescent="0.2">
      <c r="B24" s="894" t="s">
        <v>26</v>
      </c>
      <c r="C24" s="1106" t="s">
        <v>297</v>
      </c>
      <c r="D24" s="338">
        <v>3250</v>
      </c>
      <c r="E24" s="547">
        <v>3300</v>
      </c>
      <c r="F24" s="385">
        <v>3.9</v>
      </c>
      <c r="G24" s="547">
        <v>3190</v>
      </c>
      <c r="H24" s="385">
        <v>3.6999999999999997</v>
      </c>
      <c r="I24" s="385">
        <v>4.1000000000000005</v>
      </c>
      <c r="J24" s="387" t="s">
        <v>544</v>
      </c>
      <c r="M24" s="1111"/>
      <c r="N24" s="1305"/>
    </row>
    <row r="25" spans="2:14" ht="16.399999999999999" customHeight="1" x14ac:dyDescent="0.2">
      <c r="B25" s="894" t="s">
        <v>28</v>
      </c>
      <c r="C25" s="1106" t="s">
        <v>298</v>
      </c>
      <c r="D25" s="338">
        <v>2560</v>
      </c>
      <c r="E25" s="547">
        <v>2590</v>
      </c>
      <c r="F25" s="385">
        <v>4.1000000000000005</v>
      </c>
      <c r="G25" s="547">
        <v>2520</v>
      </c>
      <c r="H25" s="385">
        <v>3.9</v>
      </c>
      <c r="I25" s="385">
        <v>4.3</v>
      </c>
      <c r="J25" s="387" t="s">
        <v>544</v>
      </c>
      <c r="M25" s="1111"/>
      <c r="N25" s="1305"/>
    </row>
    <row r="26" spans="2:14" ht="16.399999999999999" customHeight="1" x14ac:dyDescent="0.2">
      <c r="B26" s="894" t="s">
        <v>30</v>
      </c>
      <c r="C26" s="1106" t="s">
        <v>299</v>
      </c>
      <c r="D26" s="338">
        <v>1900</v>
      </c>
      <c r="E26" s="547">
        <v>1930</v>
      </c>
      <c r="F26" s="385">
        <v>4.2</v>
      </c>
      <c r="G26" s="547">
        <v>1870</v>
      </c>
      <c r="H26" s="385">
        <v>4</v>
      </c>
      <c r="I26" s="385">
        <v>4.3999999999999995</v>
      </c>
      <c r="J26" s="387" t="s">
        <v>544</v>
      </c>
      <c r="M26" s="1111"/>
      <c r="N26" s="1305"/>
    </row>
    <row r="27" spans="2:14" ht="16.399999999999999" customHeight="1" x14ac:dyDescent="0.2">
      <c r="B27" s="894" t="s">
        <v>31</v>
      </c>
      <c r="C27" s="1106" t="s">
        <v>300</v>
      </c>
      <c r="D27" s="338">
        <v>6640</v>
      </c>
      <c r="E27" s="547">
        <v>6740</v>
      </c>
      <c r="F27" s="385">
        <v>4</v>
      </c>
      <c r="G27" s="547">
        <v>6540</v>
      </c>
      <c r="H27" s="385">
        <v>3.8</v>
      </c>
      <c r="I27" s="385">
        <v>4.2</v>
      </c>
      <c r="J27" s="387" t="s">
        <v>544</v>
      </c>
      <c r="M27" s="1111"/>
      <c r="N27" s="1305"/>
    </row>
    <row r="28" spans="2:14" ht="16.399999999999999" customHeight="1" x14ac:dyDescent="0.2">
      <c r="B28" s="894" t="s">
        <v>33</v>
      </c>
      <c r="C28" s="1106" t="s">
        <v>302</v>
      </c>
      <c r="D28" s="338">
        <v>5080</v>
      </c>
      <c r="E28" s="547">
        <v>5220</v>
      </c>
      <c r="F28" s="385">
        <v>4.5</v>
      </c>
      <c r="G28" s="547">
        <v>5020</v>
      </c>
      <c r="H28" s="385">
        <v>4.5999999999999996</v>
      </c>
      <c r="I28" s="385">
        <v>5</v>
      </c>
      <c r="J28" s="387" t="s">
        <v>543</v>
      </c>
      <c r="M28" s="1111"/>
      <c r="N28" s="1305"/>
    </row>
    <row r="29" spans="2:14" ht="16.399999999999999" customHeight="1" x14ac:dyDescent="0.2">
      <c r="B29" s="894" t="s">
        <v>36</v>
      </c>
      <c r="C29" s="1106" t="s">
        <v>303</v>
      </c>
      <c r="D29" s="338">
        <v>3370</v>
      </c>
      <c r="E29" s="547">
        <v>3400</v>
      </c>
      <c r="F29" s="385">
        <v>4.7</v>
      </c>
      <c r="G29" s="547">
        <v>3370</v>
      </c>
      <c r="H29" s="385">
        <v>4.3999999999999995</v>
      </c>
      <c r="I29" s="385">
        <v>5</v>
      </c>
      <c r="J29" s="387" t="s">
        <v>545</v>
      </c>
      <c r="M29" s="1111"/>
      <c r="N29" s="1305"/>
    </row>
    <row r="30" spans="2:14" ht="16.399999999999999" customHeight="1" x14ac:dyDescent="0.2">
      <c r="B30" s="894" t="s">
        <v>37</v>
      </c>
      <c r="C30" s="1106" t="s">
        <v>1313</v>
      </c>
      <c r="D30" s="338">
        <v>2000</v>
      </c>
      <c r="E30" s="547">
        <v>2020</v>
      </c>
      <c r="F30" s="385">
        <v>4.5999999999999996</v>
      </c>
      <c r="G30" s="547">
        <v>1970</v>
      </c>
      <c r="H30" s="385">
        <v>4.3999999999999995</v>
      </c>
      <c r="I30" s="385">
        <v>4.8</v>
      </c>
      <c r="J30" s="387" t="s">
        <v>544</v>
      </c>
      <c r="M30" s="1111"/>
      <c r="N30" s="1305"/>
    </row>
    <row r="31" spans="2:14" ht="16.399999999999999" customHeight="1" x14ac:dyDescent="0.2">
      <c r="B31" s="894" t="s">
        <v>38</v>
      </c>
      <c r="C31" s="1106" t="s">
        <v>305</v>
      </c>
      <c r="D31" s="338">
        <v>4400</v>
      </c>
      <c r="E31" s="547">
        <v>4270</v>
      </c>
      <c r="F31" s="385">
        <v>4.5</v>
      </c>
      <c r="G31" s="547">
        <v>4450</v>
      </c>
      <c r="H31" s="385">
        <v>4.7</v>
      </c>
      <c r="I31" s="385">
        <v>4.7</v>
      </c>
      <c r="J31" s="387" t="s">
        <v>542</v>
      </c>
      <c r="M31" s="1111"/>
      <c r="N31" s="1305"/>
    </row>
    <row r="32" spans="2:14" ht="16.399999999999999" customHeight="1" x14ac:dyDescent="0.2">
      <c r="B32" s="894" t="s">
        <v>39</v>
      </c>
      <c r="C32" s="1106" t="s">
        <v>1314</v>
      </c>
      <c r="D32" s="338">
        <v>9300</v>
      </c>
      <c r="E32" s="547">
        <v>9360</v>
      </c>
      <c r="F32" s="385">
        <v>4.7</v>
      </c>
      <c r="G32" s="547">
        <v>9230</v>
      </c>
      <c r="H32" s="385">
        <v>4.5</v>
      </c>
      <c r="I32" s="385">
        <v>4.9000000000000004</v>
      </c>
      <c r="J32" s="387" t="s">
        <v>546</v>
      </c>
      <c r="M32" s="1111"/>
      <c r="N32" s="1305"/>
    </row>
    <row r="33" spans="2:14" ht="16.399999999999999" customHeight="1" x14ac:dyDescent="0.2">
      <c r="B33" s="894" t="s">
        <v>40</v>
      </c>
      <c r="C33" s="1106" t="s">
        <v>1461</v>
      </c>
      <c r="D33" s="338">
        <v>6900</v>
      </c>
      <c r="E33" s="547">
        <v>7000</v>
      </c>
      <c r="F33" s="385">
        <v>4.2</v>
      </c>
      <c r="G33" s="547">
        <v>6790</v>
      </c>
      <c r="H33" s="385">
        <v>4</v>
      </c>
      <c r="I33" s="385">
        <v>4.3999999999999995</v>
      </c>
      <c r="J33" s="387" t="s">
        <v>544</v>
      </c>
      <c r="M33" s="1111"/>
      <c r="N33" s="1305"/>
    </row>
    <row r="34" spans="2:14" ht="16.399999999999999" customHeight="1" x14ac:dyDescent="0.2">
      <c r="B34" s="894" t="s">
        <v>41</v>
      </c>
      <c r="C34" s="1106" t="s">
        <v>1316</v>
      </c>
      <c r="D34" s="338">
        <v>3070</v>
      </c>
      <c r="E34" s="547">
        <v>2900</v>
      </c>
      <c r="F34" s="385">
        <v>4.7</v>
      </c>
      <c r="G34" s="547">
        <v>3140</v>
      </c>
      <c r="H34" s="385">
        <v>4.5</v>
      </c>
      <c r="I34" s="385">
        <v>4.9000000000000004</v>
      </c>
      <c r="J34" s="387" t="s">
        <v>542</v>
      </c>
      <c r="M34" s="1111"/>
      <c r="N34" s="1305"/>
    </row>
    <row r="35" spans="2:14" ht="16.399999999999999" customHeight="1" x14ac:dyDescent="0.2">
      <c r="B35" s="894" t="s">
        <v>733</v>
      </c>
      <c r="C35" s="1106" t="s">
        <v>1462</v>
      </c>
      <c r="D35" s="338">
        <v>7110</v>
      </c>
      <c r="E35" s="547">
        <v>7250</v>
      </c>
      <c r="F35" s="385">
        <v>3.5000000000000004</v>
      </c>
      <c r="G35" s="547">
        <v>6960</v>
      </c>
      <c r="H35" s="385">
        <v>3.3000000000000003</v>
      </c>
      <c r="I35" s="385">
        <v>3.6999999999999997</v>
      </c>
      <c r="J35" s="387" t="s">
        <v>544</v>
      </c>
      <c r="M35" s="1111"/>
      <c r="N35" s="1305"/>
    </row>
    <row r="36" spans="2:14" ht="16.399999999999999" customHeight="1" x14ac:dyDescent="0.2">
      <c r="B36" s="894" t="s">
        <v>734</v>
      </c>
      <c r="C36" s="1106" t="s">
        <v>812</v>
      </c>
      <c r="D36" s="338">
        <v>4560</v>
      </c>
      <c r="E36" s="547">
        <v>4650</v>
      </c>
      <c r="F36" s="385">
        <v>3.4000000000000004</v>
      </c>
      <c r="G36" s="547">
        <v>4460</v>
      </c>
      <c r="H36" s="385">
        <v>3.2</v>
      </c>
      <c r="I36" s="385">
        <v>3.5999999999999996</v>
      </c>
      <c r="J36" s="387" t="s">
        <v>544</v>
      </c>
      <c r="M36" s="1111"/>
      <c r="N36" s="1305"/>
    </row>
    <row r="37" spans="2:14" ht="16.399999999999999" customHeight="1" x14ac:dyDescent="0.2">
      <c r="B37" s="894" t="s">
        <v>736</v>
      </c>
      <c r="C37" s="1106" t="s">
        <v>813</v>
      </c>
      <c r="D37" s="338">
        <v>4460</v>
      </c>
      <c r="E37" s="547">
        <v>4540</v>
      </c>
      <c r="F37" s="385">
        <v>3.5999999999999996</v>
      </c>
      <c r="G37" s="547">
        <v>4380</v>
      </c>
      <c r="H37" s="385">
        <v>3.4000000000000004</v>
      </c>
      <c r="I37" s="385">
        <v>3.8</v>
      </c>
      <c r="J37" s="387" t="s">
        <v>544</v>
      </c>
      <c r="M37" s="1111"/>
      <c r="N37" s="1305"/>
    </row>
    <row r="38" spans="2:14" ht="16.399999999999999" customHeight="1" x14ac:dyDescent="0.2">
      <c r="B38" s="894" t="s">
        <v>1218</v>
      </c>
      <c r="C38" s="1106" t="s">
        <v>1317</v>
      </c>
      <c r="D38" s="338">
        <v>45300</v>
      </c>
      <c r="E38" s="547">
        <v>43600</v>
      </c>
      <c r="F38" s="385">
        <v>3.8</v>
      </c>
      <c r="G38" s="547">
        <v>46000</v>
      </c>
      <c r="H38" s="385">
        <v>4</v>
      </c>
      <c r="I38" s="385">
        <v>4</v>
      </c>
      <c r="J38" s="387" t="s">
        <v>543</v>
      </c>
      <c r="M38" s="1111"/>
      <c r="N38" s="1305"/>
    </row>
    <row r="39" spans="2:14" ht="16.399999999999999" customHeight="1" x14ac:dyDescent="0.2">
      <c r="B39" s="894" t="s">
        <v>1219</v>
      </c>
      <c r="C39" s="1106" t="s">
        <v>1318</v>
      </c>
      <c r="D39" s="338">
        <v>18500</v>
      </c>
      <c r="E39" s="547">
        <v>18400</v>
      </c>
      <c r="F39" s="385">
        <v>3.9</v>
      </c>
      <c r="G39" s="547">
        <v>18600</v>
      </c>
      <c r="H39" s="385">
        <v>3.6999999999999997</v>
      </c>
      <c r="I39" s="385">
        <v>4.1000000000000005</v>
      </c>
      <c r="J39" s="387" t="s">
        <v>543</v>
      </c>
      <c r="M39" s="1111"/>
      <c r="N39" s="1305"/>
    </row>
    <row r="40" spans="2:14" ht="16.399999999999999" customHeight="1" x14ac:dyDescent="0.2">
      <c r="B40" s="894" t="s">
        <v>1220</v>
      </c>
      <c r="C40" s="1106" t="s">
        <v>1428</v>
      </c>
      <c r="D40" s="338">
        <v>11900</v>
      </c>
      <c r="E40" s="547">
        <v>11900</v>
      </c>
      <c r="F40" s="385">
        <v>3.5000000000000004</v>
      </c>
      <c r="G40" s="547">
        <v>11800</v>
      </c>
      <c r="H40" s="385">
        <v>3.2</v>
      </c>
      <c r="I40" s="385">
        <v>3.5999999999999996</v>
      </c>
      <c r="J40" s="387" t="s">
        <v>544</v>
      </c>
      <c r="M40" s="1111"/>
      <c r="N40" s="1305"/>
    </row>
    <row r="41" spans="2:14" ht="16.399999999999999" customHeight="1" x14ac:dyDescent="0.2">
      <c r="B41" s="894" t="s">
        <v>1222</v>
      </c>
      <c r="C41" s="1106" t="s">
        <v>1429</v>
      </c>
      <c r="D41" s="338">
        <v>8850</v>
      </c>
      <c r="E41" s="547">
        <v>8920</v>
      </c>
      <c r="F41" s="385">
        <v>3.8</v>
      </c>
      <c r="G41" s="547">
        <v>8820</v>
      </c>
      <c r="H41" s="385">
        <v>3.9</v>
      </c>
      <c r="I41" s="385">
        <v>4</v>
      </c>
      <c r="J41" s="387" t="s">
        <v>542</v>
      </c>
      <c r="M41" s="1111"/>
      <c r="N41" s="1305"/>
    </row>
    <row r="42" spans="2:14" ht="16.399999999999999" customHeight="1" x14ac:dyDescent="0.2">
      <c r="B42" s="894" t="s">
        <v>1223</v>
      </c>
      <c r="C42" s="1106" t="s">
        <v>1321</v>
      </c>
      <c r="D42" s="338">
        <v>8330</v>
      </c>
      <c r="E42" s="547">
        <v>8500</v>
      </c>
      <c r="F42" s="385">
        <v>3.9</v>
      </c>
      <c r="G42" s="547">
        <v>8250</v>
      </c>
      <c r="H42" s="385">
        <v>3.6999999999999997</v>
      </c>
      <c r="I42" s="385">
        <v>4.1000000000000005</v>
      </c>
      <c r="J42" s="387" t="s">
        <v>543</v>
      </c>
      <c r="M42" s="1111"/>
      <c r="N42" s="1305"/>
    </row>
    <row r="43" spans="2:14" ht="16.399999999999999" customHeight="1" x14ac:dyDescent="0.2">
      <c r="B43" s="894" t="s">
        <v>1224</v>
      </c>
      <c r="C43" s="1106" t="s">
        <v>1430</v>
      </c>
      <c r="D43" s="338">
        <v>6400</v>
      </c>
      <c r="E43" s="547">
        <v>6440</v>
      </c>
      <c r="F43" s="385">
        <v>4.2</v>
      </c>
      <c r="G43" s="547">
        <v>6350</v>
      </c>
      <c r="H43" s="385">
        <v>3.9</v>
      </c>
      <c r="I43" s="385">
        <v>4.3</v>
      </c>
      <c r="J43" s="387" t="s">
        <v>544</v>
      </c>
      <c r="M43" s="1111"/>
      <c r="N43" s="1305"/>
    </row>
    <row r="44" spans="2:14" ht="16.399999999999999" customHeight="1" x14ac:dyDescent="0.2">
      <c r="B44" s="894" t="s">
        <v>1225</v>
      </c>
      <c r="C44" s="1106" t="s">
        <v>1431</v>
      </c>
      <c r="D44" s="338">
        <v>6070</v>
      </c>
      <c r="E44" s="547">
        <v>6050</v>
      </c>
      <c r="F44" s="385">
        <v>4</v>
      </c>
      <c r="G44" s="547">
        <v>6080</v>
      </c>
      <c r="H44" s="385">
        <v>4.1000000000000005</v>
      </c>
      <c r="I44" s="385">
        <v>4.2</v>
      </c>
      <c r="J44" s="387" t="s">
        <v>542</v>
      </c>
      <c r="M44" s="1111"/>
      <c r="N44" s="1305"/>
    </row>
    <row r="45" spans="2:14" ht="16.399999999999999" customHeight="1" x14ac:dyDescent="0.2">
      <c r="B45" s="894" t="s">
        <v>1227</v>
      </c>
      <c r="C45" s="1106" t="s">
        <v>1432</v>
      </c>
      <c r="D45" s="338">
        <v>3810</v>
      </c>
      <c r="E45" s="547">
        <v>3860</v>
      </c>
      <c r="F45" s="385">
        <v>3.9</v>
      </c>
      <c r="G45" s="547">
        <v>3750</v>
      </c>
      <c r="H45" s="385">
        <v>3.6999999999999997</v>
      </c>
      <c r="I45" s="385">
        <v>4.1000000000000005</v>
      </c>
      <c r="J45" s="387" t="s">
        <v>544</v>
      </c>
      <c r="M45" s="1111"/>
      <c r="N45" s="1305"/>
    </row>
    <row r="46" spans="2:14" ht="16.399999999999999" customHeight="1" x14ac:dyDescent="0.2">
      <c r="B46" s="894" t="s">
        <v>1229</v>
      </c>
      <c r="C46" s="1106" t="s">
        <v>1433</v>
      </c>
      <c r="D46" s="338">
        <v>2000</v>
      </c>
      <c r="E46" s="547">
        <v>2080</v>
      </c>
      <c r="F46" s="385">
        <v>3.5999999999999996</v>
      </c>
      <c r="G46" s="547">
        <v>1970</v>
      </c>
      <c r="H46" s="385">
        <v>3.6999999999999997</v>
      </c>
      <c r="I46" s="385">
        <v>3.8</v>
      </c>
      <c r="J46" s="387" t="s">
        <v>542</v>
      </c>
      <c r="M46" s="1111"/>
      <c r="N46" s="1305"/>
    </row>
    <row r="47" spans="2:14" ht="16.399999999999999" customHeight="1" x14ac:dyDescent="0.2">
      <c r="B47" s="894" t="s">
        <v>1231</v>
      </c>
      <c r="C47" s="1106" t="s">
        <v>1326</v>
      </c>
      <c r="D47" s="338">
        <v>1970</v>
      </c>
      <c r="E47" s="547">
        <v>1990</v>
      </c>
      <c r="F47" s="385">
        <v>4.5</v>
      </c>
      <c r="G47" s="547">
        <v>1960</v>
      </c>
      <c r="H47" s="385">
        <v>4.7</v>
      </c>
      <c r="I47" s="385">
        <v>4.7</v>
      </c>
      <c r="J47" s="387" t="s">
        <v>542</v>
      </c>
      <c r="M47" s="1111"/>
      <c r="N47" s="1305"/>
    </row>
    <row r="48" spans="2:14" ht="16.399999999999999" customHeight="1" x14ac:dyDescent="0.2">
      <c r="B48" s="894" t="s">
        <v>1642</v>
      </c>
      <c r="C48" s="1106" t="s">
        <v>1760</v>
      </c>
      <c r="D48" s="338">
        <v>4800</v>
      </c>
      <c r="E48" s="547">
        <v>4830</v>
      </c>
      <c r="F48" s="385">
        <v>3.6999999999999997</v>
      </c>
      <c r="G48" s="547">
        <v>4770</v>
      </c>
      <c r="H48" s="385">
        <v>3.4000000000000004</v>
      </c>
      <c r="I48" s="385">
        <v>3.9</v>
      </c>
      <c r="J48" s="387" t="s">
        <v>544</v>
      </c>
      <c r="M48" s="1111"/>
      <c r="N48" s="1305"/>
    </row>
    <row r="49" spans="2:14" ht="16.399999999999999" customHeight="1" x14ac:dyDescent="0.2">
      <c r="B49" s="894" t="s">
        <v>1645</v>
      </c>
      <c r="C49" s="1106" t="s">
        <v>1646</v>
      </c>
      <c r="D49" s="338">
        <v>3660</v>
      </c>
      <c r="E49" s="547">
        <v>3710</v>
      </c>
      <c r="F49" s="385">
        <v>3.5000000000000004</v>
      </c>
      <c r="G49" s="547">
        <v>3610</v>
      </c>
      <c r="H49" s="385">
        <v>3.3000000000000003</v>
      </c>
      <c r="I49" s="385">
        <v>3.6999999999999997</v>
      </c>
      <c r="J49" s="387" t="s">
        <v>544</v>
      </c>
      <c r="M49" s="1111"/>
      <c r="N49" s="1305"/>
    </row>
    <row r="50" spans="2:14" ht="16.399999999999999" customHeight="1" x14ac:dyDescent="0.2">
      <c r="B50" s="894" t="s">
        <v>1918</v>
      </c>
      <c r="C50" s="1106" t="s">
        <v>1919</v>
      </c>
      <c r="D50" s="338">
        <v>4630</v>
      </c>
      <c r="E50" s="547">
        <v>4680</v>
      </c>
      <c r="F50" s="385">
        <v>3.2</v>
      </c>
      <c r="G50" s="547">
        <v>4570</v>
      </c>
      <c r="H50" s="385">
        <v>3</v>
      </c>
      <c r="I50" s="385">
        <v>3.4000000000000004</v>
      </c>
      <c r="J50" s="387" t="s">
        <v>544</v>
      </c>
      <c r="M50" s="1111"/>
      <c r="N50" s="1305"/>
    </row>
    <row r="51" spans="2:14" ht="16.399999999999999" customHeight="1" x14ac:dyDescent="0.2">
      <c r="B51" s="894" t="s">
        <v>1920</v>
      </c>
      <c r="C51" s="1106" t="s">
        <v>1921</v>
      </c>
      <c r="D51" s="338">
        <v>2240</v>
      </c>
      <c r="E51" s="547">
        <v>2260</v>
      </c>
      <c r="F51" s="385">
        <v>3.5999999999999996</v>
      </c>
      <c r="G51" s="547">
        <v>2220</v>
      </c>
      <c r="H51" s="385">
        <v>3.4000000000000004</v>
      </c>
      <c r="I51" s="385">
        <v>3.8</v>
      </c>
      <c r="J51" s="387" t="s">
        <v>544</v>
      </c>
      <c r="M51" s="1111"/>
      <c r="N51" s="1305"/>
    </row>
    <row r="52" spans="2:14" ht="16.399999999999999" customHeight="1" x14ac:dyDescent="0.2">
      <c r="B52" s="894" t="s">
        <v>43</v>
      </c>
      <c r="C52" s="1106" t="s">
        <v>309</v>
      </c>
      <c r="D52" s="338">
        <v>7380</v>
      </c>
      <c r="E52" s="547">
        <v>7460</v>
      </c>
      <c r="F52" s="385">
        <v>4.7</v>
      </c>
      <c r="G52" s="547">
        <v>7290</v>
      </c>
      <c r="H52" s="385">
        <v>4.5</v>
      </c>
      <c r="I52" s="385">
        <v>4.9000000000000004</v>
      </c>
      <c r="J52" s="387" t="s">
        <v>544</v>
      </c>
      <c r="M52" s="1111"/>
      <c r="N52" s="1305"/>
    </row>
    <row r="53" spans="2:14" ht="16.399999999999999" customHeight="1" x14ac:dyDescent="0.2">
      <c r="B53" s="894" t="s">
        <v>44</v>
      </c>
      <c r="C53" s="1106" t="s">
        <v>310</v>
      </c>
      <c r="D53" s="338">
        <v>4800</v>
      </c>
      <c r="E53" s="547">
        <v>4850</v>
      </c>
      <c r="F53" s="385">
        <v>4.8</v>
      </c>
      <c r="G53" s="547">
        <v>4750</v>
      </c>
      <c r="H53" s="385">
        <v>4.5999999999999996</v>
      </c>
      <c r="I53" s="385">
        <v>5</v>
      </c>
      <c r="J53" s="387" t="s">
        <v>544</v>
      </c>
      <c r="M53" s="1111"/>
      <c r="N53" s="1305"/>
    </row>
    <row r="54" spans="2:14" ht="16.399999999999999" customHeight="1" x14ac:dyDescent="0.2">
      <c r="B54" s="894" t="s">
        <v>46</v>
      </c>
      <c r="C54" s="1106" t="s">
        <v>1327</v>
      </c>
      <c r="D54" s="338">
        <v>2480</v>
      </c>
      <c r="E54" s="547">
        <v>2510</v>
      </c>
      <c r="F54" s="385">
        <v>5.4</v>
      </c>
      <c r="G54" s="547">
        <v>2440</v>
      </c>
      <c r="H54" s="385">
        <v>5.2</v>
      </c>
      <c r="I54" s="385">
        <v>5.6000000000000005</v>
      </c>
      <c r="J54" s="387" t="s">
        <v>1776</v>
      </c>
      <c r="M54" s="1111"/>
      <c r="N54" s="1305"/>
    </row>
    <row r="55" spans="2:14" ht="16.399999999999999" customHeight="1" x14ac:dyDescent="0.2">
      <c r="B55" s="894" t="s">
        <v>47</v>
      </c>
      <c r="C55" s="1106" t="s">
        <v>1925</v>
      </c>
      <c r="D55" s="338">
        <v>2370</v>
      </c>
      <c r="E55" s="547">
        <v>2240</v>
      </c>
      <c r="F55" s="385">
        <v>5.4</v>
      </c>
      <c r="G55" s="547">
        <v>2430</v>
      </c>
      <c r="H55" s="385">
        <v>5.4</v>
      </c>
      <c r="I55" s="385">
        <v>5.6000000000000005</v>
      </c>
      <c r="J55" s="387" t="s">
        <v>542</v>
      </c>
      <c r="M55" s="1111"/>
      <c r="N55" s="1305"/>
    </row>
    <row r="56" spans="2:14" ht="16.399999999999999" customHeight="1" x14ac:dyDescent="0.2">
      <c r="B56" s="894" t="s">
        <v>48</v>
      </c>
      <c r="C56" s="1106" t="s">
        <v>1463</v>
      </c>
      <c r="D56" s="338">
        <v>2350</v>
      </c>
      <c r="E56" s="547">
        <v>2370</v>
      </c>
      <c r="F56" s="385">
        <v>4.5</v>
      </c>
      <c r="G56" s="547">
        <v>2320</v>
      </c>
      <c r="H56" s="385">
        <v>4.3</v>
      </c>
      <c r="I56" s="385">
        <v>4.7</v>
      </c>
      <c r="J56" s="387" t="s">
        <v>544</v>
      </c>
      <c r="M56" s="1111"/>
      <c r="N56" s="1305"/>
    </row>
    <row r="57" spans="2:14" ht="16.399999999999999" customHeight="1" x14ac:dyDescent="0.2">
      <c r="B57" s="894" t="s">
        <v>49</v>
      </c>
      <c r="C57" s="1106" t="s">
        <v>1464</v>
      </c>
      <c r="D57" s="338">
        <v>2190</v>
      </c>
      <c r="E57" s="547">
        <v>2200</v>
      </c>
      <c r="F57" s="385">
        <v>4.9000000000000004</v>
      </c>
      <c r="G57" s="547">
        <v>2170</v>
      </c>
      <c r="H57" s="385">
        <v>4.7</v>
      </c>
      <c r="I57" s="385">
        <v>5.0999999999999996</v>
      </c>
      <c r="J57" s="387" t="s">
        <v>546</v>
      </c>
      <c r="M57" s="1111"/>
      <c r="N57" s="1305"/>
    </row>
    <row r="58" spans="2:14" ht="16.399999999999999" customHeight="1" x14ac:dyDescent="0.2">
      <c r="B58" s="894" t="s">
        <v>50</v>
      </c>
      <c r="C58" s="1106" t="s">
        <v>315</v>
      </c>
      <c r="D58" s="338">
        <v>18100</v>
      </c>
      <c r="E58" s="547">
        <v>17900</v>
      </c>
      <c r="F58" s="385">
        <v>4.8</v>
      </c>
      <c r="G58" s="547">
        <v>18300</v>
      </c>
      <c r="H58" s="385">
        <v>4.3999999999999995</v>
      </c>
      <c r="I58" s="385">
        <v>4.8</v>
      </c>
      <c r="J58" s="387" t="s">
        <v>544</v>
      </c>
      <c r="M58" s="1111"/>
      <c r="N58" s="1305"/>
    </row>
    <row r="59" spans="2:14" ht="16.399999999999999" customHeight="1" x14ac:dyDescent="0.2">
      <c r="B59" s="894" t="s">
        <v>51</v>
      </c>
      <c r="C59" s="1106" t="s">
        <v>316</v>
      </c>
      <c r="D59" s="338">
        <v>12100</v>
      </c>
      <c r="E59" s="547">
        <v>12100</v>
      </c>
      <c r="F59" s="385">
        <v>4.5</v>
      </c>
      <c r="G59" s="547">
        <v>12100</v>
      </c>
      <c r="H59" s="385">
        <v>4.3</v>
      </c>
      <c r="I59" s="385">
        <v>4.7</v>
      </c>
      <c r="J59" s="387" t="s">
        <v>546</v>
      </c>
      <c r="M59" s="1111"/>
      <c r="N59" s="1305"/>
    </row>
    <row r="60" spans="2:14" ht="16.399999999999999" customHeight="1" x14ac:dyDescent="0.2">
      <c r="B60" s="894" t="s">
        <v>52</v>
      </c>
      <c r="C60" s="1106" t="s">
        <v>317</v>
      </c>
      <c r="D60" s="338">
        <v>6290</v>
      </c>
      <c r="E60" s="547">
        <v>6370</v>
      </c>
      <c r="F60" s="385">
        <v>4.5</v>
      </c>
      <c r="G60" s="547">
        <v>6260</v>
      </c>
      <c r="H60" s="385">
        <v>4.7</v>
      </c>
      <c r="I60" s="385">
        <v>4.7</v>
      </c>
      <c r="J60" s="387" t="s">
        <v>542</v>
      </c>
      <c r="M60" s="1111"/>
      <c r="N60" s="1305"/>
    </row>
    <row r="61" spans="2:14" ht="16.399999999999999" customHeight="1" x14ac:dyDescent="0.2">
      <c r="B61" s="894" t="s">
        <v>53</v>
      </c>
      <c r="C61" s="1106" t="s">
        <v>318</v>
      </c>
      <c r="D61" s="338">
        <v>3640</v>
      </c>
      <c r="E61" s="547">
        <v>3650</v>
      </c>
      <c r="F61" s="385">
        <v>4.3</v>
      </c>
      <c r="G61" s="547">
        <v>3630</v>
      </c>
      <c r="H61" s="385">
        <v>4.1000000000000005</v>
      </c>
      <c r="I61" s="385">
        <v>4.5</v>
      </c>
      <c r="J61" s="387" t="s">
        <v>543</v>
      </c>
      <c r="M61" s="1111"/>
      <c r="N61" s="1305"/>
    </row>
    <row r="62" spans="2:14" ht="16.399999999999999" customHeight="1" x14ac:dyDescent="0.2">
      <c r="B62" s="894" t="s">
        <v>54</v>
      </c>
      <c r="C62" s="1106" t="s">
        <v>319</v>
      </c>
      <c r="D62" s="338">
        <v>4240</v>
      </c>
      <c r="E62" s="547">
        <v>4180</v>
      </c>
      <c r="F62" s="385">
        <v>4.3999999999999995</v>
      </c>
      <c r="G62" s="547">
        <v>4260</v>
      </c>
      <c r="H62" s="385">
        <v>4.5999999999999996</v>
      </c>
      <c r="I62" s="385">
        <v>4.5999999999999996</v>
      </c>
      <c r="J62" s="387" t="s">
        <v>542</v>
      </c>
      <c r="M62" s="1111"/>
      <c r="N62" s="1305"/>
    </row>
    <row r="63" spans="2:14" ht="16.399999999999999" customHeight="1" x14ac:dyDescent="0.2">
      <c r="B63" s="894" t="s">
        <v>55</v>
      </c>
      <c r="C63" s="1106" t="s">
        <v>320</v>
      </c>
      <c r="D63" s="338">
        <v>2650</v>
      </c>
      <c r="E63" s="547">
        <v>2600</v>
      </c>
      <c r="F63" s="385">
        <v>5.6000000000000005</v>
      </c>
      <c r="G63" s="547">
        <v>2670</v>
      </c>
      <c r="H63" s="385">
        <v>5.8000000000000007</v>
      </c>
      <c r="I63" s="385">
        <v>5.8000000000000007</v>
      </c>
      <c r="J63" s="387" t="s">
        <v>542</v>
      </c>
      <c r="M63" s="1111"/>
      <c r="N63" s="1305"/>
    </row>
    <row r="64" spans="2:14" ht="16.399999999999999" customHeight="1" x14ac:dyDescent="0.2">
      <c r="B64" s="894" t="s">
        <v>56</v>
      </c>
      <c r="C64" s="1106" t="s">
        <v>1331</v>
      </c>
      <c r="D64" s="338">
        <v>5000</v>
      </c>
      <c r="E64" s="547">
        <v>5050</v>
      </c>
      <c r="F64" s="385">
        <v>4.7</v>
      </c>
      <c r="G64" s="547">
        <v>4950</v>
      </c>
      <c r="H64" s="385">
        <v>4.5</v>
      </c>
      <c r="I64" s="385">
        <v>4.9000000000000004</v>
      </c>
      <c r="J64" s="387" t="s">
        <v>544</v>
      </c>
      <c r="M64" s="1111"/>
      <c r="N64" s="1305"/>
    </row>
    <row r="65" spans="2:14" ht="16.399999999999999" customHeight="1" thickBot="1" x14ac:dyDescent="0.25">
      <c r="B65" s="930" t="s">
        <v>57</v>
      </c>
      <c r="C65" s="1306" t="s">
        <v>1332</v>
      </c>
      <c r="D65" s="731">
        <v>2450</v>
      </c>
      <c r="E65" s="560">
        <v>2470</v>
      </c>
      <c r="F65" s="732">
        <v>4.8</v>
      </c>
      <c r="G65" s="560">
        <v>2420</v>
      </c>
      <c r="H65" s="732">
        <v>4.5999999999999996</v>
      </c>
      <c r="I65" s="732">
        <v>5</v>
      </c>
      <c r="J65" s="512" t="s">
        <v>544</v>
      </c>
      <c r="M65" s="1111"/>
      <c r="N65" s="1305"/>
    </row>
    <row r="66" spans="2:14" ht="16.399999999999999" customHeight="1" thickTop="1" x14ac:dyDescent="0.2">
      <c r="B66" s="939" t="s">
        <v>59</v>
      </c>
      <c r="C66" s="1106" t="s">
        <v>324</v>
      </c>
      <c r="D66" s="333">
        <v>15900</v>
      </c>
      <c r="E66" s="547">
        <v>16100</v>
      </c>
      <c r="F66" s="385">
        <v>4.8</v>
      </c>
      <c r="G66" s="547">
        <v>15800</v>
      </c>
      <c r="H66" s="385">
        <v>4.8</v>
      </c>
      <c r="I66" s="385">
        <v>5</v>
      </c>
      <c r="J66" s="387" t="s">
        <v>542</v>
      </c>
      <c r="M66" s="1111"/>
      <c r="N66" s="1305"/>
    </row>
    <row r="67" spans="2:14" ht="16.399999999999999" customHeight="1" x14ac:dyDescent="0.2">
      <c r="B67" s="939" t="s">
        <v>60</v>
      </c>
      <c r="C67" s="1107" t="s">
        <v>271</v>
      </c>
      <c r="D67" s="333">
        <v>11100</v>
      </c>
      <c r="E67" s="333">
        <v>11200</v>
      </c>
      <c r="F67" s="376">
        <v>4</v>
      </c>
      <c r="G67" s="333">
        <v>10900</v>
      </c>
      <c r="H67" s="377">
        <v>3.8</v>
      </c>
      <c r="I67" s="376">
        <v>4.2</v>
      </c>
      <c r="J67" s="375" t="s">
        <v>546</v>
      </c>
      <c r="M67" s="1111"/>
      <c r="N67" s="1305"/>
    </row>
    <row r="68" spans="2:14" ht="16.399999999999999" customHeight="1" x14ac:dyDescent="0.2">
      <c r="B68" s="939" t="s">
        <v>61</v>
      </c>
      <c r="C68" s="1106" t="s">
        <v>325</v>
      </c>
      <c r="D68" s="333">
        <v>8160</v>
      </c>
      <c r="E68" s="547">
        <v>8200</v>
      </c>
      <c r="F68" s="385">
        <v>4.1000000000000005</v>
      </c>
      <c r="G68" s="547">
        <v>8140</v>
      </c>
      <c r="H68" s="385">
        <v>4.1000000000000005</v>
      </c>
      <c r="I68" s="385">
        <v>4.3</v>
      </c>
      <c r="J68" s="387" t="s">
        <v>542</v>
      </c>
      <c r="M68" s="1111"/>
      <c r="N68" s="1305"/>
    </row>
    <row r="69" spans="2:14" ht="16.399999999999999" customHeight="1" x14ac:dyDescent="0.2">
      <c r="B69" s="939" t="s">
        <v>62</v>
      </c>
      <c r="C69" s="1107" t="s">
        <v>326</v>
      </c>
      <c r="D69" s="333">
        <v>4950</v>
      </c>
      <c r="E69" s="333">
        <v>4870</v>
      </c>
      <c r="F69" s="376">
        <v>3.8</v>
      </c>
      <c r="G69" s="333">
        <v>4990</v>
      </c>
      <c r="H69" s="377">
        <v>3.5999999999999996</v>
      </c>
      <c r="I69" s="376">
        <v>4</v>
      </c>
      <c r="J69" s="375" t="s">
        <v>543</v>
      </c>
      <c r="M69" s="1111"/>
      <c r="N69" s="1305"/>
    </row>
    <row r="70" spans="2:14" ht="16.399999999999999" customHeight="1" x14ac:dyDescent="0.2">
      <c r="B70" s="939" t="s">
        <v>63</v>
      </c>
      <c r="C70" s="1106" t="s">
        <v>327</v>
      </c>
      <c r="D70" s="333">
        <v>4460</v>
      </c>
      <c r="E70" s="547">
        <v>4400</v>
      </c>
      <c r="F70" s="385">
        <v>4.2</v>
      </c>
      <c r="G70" s="547">
        <v>4490</v>
      </c>
      <c r="H70" s="385">
        <v>4</v>
      </c>
      <c r="I70" s="385">
        <v>4.3999999999999995</v>
      </c>
      <c r="J70" s="387" t="s">
        <v>543</v>
      </c>
      <c r="M70" s="1111"/>
      <c r="N70" s="1305"/>
    </row>
    <row r="71" spans="2:14" ht="16.399999999999999" customHeight="1" x14ac:dyDescent="0.2">
      <c r="B71" s="939" t="s">
        <v>64</v>
      </c>
      <c r="C71" s="1107" t="s">
        <v>2</v>
      </c>
      <c r="D71" s="333">
        <v>4280</v>
      </c>
      <c r="E71" s="333">
        <v>4310</v>
      </c>
      <c r="F71" s="376">
        <v>4.5999999999999996</v>
      </c>
      <c r="G71" s="333">
        <v>4250</v>
      </c>
      <c r="H71" s="377">
        <v>4</v>
      </c>
      <c r="I71" s="376">
        <v>4.3999999999999995</v>
      </c>
      <c r="J71" s="375" t="s">
        <v>544</v>
      </c>
      <c r="M71" s="1111"/>
      <c r="N71" s="1305"/>
    </row>
    <row r="72" spans="2:14" ht="16.399999999999999" customHeight="1" x14ac:dyDescent="0.2">
      <c r="B72" s="939" t="s">
        <v>65</v>
      </c>
      <c r="C72" s="1106" t="s">
        <v>328</v>
      </c>
      <c r="D72" s="333">
        <v>3820</v>
      </c>
      <c r="E72" s="547">
        <v>3880</v>
      </c>
      <c r="F72" s="385">
        <v>4.9000000000000004</v>
      </c>
      <c r="G72" s="547">
        <v>3750</v>
      </c>
      <c r="H72" s="385">
        <v>4.7</v>
      </c>
      <c r="I72" s="385">
        <v>5.2</v>
      </c>
      <c r="J72" s="387" t="s">
        <v>544</v>
      </c>
      <c r="M72" s="1111"/>
      <c r="N72" s="1305"/>
    </row>
    <row r="73" spans="2:14" ht="16.399999999999999" customHeight="1" x14ac:dyDescent="0.2">
      <c r="B73" s="939" t="s">
        <v>66</v>
      </c>
      <c r="C73" s="1107" t="s">
        <v>329</v>
      </c>
      <c r="D73" s="333">
        <v>3350</v>
      </c>
      <c r="E73" s="333">
        <v>3360</v>
      </c>
      <c r="F73" s="376">
        <v>5.0999999999999996</v>
      </c>
      <c r="G73" s="333">
        <v>3340</v>
      </c>
      <c r="H73" s="377">
        <v>4.9000000000000004</v>
      </c>
      <c r="I73" s="376">
        <v>5.3</v>
      </c>
      <c r="J73" s="375" t="s">
        <v>543</v>
      </c>
      <c r="M73" s="1111"/>
      <c r="N73" s="1305"/>
    </row>
    <row r="74" spans="2:14" ht="16.399999999999999" customHeight="1" x14ac:dyDescent="0.2">
      <c r="B74" s="939" t="s">
        <v>67</v>
      </c>
      <c r="C74" s="1106" t="s">
        <v>272</v>
      </c>
      <c r="D74" s="333">
        <v>3310</v>
      </c>
      <c r="E74" s="547">
        <v>3330</v>
      </c>
      <c r="F74" s="385">
        <v>5.0999999999999996</v>
      </c>
      <c r="G74" s="547">
        <v>3280</v>
      </c>
      <c r="H74" s="385">
        <v>4.8</v>
      </c>
      <c r="I74" s="385">
        <v>5.3</v>
      </c>
      <c r="J74" s="387" t="s">
        <v>544</v>
      </c>
      <c r="M74" s="1111"/>
      <c r="N74" s="1305"/>
    </row>
    <row r="75" spans="2:14" ht="16.399999999999999" customHeight="1" x14ac:dyDescent="0.2">
      <c r="B75" s="939" t="s">
        <v>68</v>
      </c>
      <c r="C75" s="1107" t="s">
        <v>330</v>
      </c>
      <c r="D75" s="333">
        <v>2670</v>
      </c>
      <c r="E75" s="333">
        <v>2680</v>
      </c>
      <c r="F75" s="376">
        <v>4.3999999999999995</v>
      </c>
      <c r="G75" s="333">
        <v>2660</v>
      </c>
      <c r="H75" s="377">
        <v>4.2</v>
      </c>
      <c r="I75" s="376">
        <v>4.5999999999999996</v>
      </c>
      <c r="J75" s="375" t="s">
        <v>543</v>
      </c>
      <c r="M75" s="1111"/>
      <c r="N75" s="1305"/>
    </row>
    <row r="76" spans="2:14" ht="16.399999999999999" customHeight="1" x14ac:dyDescent="0.2">
      <c r="B76" s="939" t="s">
        <v>69</v>
      </c>
      <c r="C76" s="1106" t="s">
        <v>331</v>
      </c>
      <c r="D76" s="333">
        <v>2100</v>
      </c>
      <c r="E76" s="547">
        <v>2120</v>
      </c>
      <c r="F76" s="385">
        <v>5.0999999999999996</v>
      </c>
      <c r="G76" s="547">
        <v>2080</v>
      </c>
      <c r="H76" s="385">
        <v>4.7</v>
      </c>
      <c r="I76" s="385">
        <v>5.4</v>
      </c>
      <c r="J76" s="387" t="s">
        <v>544</v>
      </c>
      <c r="M76" s="1111"/>
      <c r="N76" s="1305"/>
    </row>
    <row r="77" spans="2:14" ht="16.399999999999999" customHeight="1" x14ac:dyDescent="0.2">
      <c r="B77" s="939" t="s">
        <v>70</v>
      </c>
      <c r="C77" s="1107" t="s">
        <v>332</v>
      </c>
      <c r="D77" s="333">
        <v>2050</v>
      </c>
      <c r="E77" s="333">
        <v>2070</v>
      </c>
      <c r="F77" s="376">
        <v>5</v>
      </c>
      <c r="G77" s="333">
        <v>2030</v>
      </c>
      <c r="H77" s="377">
        <v>4.8</v>
      </c>
      <c r="I77" s="376">
        <v>5.2</v>
      </c>
      <c r="J77" s="375" t="s">
        <v>544</v>
      </c>
      <c r="M77" s="1111"/>
      <c r="N77" s="1305"/>
    </row>
    <row r="78" spans="2:14" ht="16.399999999999999" customHeight="1" x14ac:dyDescent="0.2">
      <c r="B78" s="939" t="s">
        <v>71</v>
      </c>
      <c r="C78" s="1106" t="s">
        <v>333</v>
      </c>
      <c r="D78" s="333">
        <v>1430</v>
      </c>
      <c r="E78" s="547">
        <v>1440</v>
      </c>
      <c r="F78" s="385">
        <v>5.5</v>
      </c>
      <c r="G78" s="547">
        <v>1420</v>
      </c>
      <c r="H78" s="385">
        <v>5.3</v>
      </c>
      <c r="I78" s="385">
        <v>5.7</v>
      </c>
      <c r="J78" s="387" t="s">
        <v>544</v>
      </c>
      <c r="M78" s="1111"/>
      <c r="N78" s="1305"/>
    </row>
    <row r="79" spans="2:14" ht="16.399999999999999" customHeight="1" x14ac:dyDescent="0.2">
      <c r="B79" s="939" t="s">
        <v>72</v>
      </c>
      <c r="C79" s="1107" t="s">
        <v>334</v>
      </c>
      <c r="D79" s="333">
        <v>3230</v>
      </c>
      <c r="E79" s="333" t="s">
        <v>97</v>
      </c>
      <c r="F79" s="333" t="s">
        <v>97</v>
      </c>
      <c r="G79" s="333">
        <v>3230</v>
      </c>
      <c r="H79" s="377">
        <v>5.3</v>
      </c>
      <c r="I79" s="376" t="s">
        <v>1915</v>
      </c>
      <c r="J79" s="375" t="s">
        <v>544</v>
      </c>
      <c r="M79" s="1111"/>
      <c r="N79" s="1305"/>
    </row>
    <row r="80" spans="2:14" ht="16.399999999999999" customHeight="1" x14ac:dyDescent="0.2">
      <c r="B80" s="939" t="s">
        <v>73</v>
      </c>
      <c r="C80" s="1106" t="s">
        <v>335</v>
      </c>
      <c r="D80" s="333">
        <v>1770</v>
      </c>
      <c r="E80" s="333">
        <v>1770</v>
      </c>
      <c r="F80" s="376" t="s">
        <v>1981</v>
      </c>
      <c r="G80" s="547">
        <v>1770</v>
      </c>
      <c r="H80" s="385">
        <v>5.2</v>
      </c>
      <c r="I80" s="385" t="s">
        <v>1915</v>
      </c>
      <c r="J80" s="387" t="s">
        <v>543</v>
      </c>
      <c r="M80" s="1111"/>
      <c r="N80" s="1305"/>
    </row>
    <row r="81" spans="2:14" ht="16.399999999999999" customHeight="1" x14ac:dyDescent="0.2">
      <c r="B81" s="939" t="s">
        <v>75</v>
      </c>
      <c r="C81" s="1106" t="s">
        <v>337</v>
      </c>
      <c r="D81" s="333">
        <v>1400</v>
      </c>
      <c r="E81" s="333" t="s">
        <v>97</v>
      </c>
      <c r="F81" s="333" t="s">
        <v>97</v>
      </c>
      <c r="G81" s="547">
        <v>1400</v>
      </c>
      <c r="H81" s="385">
        <v>5.5</v>
      </c>
      <c r="I81" s="385" t="s">
        <v>1915</v>
      </c>
      <c r="J81" s="387" t="s">
        <v>544</v>
      </c>
      <c r="M81" s="1111"/>
      <c r="N81" s="1305"/>
    </row>
    <row r="82" spans="2:14" ht="16.399999999999999" customHeight="1" x14ac:dyDescent="0.2">
      <c r="B82" s="939" t="s">
        <v>76</v>
      </c>
      <c r="C82" s="1107" t="s">
        <v>338</v>
      </c>
      <c r="D82" s="333">
        <v>1190</v>
      </c>
      <c r="E82" s="333" t="s">
        <v>97</v>
      </c>
      <c r="F82" s="333" t="s">
        <v>97</v>
      </c>
      <c r="G82" s="333">
        <v>1190</v>
      </c>
      <c r="H82" s="377">
        <v>6.1</v>
      </c>
      <c r="I82" s="376">
        <v>6.5</v>
      </c>
      <c r="J82" s="375" t="s">
        <v>542</v>
      </c>
      <c r="M82" s="1111"/>
      <c r="N82" s="1305"/>
    </row>
    <row r="83" spans="2:14" ht="15.9" customHeight="1" x14ac:dyDescent="0.2">
      <c r="B83" s="939" t="s">
        <v>77</v>
      </c>
      <c r="C83" s="1106" t="s">
        <v>339</v>
      </c>
      <c r="D83" s="333">
        <v>882</v>
      </c>
      <c r="E83" s="333">
        <v>882</v>
      </c>
      <c r="F83" s="376" t="s">
        <v>1982</v>
      </c>
      <c r="G83" s="547">
        <v>882</v>
      </c>
      <c r="H83" s="385">
        <v>5.0999999999999996</v>
      </c>
      <c r="I83" s="385" t="s">
        <v>1915</v>
      </c>
      <c r="J83" s="387" t="s">
        <v>543</v>
      </c>
      <c r="M83" s="1111"/>
      <c r="N83" s="1305"/>
    </row>
    <row r="84" spans="2:14" ht="16.399999999999999" customHeight="1" x14ac:dyDescent="0.2">
      <c r="B84" s="939" t="s">
        <v>78</v>
      </c>
      <c r="C84" s="1107" t="s">
        <v>340</v>
      </c>
      <c r="D84" s="333">
        <v>882</v>
      </c>
      <c r="E84" s="333" t="s">
        <v>97</v>
      </c>
      <c r="F84" s="333" t="s">
        <v>97</v>
      </c>
      <c r="G84" s="333">
        <v>882</v>
      </c>
      <c r="H84" s="377">
        <v>5.3</v>
      </c>
      <c r="I84" s="376" t="s">
        <v>1915</v>
      </c>
      <c r="J84" s="375" t="s">
        <v>544</v>
      </c>
      <c r="M84" s="1111"/>
      <c r="N84" s="1305"/>
    </row>
    <row r="85" spans="2:14" ht="16.399999999999999" customHeight="1" x14ac:dyDescent="0.2">
      <c r="B85" s="939" t="s">
        <v>79</v>
      </c>
      <c r="C85" s="1106" t="s">
        <v>341</v>
      </c>
      <c r="D85" s="333">
        <v>886</v>
      </c>
      <c r="E85" s="333" t="s">
        <v>97</v>
      </c>
      <c r="F85" s="333" t="s">
        <v>97</v>
      </c>
      <c r="G85" s="547">
        <v>886</v>
      </c>
      <c r="H85" s="385">
        <v>6.3</v>
      </c>
      <c r="I85" s="385" t="s">
        <v>1915</v>
      </c>
      <c r="J85" s="387" t="s">
        <v>544</v>
      </c>
      <c r="M85" s="1111"/>
      <c r="N85" s="1305"/>
    </row>
    <row r="86" spans="2:14" ht="16.399999999999999" customHeight="1" x14ac:dyDescent="0.2">
      <c r="B86" s="939" t="s">
        <v>80</v>
      </c>
      <c r="C86" s="1107" t="s">
        <v>342</v>
      </c>
      <c r="D86" s="333">
        <v>961</v>
      </c>
      <c r="E86" s="333" t="s">
        <v>97</v>
      </c>
      <c r="F86" s="333" t="s">
        <v>97</v>
      </c>
      <c r="G86" s="333">
        <v>961</v>
      </c>
      <c r="H86" s="377">
        <v>5.3</v>
      </c>
      <c r="I86" s="376" t="s">
        <v>1915</v>
      </c>
      <c r="J86" s="375" t="s">
        <v>544</v>
      </c>
      <c r="M86" s="1111"/>
      <c r="N86" s="1305"/>
    </row>
    <row r="87" spans="2:14" ht="16.399999999999999" customHeight="1" x14ac:dyDescent="0.2">
      <c r="B87" s="939" t="s">
        <v>82</v>
      </c>
      <c r="C87" s="1107" t="s">
        <v>344</v>
      </c>
      <c r="D87" s="333">
        <v>690</v>
      </c>
      <c r="E87" s="333" t="s">
        <v>97</v>
      </c>
      <c r="F87" s="333" t="s">
        <v>97</v>
      </c>
      <c r="G87" s="333">
        <v>690</v>
      </c>
      <c r="H87" s="377">
        <v>5.5</v>
      </c>
      <c r="I87" s="376" t="s">
        <v>1915</v>
      </c>
      <c r="J87" s="375" t="s">
        <v>544</v>
      </c>
      <c r="M87" s="1111"/>
      <c r="N87" s="1305"/>
    </row>
    <row r="88" spans="2:14" ht="16.399999999999999" customHeight="1" x14ac:dyDescent="0.2">
      <c r="B88" s="939" t="s">
        <v>83</v>
      </c>
      <c r="C88" s="1106" t="s">
        <v>345</v>
      </c>
      <c r="D88" s="333">
        <v>521</v>
      </c>
      <c r="E88" s="333" t="s">
        <v>97</v>
      </c>
      <c r="F88" s="333" t="s">
        <v>97</v>
      </c>
      <c r="G88" s="547">
        <v>521</v>
      </c>
      <c r="H88" s="385">
        <v>7.6</v>
      </c>
      <c r="I88" s="385">
        <v>8</v>
      </c>
      <c r="J88" s="387" t="s">
        <v>542</v>
      </c>
      <c r="M88" s="1111"/>
      <c r="N88" s="1305"/>
    </row>
    <row r="89" spans="2:14" ht="16.399999999999999" customHeight="1" x14ac:dyDescent="0.2">
      <c r="B89" s="939" t="s">
        <v>84</v>
      </c>
      <c r="C89" s="1107" t="s">
        <v>346</v>
      </c>
      <c r="D89" s="333">
        <v>386</v>
      </c>
      <c r="E89" s="333" t="s">
        <v>97</v>
      </c>
      <c r="F89" s="333" t="s">
        <v>97</v>
      </c>
      <c r="G89" s="333">
        <v>386</v>
      </c>
      <c r="H89" s="377">
        <v>6</v>
      </c>
      <c r="I89" s="376" t="s">
        <v>1915</v>
      </c>
      <c r="J89" s="375" t="s">
        <v>544</v>
      </c>
      <c r="M89" s="1111"/>
      <c r="N89" s="1305"/>
    </row>
    <row r="90" spans="2:14" ht="16.399999999999999" customHeight="1" x14ac:dyDescent="0.2">
      <c r="B90" s="939" t="s">
        <v>85</v>
      </c>
      <c r="C90" s="1106" t="s">
        <v>347</v>
      </c>
      <c r="D90" s="333">
        <v>386</v>
      </c>
      <c r="E90" s="333" t="s">
        <v>97</v>
      </c>
      <c r="F90" s="333" t="s">
        <v>97</v>
      </c>
      <c r="G90" s="547">
        <v>386</v>
      </c>
      <c r="H90" s="385">
        <v>5.3</v>
      </c>
      <c r="I90" s="385">
        <v>5.7</v>
      </c>
      <c r="J90" s="387" t="s">
        <v>542</v>
      </c>
      <c r="M90" s="1111"/>
      <c r="N90" s="1305"/>
    </row>
    <row r="91" spans="2:14" ht="16.399999999999999" customHeight="1" x14ac:dyDescent="0.2">
      <c r="B91" s="939" t="s">
        <v>86</v>
      </c>
      <c r="C91" s="1107" t="s">
        <v>1983</v>
      </c>
      <c r="D91" s="333">
        <v>184</v>
      </c>
      <c r="E91" s="333">
        <v>184</v>
      </c>
      <c r="F91" s="376" t="s">
        <v>1984</v>
      </c>
      <c r="G91" s="333">
        <v>184</v>
      </c>
      <c r="H91" s="377">
        <v>5.5</v>
      </c>
      <c r="I91" s="376" t="s">
        <v>1915</v>
      </c>
      <c r="J91" s="375" t="s">
        <v>543</v>
      </c>
      <c r="M91" s="1111"/>
      <c r="N91" s="1305"/>
    </row>
    <row r="92" spans="2:14" ht="16.399999999999999" customHeight="1" x14ac:dyDescent="0.2">
      <c r="B92" s="939" t="s">
        <v>87</v>
      </c>
      <c r="C92" s="1106" t="s">
        <v>349</v>
      </c>
      <c r="D92" s="333">
        <v>178</v>
      </c>
      <c r="E92" s="333" t="s">
        <v>97</v>
      </c>
      <c r="F92" s="333" t="s">
        <v>97</v>
      </c>
      <c r="G92" s="547">
        <v>178</v>
      </c>
      <c r="H92" s="385">
        <v>7.9</v>
      </c>
      <c r="I92" s="385">
        <v>8.3000000000000007</v>
      </c>
      <c r="J92" s="387" t="s">
        <v>542</v>
      </c>
      <c r="M92" s="1111"/>
      <c r="N92" s="1305"/>
    </row>
    <row r="93" spans="2:14" ht="16.399999999999999" customHeight="1" x14ac:dyDescent="0.2">
      <c r="B93" s="939" t="s">
        <v>88</v>
      </c>
      <c r="C93" s="1107" t="s">
        <v>1465</v>
      </c>
      <c r="D93" s="333">
        <v>11100</v>
      </c>
      <c r="E93" s="333">
        <v>11200</v>
      </c>
      <c r="F93" s="376">
        <v>4</v>
      </c>
      <c r="G93" s="333">
        <v>11000</v>
      </c>
      <c r="H93" s="377">
        <v>3.8</v>
      </c>
      <c r="I93" s="376">
        <v>4.2</v>
      </c>
      <c r="J93" s="375" t="s">
        <v>543</v>
      </c>
      <c r="M93" s="1111"/>
      <c r="N93" s="1305"/>
    </row>
    <row r="94" spans="2:14" ht="16.399999999999999" customHeight="1" x14ac:dyDescent="0.2">
      <c r="B94" s="939" t="s">
        <v>89</v>
      </c>
      <c r="C94" s="1106" t="s">
        <v>350</v>
      </c>
      <c r="D94" s="333">
        <v>2080</v>
      </c>
      <c r="E94" s="547">
        <v>2100</v>
      </c>
      <c r="F94" s="385">
        <v>3.9</v>
      </c>
      <c r="G94" s="547">
        <v>2070</v>
      </c>
      <c r="H94" s="385">
        <v>3.6999999999999997</v>
      </c>
      <c r="I94" s="385">
        <v>4.1000000000000005</v>
      </c>
      <c r="J94" s="387" t="s">
        <v>543</v>
      </c>
      <c r="M94" s="1111"/>
      <c r="N94" s="1305"/>
    </row>
    <row r="95" spans="2:14" ht="16.399999999999999" customHeight="1" x14ac:dyDescent="0.2">
      <c r="B95" s="939" t="s">
        <v>1262</v>
      </c>
      <c r="C95" s="1107" t="s">
        <v>1339</v>
      </c>
      <c r="D95" s="333">
        <v>6920</v>
      </c>
      <c r="E95" s="572">
        <v>6960</v>
      </c>
      <c r="F95" s="377">
        <v>5.6000000000000005</v>
      </c>
      <c r="G95" s="572">
        <v>6880</v>
      </c>
      <c r="H95" s="377">
        <v>5.4</v>
      </c>
      <c r="I95" s="377">
        <v>5.8999999999999995</v>
      </c>
      <c r="J95" s="459" t="s">
        <v>544</v>
      </c>
      <c r="M95" s="1111"/>
      <c r="N95" s="1305"/>
    </row>
    <row r="96" spans="2:14" ht="16.399999999999999" customHeight="1" x14ac:dyDescent="0.2">
      <c r="B96" s="939" t="s">
        <v>1263</v>
      </c>
      <c r="C96" s="1107" t="s">
        <v>1340</v>
      </c>
      <c r="D96" s="333">
        <v>2830</v>
      </c>
      <c r="E96" s="572">
        <v>2880</v>
      </c>
      <c r="F96" s="377">
        <v>7.0000000000000009</v>
      </c>
      <c r="G96" s="572">
        <v>2810</v>
      </c>
      <c r="H96" s="377">
        <v>7.1</v>
      </c>
      <c r="I96" s="377">
        <v>7.1999999999999993</v>
      </c>
      <c r="J96" s="459" t="s">
        <v>542</v>
      </c>
      <c r="M96" s="1111"/>
      <c r="N96" s="1305"/>
    </row>
    <row r="97" spans="2:14" ht="16.399999999999999" customHeight="1" x14ac:dyDescent="0.2">
      <c r="B97" s="939" t="s">
        <v>1415</v>
      </c>
      <c r="C97" s="1107" t="s">
        <v>1467</v>
      </c>
      <c r="D97" s="333">
        <v>779</v>
      </c>
      <c r="E97" s="572" t="s">
        <v>1915</v>
      </c>
      <c r="F97" s="377" t="s">
        <v>1915</v>
      </c>
      <c r="G97" s="572">
        <v>779</v>
      </c>
      <c r="H97" s="377">
        <v>4</v>
      </c>
      <c r="I97" s="377">
        <v>3.5999999999999996</v>
      </c>
      <c r="J97" s="459" t="s">
        <v>544</v>
      </c>
      <c r="M97" s="1111"/>
      <c r="N97" s="1305"/>
    </row>
    <row r="98" spans="2:14" ht="16.399999999999999" customHeight="1" x14ac:dyDescent="0.2">
      <c r="B98" s="939" t="s">
        <v>1677</v>
      </c>
      <c r="C98" s="1107" t="s">
        <v>1678</v>
      </c>
      <c r="D98" s="333">
        <v>2110</v>
      </c>
      <c r="E98" s="572">
        <v>2120</v>
      </c>
      <c r="F98" s="377">
        <v>3.9</v>
      </c>
      <c r="G98" s="572">
        <v>2100</v>
      </c>
      <c r="H98" s="377">
        <v>3.6999999999999997</v>
      </c>
      <c r="I98" s="377">
        <v>4.1000000000000005</v>
      </c>
      <c r="J98" s="459" t="s">
        <v>543</v>
      </c>
      <c r="M98" s="1111"/>
      <c r="N98" s="1305"/>
    </row>
    <row r="99" spans="2:14" ht="16.399999999999999" customHeight="1" x14ac:dyDescent="0.2">
      <c r="B99" s="939" t="s">
        <v>1679</v>
      </c>
      <c r="C99" s="1107" t="s">
        <v>1680</v>
      </c>
      <c r="D99" s="333">
        <v>1530</v>
      </c>
      <c r="E99" s="572">
        <v>1520</v>
      </c>
      <c r="F99" s="377">
        <v>4</v>
      </c>
      <c r="G99" s="572">
        <v>1530</v>
      </c>
      <c r="H99" s="377">
        <v>3.8</v>
      </c>
      <c r="I99" s="377">
        <v>4.2</v>
      </c>
      <c r="J99" s="459" t="s">
        <v>543</v>
      </c>
      <c r="M99" s="1111"/>
      <c r="N99" s="1305"/>
    </row>
    <row r="100" spans="2:14" ht="16.399999999999999" customHeight="1" x14ac:dyDescent="0.2">
      <c r="B100" s="939" t="s">
        <v>1681</v>
      </c>
      <c r="C100" s="1107" t="s">
        <v>1682</v>
      </c>
      <c r="D100" s="333">
        <v>5190</v>
      </c>
      <c r="E100" s="572">
        <v>5230</v>
      </c>
      <c r="F100" s="377">
        <v>4.3999999999999995</v>
      </c>
      <c r="G100" s="572">
        <v>5140</v>
      </c>
      <c r="H100" s="377">
        <v>4.2</v>
      </c>
      <c r="I100" s="377">
        <v>4.5999999999999996</v>
      </c>
      <c r="J100" s="459" t="s">
        <v>546</v>
      </c>
      <c r="M100" s="1111"/>
      <c r="N100" s="1305"/>
    </row>
    <row r="101" spans="2:14" ht="16.399999999999999" customHeight="1" x14ac:dyDescent="0.2">
      <c r="B101" s="939" t="s">
        <v>90</v>
      </c>
      <c r="C101" s="1107" t="s">
        <v>351</v>
      </c>
      <c r="D101" s="333">
        <v>18200</v>
      </c>
      <c r="E101" s="333">
        <v>18500</v>
      </c>
      <c r="F101" s="376">
        <v>4.7</v>
      </c>
      <c r="G101" s="333">
        <v>18100</v>
      </c>
      <c r="H101" s="377">
        <v>4.5</v>
      </c>
      <c r="I101" s="376">
        <v>4.9000000000000004</v>
      </c>
      <c r="J101" s="375" t="s">
        <v>546</v>
      </c>
      <c r="M101" s="1111"/>
      <c r="N101" s="1305"/>
    </row>
    <row r="102" spans="2:14" ht="16.399999999999999" customHeight="1" x14ac:dyDescent="0.2">
      <c r="B102" s="939" t="s">
        <v>91</v>
      </c>
      <c r="C102" s="1106" t="s">
        <v>352</v>
      </c>
      <c r="D102" s="333">
        <v>11100</v>
      </c>
      <c r="E102" s="547">
        <v>11100</v>
      </c>
      <c r="F102" s="385">
        <v>4.9000000000000004</v>
      </c>
      <c r="G102" s="547">
        <v>11100</v>
      </c>
      <c r="H102" s="1307" t="s">
        <v>1985</v>
      </c>
      <c r="I102" s="385">
        <v>5.0999999999999996</v>
      </c>
      <c r="J102" s="387" t="s">
        <v>542</v>
      </c>
      <c r="M102" s="1111"/>
      <c r="N102" s="1305"/>
    </row>
    <row r="103" spans="2:14" ht="16.399999999999999" customHeight="1" x14ac:dyDescent="0.2">
      <c r="B103" s="939" t="s">
        <v>93</v>
      </c>
      <c r="C103" s="1106" t="s">
        <v>354</v>
      </c>
      <c r="D103" s="333">
        <v>5490</v>
      </c>
      <c r="E103" s="547">
        <v>5540</v>
      </c>
      <c r="F103" s="385">
        <v>5.2</v>
      </c>
      <c r="G103" s="547">
        <v>5470</v>
      </c>
      <c r="H103" s="1308" t="s">
        <v>1986</v>
      </c>
      <c r="I103" s="385">
        <v>5.4</v>
      </c>
      <c r="J103" s="387" t="s">
        <v>542</v>
      </c>
      <c r="M103" s="1111"/>
      <c r="N103" s="1305"/>
    </row>
    <row r="104" spans="2:14" ht="16.399999999999999" customHeight="1" x14ac:dyDescent="0.2">
      <c r="B104" s="939" t="s">
        <v>94</v>
      </c>
      <c r="C104" s="1107" t="s">
        <v>355</v>
      </c>
      <c r="D104" s="333">
        <v>4040</v>
      </c>
      <c r="E104" s="333">
        <v>4140</v>
      </c>
      <c r="F104" s="376">
        <v>5.2</v>
      </c>
      <c r="G104" s="333">
        <v>4000</v>
      </c>
      <c r="H104" s="1307" t="s">
        <v>1987</v>
      </c>
      <c r="I104" s="376">
        <v>5.4</v>
      </c>
      <c r="J104" s="375" t="s">
        <v>542</v>
      </c>
      <c r="M104" s="1111"/>
      <c r="N104" s="1305"/>
    </row>
    <row r="105" spans="2:14" ht="16.399999999999999" customHeight="1" x14ac:dyDescent="0.2">
      <c r="B105" s="939" t="s">
        <v>95</v>
      </c>
      <c r="C105" s="1106" t="s">
        <v>356</v>
      </c>
      <c r="D105" s="333">
        <v>5650</v>
      </c>
      <c r="E105" s="547">
        <v>5400</v>
      </c>
      <c r="F105" s="385">
        <v>4.2</v>
      </c>
      <c r="G105" s="547">
        <v>5760</v>
      </c>
      <c r="H105" s="1309" t="s">
        <v>1988</v>
      </c>
      <c r="I105" s="385">
        <v>4.3999999999999995</v>
      </c>
      <c r="J105" s="387" t="s">
        <v>542</v>
      </c>
      <c r="M105" s="1111"/>
      <c r="N105" s="1305"/>
    </row>
    <row r="106" spans="2:14" ht="16.399999999999999" customHeight="1" x14ac:dyDescent="0.2">
      <c r="B106" s="1096" t="s">
        <v>96</v>
      </c>
      <c r="C106" s="1310" t="s">
        <v>357</v>
      </c>
      <c r="D106" s="333">
        <v>1960</v>
      </c>
      <c r="E106" s="693">
        <v>1890</v>
      </c>
      <c r="F106" s="664">
        <v>4.8</v>
      </c>
      <c r="G106" s="693">
        <v>1990</v>
      </c>
      <c r="H106" s="377">
        <v>5</v>
      </c>
      <c r="I106" s="664">
        <v>5</v>
      </c>
      <c r="J106" s="493" t="s">
        <v>542</v>
      </c>
      <c r="M106" s="1111"/>
      <c r="N106" s="1305"/>
    </row>
    <row r="107" spans="2:14" ht="16.399999999999999" customHeight="1" x14ac:dyDescent="0.2">
      <c r="B107" s="939" t="s">
        <v>1270</v>
      </c>
      <c r="C107" s="1106" t="s">
        <v>1346</v>
      </c>
      <c r="D107" s="333">
        <v>1200</v>
      </c>
      <c r="E107" s="547">
        <v>1200</v>
      </c>
      <c r="F107" s="385">
        <v>5.2</v>
      </c>
      <c r="G107" s="547">
        <v>1190</v>
      </c>
      <c r="H107" s="377">
        <v>5.2</v>
      </c>
      <c r="I107" s="385">
        <v>5.6000000000000005</v>
      </c>
      <c r="J107" s="387" t="s">
        <v>544</v>
      </c>
      <c r="M107" s="1111"/>
      <c r="N107" s="1305"/>
    </row>
    <row r="108" spans="2:14" ht="16.399999999999999" customHeight="1" x14ac:dyDescent="0.2">
      <c r="B108" s="939" t="s">
        <v>1416</v>
      </c>
      <c r="C108" s="1310" t="s">
        <v>1473</v>
      </c>
      <c r="D108" s="333">
        <v>8540</v>
      </c>
      <c r="E108" s="693">
        <v>8670</v>
      </c>
      <c r="F108" s="664">
        <v>4.7</v>
      </c>
      <c r="G108" s="693">
        <v>8400</v>
      </c>
      <c r="H108" s="377">
        <v>4.5</v>
      </c>
      <c r="I108" s="664">
        <v>4.9000000000000004</v>
      </c>
      <c r="J108" s="493" t="s">
        <v>544</v>
      </c>
      <c r="M108" s="1111"/>
      <c r="N108" s="1305"/>
    </row>
    <row r="109" spans="2:14" ht="16.399999999999999" customHeight="1" thickBot="1" x14ac:dyDescent="0.25">
      <c r="B109" s="1099" t="s">
        <v>1417</v>
      </c>
      <c r="C109" s="1311" t="s">
        <v>1475</v>
      </c>
      <c r="D109" s="335">
        <v>11100</v>
      </c>
      <c r="E109" s="335">
        <v>11300</v>
      </c>
      <c r="F109" s="380">
        <v>3.5000000000000004</v>
      </c>
      <c r="G109" s="335">
        <v>10900</v>
      </c>
      <c r="H109" s="381">
        <v>3.3000000000000003</v>
      </c>
      <c r="I109" s="380">
        <v>3.6999999999999997</v>
      </c>
      <c r="J109" s="379" t="s">
        <v>546</v>
      </c>
      <c r="M109" s="1111"/>
      <c r="N109" s="1305"/>
    </row>
    <row r="110" spans="2:14" ht="16.399999999999999" customHeight="1" thickTop="1" x14ac:dyDescent="0.2">
      <c r="B110" s="962" t="s">
        <v>98</v>
      </c>
      <c r="C110" s="1106" t="s">
        <v>358</v>
      </c>
      <c r="D110" s="333">
        <v>22000</v>
      </c>
      <c r="E110" s="547">
        <v>22400</v>
      </c>
      <c r="F110" s="385">
        <v>3.9</v>
      </c>
      <c r="G110" s="547">
        <v>21800</v>
      </c>
      <c r="H110" s="385" t="s">
        <v>1989</v>
      </c>
      <c r="I110" s="385">
        <v>4.1000000000000005</v>
      </c>
      <c r="J110" s="387" t="s">
        <v>542</v>
      </c>
      <c r="M110" s="1111"/>
      <c r="N110" s="1305"/>
    </row>
    <row r="111" spans="2:14" ht="16.399999999999999" customHeight="1" x14ac:dyDescent="0.2">
      <c r="B111" s="962" t="s">
        <v>99</v>
      </c>
      <c r="C111" s="1107" t="s">
        <v>359</v>
      </c>
      <c r="D111" s="333">
        <v>19700</v>
      </c>
      <c r="E111" s="333">
        <v>20100</v>
      </c>
      <c r="F111" s="376">
        <v>4.1000000000000005</v>
      </c>
      <c r="G111" s="333">
        <v>19500</v>
      </c>
      <c r="H111" s="377" t="s">
        <v>1990</v>
      </c>
      <c r="I111" s="376">
        <v>4.3</v>
      </c>
      <c r="J111" s="375" t="s">
        <v>542</v>
      </c>
      <c r="M111" s="1111"/>
      <c r="N111" s="1305"/>
    </row>
    <row r="112" spans="2:14" ht="16.399999999999999" customHeight="1" x14ac:dyDescent="0.2">
      <c r="B112" s="962" t="s">
        <v>100</v>
      </c>
      <c r="C112" s="1106" t="s">
        <v>360</v>
      </c>
      <c r="D112" s="338">
        <v>16500</v>
      </c>
      <c r="E112" s="547">
        <v>16700</v>
      </c>
      <c r="F112" s="385">
        <v>4.7</v>
      </c>
      <c r="G112" s="547">
        <v>16300</v>
      </c>
      <c r="H112" s="385">
        <v>4.3999999999999995</v>
      </c>
      <c r="I112" s="385">
        <v>4.9000000000000004</v>
      </c>
      <c r="J112" s="387" t="s">
        <v>544</v>
      </c>
      <c r="M112" s="1111"/>
      <c r="N112" s="1305"/>
    </row>
    <row r="113" spans="2:13" ht="16.399999999999999" customHeight="1" x14ac:dyDescent="0.2">
      <c r="B113" s="962" t="s">
        <v>101</v>
      </c>
      <c r="C113" s="1107" t="s">
        <v>361</v>
      </c>
      <c r="D113" s="333">
        <v>12000</v>
      </c>
      <c r="E113" s="333">
        <v>12000</v>
      </c>
      <c r="F113" s="376">
        <v>4.3</v>
      </c>
      <c r="G113" s="333">
        <v>12000</v>
      </c>
      <c r="H113" s="377" t="s">
        <v>1991</v>
      </c>
      <c r="I113" s="376">
        <v>4.5</v>
      </c>
      <c r="J113" s="375" t="s">
        <v>542</v>
      </c>
      <c r="L113" s="1111"/>
      <c r="M113" s="1305"/>
    </row>
    <row r="114" spans="2:13" ht="16.399999999999999" customHeight="1" x14ac:dyDescent="0.2">
      <c r="B114" s="962" t="s">
        <v>102</v>
      </c>
      <c r="C114" s="1106" t="s">
        <v>362</v>
      </c>
      <c r="D114" s="338">
        <v>12300</v>
      </c>
      <c r="E114" s="547">
        <v>12300</v>
      </c>
      <c r="F114" s="385">
        <v>4.7</v>
      </c>
      <c r="G114" s="547">
        <v>12300</v>
      </c>
      <c r="H114" s="385">
        <v>4.5</v>
      </c>
      <c r="I114" s="385">
        <v>4.9000000000000004</v>
      </c>
      <c r="J114" s="387" t="s">
        <v>543</v>
      </c>
      <c r="L114" s="1111"/>
      <c r="M114" s="1305"/>
    </row>
    <row r="115" spans="2:13" ht="16.399999999999999" customHeight="1" x14ac:dyDescent="0.2">
      <c r="B115" s="962" t="s">
        <v>103</v>
      </c>
      <c r="C115" s="1107" t="s">
        <v>363</v>
      </c>
      <c r="D115" s="333">
        <v>10800</v>
      </c>
      <c r="E115" s="333">
        <v>11000</v>
      </c>
      <c r="F115" s="376">
        <v>4.7</v>
      </c>
      <c r="G115" s="333">
        <v>10600</v>
      </c>
      <c r="H115" s="377">
        <v>4.3999999999999995</v>
      </c>
      <c r="I115" s="376">
        <v>5</v>
      </c>
      <c r="J115" s="375" t="s">
        <v>544</v>
      </c>
      <c r="L115" s="1111"/>
      <c r="M115" s="1305"/>
    </row>
    <row r="116" spans="2:13" ht="16.399999999999999" customHeight="1" x14ac:dyDescent="0.2">
      <c r="B116" s="962" t="s">
        <v>104</v>
      </c>
      <c r="C116" s="1106" t="s">
        <v>364</v>
      </c>
      <c r="D116" s="338">
        <v>9650</v>
      </c>
      <c r="E116" s="547">
        <v>9670</v>
      </c>
      <c r="F116" s="385">
        <v>4.5999999999999996</v>
      </c>
      <c r="G116" s="547">
        <v>9620</v>
      </c>
      <c r="H116" s="385">
        <v>4.3</v>
      </c>
      <c r="I116" s="385">
        <v>4.7</v>
      </c>
      <c r="J116" s="387" t="s">
        <v>544</v>
      </c>
      <c r="L116" s="1111"/>
      <c r="M116" s="1305"/>
    </row>
    <row r="117" spans="2:13" ht="16.399999999999999" customHeight="1" x14ac:dyDescent="0.2">
      <c r="B117" s="962" t="s">
        <v>105</v>
      </c>
      <c r="C117" s="1107" t="s">
        <v>365</v>
      </c>
      <c r="D117" s="333">
        <v>8740</v>
      </c>
      <c r="E117" s="333">
        <v>8780</v>
      </c>
      <c r="F117" s="376">
        <v>4.7</v>
      </c>
      <c r="G117" s="333">
        <v>8700</v>
      </c>
      <c r="H117" s="377">
        <v>4.3</v>
      </c>
      <c r="I117" s="376">
        <v>4.9000000000000004</v>
      </c>
      <c r="J117" s="375" t="s">
        <v>544</v>
      </c>
      <c r="L117" s="1111"/>
      <c r="M117" s="1305"/>
    </row>
    <row r="118" spans="2:13" ht="16.399999999999999" customHeight="1" x14ac:dyDescent="0.2">
      <c r="B118" s="962" t="s">
        <v>107</v>
      </c>
      <c r="C118" s="1107" t="s">
        <v>367</v>
      </c>
      <c r="D118" s="333">
        <v>5700</v>
      </c>
      <c r="E118" s="333">
        <v>5710</v>
      </c>
      <c r="F118" s="376">
        <v>4.3999999999999995</v>
      </c>
      <c r="G118" s="333">
        <v>5700</v>
      </c>
      <c r="H118" s="377" t="s">
        <v>1992</v>
      </c>
      <c r="I118" s="376">
        <v>4.5999999999999996</v>
      </c>
      <c r="J118" s="375" t="s">
        <v>542</v>
      </c>
      <c r="L118" s="1111"/>
      <c r="M118" s="1305"/>
    </row>
    <row r="119" spans="2:13" ht="16.399999999999999" customHeight="1" x14ac:dyDescent="0.2">
      <c r="B119" s="962" t="s">
        <v>108</v>
      </c>
      <c r="C119" s="1106" t="s">
        <v>368</v>
      </c>
      <c r="D119" s="338">
        <v>4390</v>
      </c>
      <c r="E119" s="547">
        <v>4440</v>
      </c>
      <c r="F119" s="385">
        <v>5.0999999999999996</v>
      </c>
      <c r="G119" s="547">
        <v>4370</v>
      </c>
      <c r="H119" s="385">
        <v>4.9000000000000004</v>
      </c>
      <c r="I119" s="385">
        <v>5.3</v>
      </c>
      <c r="J119" s="387" t="s">
        <v>543</v>
      </c>
      <c r="L119" s="1111"/>
      <c r="M119" s="1305"/>
    </row>
    <row r="120" spans="2:13" ht="16.399999999999999" customHeight="1" x14ac:dyDescent="0.2">
      <c r="B120" s="962" t="s">
        <v>109</v>
      </c>
      <c r="C120" s="1107" t="s">
        <v>369</v>
      </c>
      <c r="D120" s="333">
        <v>4630</v>
      </c>
      <c r="E120" s="333">
        <v>4690</v>
      </c>
      <c r="F120" s="376">
        <v>4.5999999999999996</v>
      </c>
      <c r="G120" s="333">
        <v>4610</v>
      </c>
      <c r="H120" s="377">
        <v>4.3999999999999995</v>
      </c>
      <c r="I120" s="376">
        <v>4.8</v>
      </c>
      <c r="J120" s="375" t="s">
        <v>543</v>
      </c>
      <c r="L120" s="1111"/>
      <c r="M120" s="1305"/>
    </row>
    <row r="121" spans="2:13" ht="16.399999999999999" customHeight="1" x14ac:dyDescent="0.2">
      <c r="B121" s="962" t="s">
        <v>110</v>
      </c>
      <c r="C121" s="1106" t="s">
        <v>370</v>
      </c>
      <c r="D121" s="338">
        <v>3510</v>
      </c>
      <c r="E121" s="547">
        <v>3550</v>
      </c>
      <c r="F121" s="385">
        <v>4.8</v>
      </c>
      <c r="G121" s="547">
        <v>3490</v>
      </c>
      <c r="H121" s="385">
        <v>4.5999999999999996</v>
      </c>
      <c r="I121" s="385">
        <v>5</v>
      </c>
      <c r="J121" s="387" t="s">
        <v>543</v>
      </c>
      <c r="L121" s="1111"/>
      <c r="M121" s="1305"/>
    </row>
    <row r="122" spans="2:13" ht="16.399999999999999" customHeight="1" x14ac:dyDescent="0.2">
      <c r="B122" s="962" t="s">
        <v>111</v>
      </c>
      <c r="C122" s="1107" t="s">
        <v>371</v>
      </c>
      <c r="D122" s="333">
        <v>3420</v>
      </c>
      <c r="E122" s="333">
        <v>3460</v>
      </c>
      <c r="F122" s="376">
        <v>4.3999999999999995</v>
      </c>
      <c r="G122" s="333">
        <v>3400</v>
      </c>
      <c r="H122" s="377" t="s">
        <v>1993</v>
      </c>
      <c r="I122" s="376">
        <v>4.5999999999999996</v>
      </c>
      <c r="J122" s="375" t="s">
        <v>542</v>
      </c>
      <c r="L122" s="1111"/>
      <c r="M122" s="1305"/>
    </row>
    <row r="123" spans="2:13" ht="16.399999999999999" customHeight="1" x14ac:dyDescent="0.2">
      <c r="B123" s="962" t="s">
        <v>112</v>
      </c>
      <c r="C123" s="1106" t="s">
        <v>372</v>
      </c>
      <c r="D123" s="338">
        <v>13200</v>
      </c>
      <c r="E123" s="547">
        <v>13400</v>
      </c>
      <c r="F123" s="385">
        <v>4.2</v>
      </c>
      <c r="G123" s="547">
        <v>12900</v>
      </c>
      <c r="H123" s="385">
        <v>4</v>
      </c>
      <c r="I123" s="385">
        <v>4.3999999999999995</v>
      </c>
      <c r="J123" s="387" t="s">
        <v>1776</v>
      </c>
      <c r="L123" s="1111"/>
      <c r="M123" s="1305"/>
    </row>
    <row r="124" spans="2:13" ht="16.399999999999999" customHeight="1" x14ac:dyDescent="0.2">
      <c r="B124" s="962" t="s">
        <v>1280</v>
      </c>
      <c r="C124" s="1107" t="s">
        <v>1353</v>
      </c>
      <c r="D124" s="333">
        <v>11400</v>
      </c>
      <c r="E124" s="572">
        <v>11300</v>
      </c>
      <c r="F124" s="377">
        <v>4.7</v>
      </c>
      <c r="G124" s="572">
        <v>11400</v>
      </c>
      <c r="H124" s="377">
        <v>4.5</v>
      </c>
      <c r="I124" s="377">
        <v>4.9000000000000004</v>
      </c>
      <c r="J124" s="459" t="s">
        <v>546</v>
      </c>
      <c r="L124" s="1111"/>
      <c r="M124" s="1305"/>
    </row>
    <row r="125" spans="2:13" ht="16.399999999999999" customHeight="1" x14ac:dyDescent="0.2">
      <c r="B125" s="962" t="s">
        <v>1418</v>
      </c>
      <c r="C125" s="1106" t="s">
        <v>1482</v>
      </c>
      <c r="D125" s="338">
        <v>10100</v>
      </c>
      <c r="E125" s="547">
        <v>10100</v>
      </c>
      <c r="F125" s="385">
        <v>4.8</v>
      </c>
      <c r="G125" s="547">
        <v>10100</v>
      </c>
      <c r="H125" s="385">
        <v>4.5999999999999996</v>
      </c>
      <c r="I125" s="385">
        <v>5</v>
      </c>
      <c r="J125" s="387" t="s">
        <v>546</v>
      </c>
      <c r="L125" s="1111"/>
      <c r="M125" s="1305"/>
    </row>
    <row r="126" spans="2:13" ht="16.399999999999999" customHeight="1" x14ac:dyDescent="0.2">
      <c r="B126" s="962" t="s">
        <v>1943</v>
      </c>
      <c r="C126" s="1107" t="s">
        <v>1944</v>
      </c>
      <c r="D126" s="333">
        <v>9330</v>
      </c>
      <c r="E126" s="572">
        <v>9350</v>
      </c>
      <c r="F126" s="377">
        <v>4.3999999999999995</v>
      </c>
      <c r="G126" s="572">
        <v>9300</v>
      </c>
      <c r="H126" s="377">
        <v>4.2</v>
      </c>
      <c r="I126" s="377">
        <v>4.5999999999999996</v>
      </c>
      <c r="J126" s="459" t="s">
        <v>546</v>
      </c>
      <c r="L126" s="1111"/>
      <c r="M126" s="1305"/>
    </row>
    <row r="127" spans="2:13" ht="16.399999999999999" customHeight="1" x14ac:dyDescent="0.2">
      <c r="B127" s="962" t="s">
        <v>1946</v>
      </c>
      <c r="C127" s="1106" t="s">
        <v>1947</v>
      </c>
      <c r="D127" s="338">
        <v>6110</v>
      </c>
      <c r="E127" s="547">
        <v>6050</v>
      </c>
      <c r="F127" s="385">
        <v>4.5999999999999996</v>
      </c>
      <c r="G127" s="547">
        <v>6170</v>
      </c>
      <c r="H127" s="385">
        <v>4.3999999999999995</v>
      </c>
      <c r="I127" s="385">
        <v>4.8</v>
      </c>
      <c r="J127" s="387" t="s">
        <v>546</v>
      </c>
      <c r="L127" s="1111"/>
      <c r="M127" s="1305"/>
    </row>
    <row r="128" spans="2:13" ht="16.399999999999999" customHeight="1" thickBot="1" x14ac:dyDescent="0.25">
      <c r="B128" s="967" t="s">
        <v>807</v>
      </c>
      <c r="C128" s="1311" t="s">
        <v>1357</v>
      </c>
      <c r="D128" s="335">
        <v>3870</v>
      </c>
      <c r="E128" s="335">
        <v>3880</v>
      </c>
      <c r="F128" s="380">
        <v>4.9000000000000004</v>
      </c>
      <c r="G128" s="335">
        <v>3860</v>
      </c>
      <c r="H128" s="381">
        <v>4.5999999999999996</v>
      </c>
      <c r="I128" s="380">
        <v>5</v>
      </c>
      <c r="J128" s="379" t="s">
        <v>543</v>
      </c>
      <c r="L128" s="1111"/>
      <c r="M128" s="1305"/>
    </row>
    <row r="129" spans="2:14" ht="16.399999999999999" customHeight="1" thickTop="1" x14ac:dyDescent="0.2">
      <c r="B129" s="1105" t="s">
        <v>117</v>
      </c>
      <c r="C129" s="1106" t="s">
        <v>377</v>
      </c>
      <c r="D129" s="338">
        <v>3450</v>
      </c>
      <c r="E129" s="547">
        <v>3510</v>
      </c>
      <c r="F129" s="385">
        <v>4.1000000000000005</v>
      </c>
      <c r="G129" s="547">
        <v>3420</v>
      </c>
      <c r="H129" s="385">
        <v>3.9</v>
      </c>
      <c r="I129" s="385">
        <v>4.3</v>
      </c>
      <c r="J129" s="387" t="s">
        <v>1994</v>
      </c>
      <c r="L129" s="1111"/>
      <c r="M129" s="1305"/>
    </row>
    <row r="130" spans="2:14" ht="16.399999999999999" customHeight="1" x14ac:dyDescent="0.2">
      <c r="B130" s="981" t="s">
        <v>118</v>
      </c>
      <c r="C130" s="1106" t="s">
        <v>378</v>
      </c>
      <c r="D130" s="338">
        <v>945</v>
      </c>
      <c r="E130" s="547">
        <v>960</v>
      </c>
      <c r="F130" s="385">
        <v>4.1999999999999993</v>
      </c>
      <c r="G130" s="547">
        <v>939</v>
      </c>
      <c r="H130" s="385">
        <v>3.9999999999999996</v>
      </c>
      <c r="I130" s="385">
        <v>4.3999999999999995</v>
      </c>
      <c r="J130" s="386" t="s">
        <v>1994</v>
      </c>
      <c r="L130" s="1111"/>
      <c r="M130" s="1305"/>
    </row>
    <row r="131" spans="2:14" ht="16.399999999999999" customHeight="1" x14ac:dyDescent="0.2">
      <c r="B131" s="981" t="s">
        <v>119</v>
      </c>
      <c r="C131" s="1106" t="s">
        <v>379</v>
      </c>
      <c r="D131" s="338">
        <v>770</v>
      </c>
      <c r="E131" s="547">
        <v>780</v>
      </c>
      <c r="F131" s="385">
        <v>4.3</v>
      </c>
      <c r="G131" s="547">
        <v>765</v>
      </c>
      <c r="H131" s="385">
        <v>4.0999999999999996</v>
      </c>
      <c r="I131" s="385">
        <v>4.5</v>
      </c>
      <c r="J131" s="387" t="s">
        <v>1994</v>
      </c>
      <c r="L131" s="1111"/>
      <c r="M131" s="1305"/>
    </row>
    <row r="132" spans="2:14" ht="16.399999999999999" customHeight="1" x14ac:dyDescent="0.2">
      <c r="B132" s="981" t="s">
        <v>120</v>
      </c>
      <c r="C132" s="1106" t="s">
        <v>380</v>
      </c>
      <c r="D132" s="338">
        <v>693</v>
      </c>
      <c r="E132" s="547">
        <v>703</v>
      </c>
      <c r="F132" s="385">
        <v>4.1999999999999993</v>
      </c>
      <c r="G132" s="547">
        <v>688</v>
      </c>
      <c r="H132" s="385">
        <v>3.9999999999999996</v>
      </c>
      <c r="I132" s="385">
        <v>4.3999999999999995</v>
      </c>
      <c r="J132" s="386" t="s">
        <v>1994</v>
      </c>
      <c r="L132" s="1111"/>
      <c r="M132" s="1305"/>
    </row>
    <row r="133" spans="2:14" ht="16.399999999999999" customHeight="1" x14ac:dyDescent="0.2">
      <c r="B133" s="981" t="s">
        <v>121</v>
      </c>
      <c r="C133" s="1106" t="s">
        <v>381</v>
      </c>
      <c r="D133" s="338">
        <v>789</v>
      </c>
      <c r="E133" s="547">
        <v>801</v>
      </c>
      <c r="F133" s="385">
        <v>4.1999999999999993</v>
      </c>
      <c r="G133" s="547">
        <v>784</v>
      </c>
      <c r="H133" s="385">
        <v>3.9999999999999996</v>
      </c>
      <c r="I133" s="385">
        <v>4.3999999999999995</v>
      </c>
      <c r="J133" s="387" t="s">
        <v>1994</v>
      </c>
      <c r="L133" s="1111"/>
      <c r="M133" s="1305"/>
    </row>
    <row r="134" spans="2:14" ht="16.399999999999999" customHeight="1" x14ac:dyDescent="0.2">
      <c r="B134" s="981" t="s">
        <v>122</v>
      </c>
      <c r="C134" s="1106" t="s">
        <v>382</v>
      </c>
      <c r="D134" s="338">
        <v>1020</v>
      </c>
      <c r="E134" s="547">
        <v>1030</v>
      </c>
      <c r="F134" s="385">
        <v>4.1999999999999993</v>
      </c>
      <c r="G134" s="547">
        <v>1010</v>
      </c>
      <c r="H134" s="385">
        <v>3.9999999999999996</v>
      </c>
      <c r="I134" s="385">
        <v>4.3999999999999995</v>
      </c>
      <c r="J134" s="386" t="s">
        <v>1994</v>
      </c>
      <c r="L134" s="1111"/>
      <c r="M134" s="1305"/>
    </row>
    <row r="135" spans="2:14" ht="16.399999999999999" customHeight="1" x14ac:dyDescent="0.2">
      <c r="B135" s="981" t="s">
        <v>123</v>
      </c>
      <c r="C135" s="1106" t="s">
        <v>383</v>
      </c>
      <c r="D135" s="338">
        <v>2500</v>
      </c>
      <c r="E135" s="547">
        <v>2530</v>
      </c>
      <c r="F135" s="385">
        <v>4.2</v>
      </c>
      <c r="G135" s="547">
        <v>2480</v>
      </c>
      <c r="H135" s="385">
        <v>4</v>
      </c>
      <c r="I135" s="385">
        <v>4.3999999999999995</v>
      </c>
      <c r="J135" s="387" t="s">
        <v>1994</v>
      </c>
      <c r="L135" s="1111"/>
      <c r="M135" s="1305"/>
    </row>
    <row r="136" spans="2:14" ht="16.399999999999999" customHeight="1" x14ac:dyDescent="0.2">
      <c r="B136" s="981" t="s">
        <v>124</v>
      </c>
      <c r="C136" s="1106" t="s">
        <v>384</v>
      </c>
      <c r="D136" s="338">
        <v>1730</v>
      </c>
      <c r="E136" s="547">
        <v>1760</v>
      </c>
      <c r="F136" s="385">
        <v>4.1999999999999993</v>
      </c>
      <c r="G136" s="547">
        <v>1720</v>
      </c>
      <c r="H136" s="385">
        <v>3.9999999999999996</v>
      </c>
      <c r="I136" s="385">
        <v>4.3999999999999995</v>
      </c>
      <c r="J136" s="386" t="s">
        <v>1994</v>
      </c>
      <c r="M136" s="1111"/>
      <c r="N136" s="1305"/>
    </row>
    <row r="137" spans="2:14" ht="16.399999999999999" customHeight="1" x14ac:dyDescent="0.2">
      <c r="B137" s="981" t="s">
        <v>125</v>
      </c>
      <c r="C137" s="1106" t="s">
        <v>385</v>
      </c>
      <c r="D137" s="338">
        <v>1200</v>
      </c>
      <c r="E137" s="547">
        <v>1220</v>
      </c>
      <c r="F137" s="385">
        <v>4.1999999999999993</v>
      </c>
      <c r="G137" s="547">
        <v>1190</v>
      </c>
      <c r="H137" s="385">
        <v>3.9999999999999996</v>
      </c>
      <c r="I137" s="385">
        <v>4.3999999999999995</v>
      </c>
      <c r="J137" s="387" t="s">
        <v>1994</v>
      </c>
      <c r="M137" s="1111"/>
      <c r="N137" s="1305"/>
    </row>
    <row r="138" spans="2:14" ht="16.399999999999999" customHeight="1" x14ac:dyDescent="0.2">
      <c r="B138" s="981" t="s">
        <v>126</v>
      </c>
      <c r="C138" s="1106" t="s">
        <v>386</v>
      </c>
      <c r="D138" s="338">
        <v>936</v>
      </c>
      <c r="E138" s="547">
        <v>950</v>
      </c>
      <c r="F138" s="385">
        <v>4.1999999999999993</v>
      </c>
      <c r="G138" s="547">
        <v>930</v>
      </c>
      <c r="H138" s="385">
        <v>3.9999999999999996</v>
      </c>
      <c r="I138" s="385">
        <v>4.3999999999999995</v>
      </c>
      <c r="J138" s="387" t="s">
        <v>1994</v>
      </c>
      <c r="M138" s="1111"/>
      <c r="N138" s="1305"/>
    </row>
    <row r="139" spans="2:14" ht="16.399999999999999" customHeight="1" x14ac:dyDescent="0.2">
      <c r="B139" s="981" t="s">
        <v>127</v>
      </c>
      <c r="C139" s="1106" t="s">
        <v>387</v>
      </c>
      <c r="D139" s="338">
        <v>1260</v>
      </c>
      <c r="E139" s="547">
        <v>1270</v>
      </c>
      <c r="F139" s="385">
        <v>4.3</v>
      </c>
      <c r="G139" s="547">
        <v>1250</v>
      </c>
      <c r="H139" s="385">
        <v>4.0999999999999996</v>
      </c>
      <c r="I139" s="385">
        <v>4.5</v>
      </c>
      <c r="J139" s="386" t="s">
        <v>1994</v>
      </c>
      <c r="M139" s="1111"/>
      <c r="N139" s="1305"/>
    </row>
    <row r="140" spans="2:14" ht="16.399999999999999" customHeight="1" x14ac:dyDescent="0.2">
      <c r="B140" s="981" t="s">
        <v>128</v>
      </c>
      <c r="C140" s="1106" t="s">
        <v>388</v>
      </c>
      <c r="D140" s="338">
        <v>1250</v>
      </c>
      <c r="E140" s="547">
        <v>1270</v>
      </c>
      <c r="F140" s="385">
        <v>4.3999999999999995</v>
      </c>
      <c r="G140" s="547">
        <v>1240</v>
      </c>
      <c r="H140" s="385">
        <v>4.1999999999999993</v>
      </c>
      <c r="I140" s="385">
        <v>4.5999999999999996</v>
      </c>
      <c r="J140" s="387" t="s">
        <v>1994</v>
      </c>
      <c r="M140" s="1111"/>
      <c r="N140" s="1305"/>
    </row>
    <row r="141" spans="2:14" ht="16.399999999999999" customHeight="1" x14ac:dyDescent="0.2">
      <c r="B141" s="981" t="s">
        <v>129</v>
      </c>
      <c r="C141" s="1106" t="s">
        <v>389</v>
      </c>
      <c r="D141" s="338">
        <v>3390</v>
      </c>
      <c r="E141" s="547">
        <v>3420</v>
      </c>
      <c r="F141" s="385">
        <v>4.2</v>
      </c>
      <c r="G141" s="547">
        <v>3370</v>
      </c>
      <c r="H141" s="385">
        <v>4.2</v>
      </c>
      <c r="I141" s="385">
        <v>4.4000000000000004</v>
      </c>
      <c r="J141" s="386" t="s">
        <v>1995</v>
      </c>
      <c r="M141" s="1111"/>
      <c r="N141" s="1305"/>
    </row>
    <row r="142" spans="2:14" ht="16.399999999999999" customHeight="1" x14ac:dyDescent="0.2">
      <c r="B142" s="981" t="s">
        <v>130</v>
      </c>
      <c r="C142" s="1106" t="s">
        <v>390</v>
      </c>
      <c r="D142" s="338">
        <v>547</v>
      </c>
      <c r="E142" s="547">
        <v>554</v>
      </c>
      <c r="F142" s="385">
        <v>4.3999999999999995</v>
      </c>
      <c r="G142" s="547">
        <v>544</v>
      </c>
      <c r="H142" s="385">
        <v>4.1999999999999993</v>
      </c>
      <c r="I142" s="385">
        <v>4.5999999999999996</v>
      </c>
      <c r="J142" s="387" t="s">
        <v>1994</v>
      </c>
      <c r="M142" s="1111"/>
      <c r="N142" s="1305"/>
    </row>
    <row r="143" spans="2:14" ht="16.399999999999999" customHeight="1" x14ac:dyDescent="0.2">
      <c r="B143" s="981" t="s">
        <v>131</v>
      </c>
      <c r="C143" s="1106" t="s">
        <v>391</v>
      </c>
      <c r="D143" s="338">
        <v>983</v>
      </c>
      <c r="E143" s="547">
        <v>997</v>
      </c>
      <c r="F143" s="385">
        <v>4.3999999999999995</v>
      </c>
      <c r="G143" s="547">
        <v>977</v>
      </c>
      <c r="H143" s="385">
        <v>4.1999999999999993</v>
      </c>
      <c r="I143" s="385">
        <v>4.5999999999999996</v>
      </c>
      <c r="J143" s="386" t="s">
        <v>1994</v>
      </c>
      <c r="M143" s="1111"/>
      <c r="N143" s="1305"/>
    </row>
    <row r="144" spans="2:14" ht="16.399999999999999" customHeight="1" x14ac:dyDescent="0.2">
      <c r="B144" s="981" t="s">
        <v>132</v>
      </c>
      <c r="C144" s="1106" t="s">
        <v>392</v>
      </c>
      <c r="D144" s="338">
        <v>605</v>
      </c>
      <c r="E144" s="547">
        <v>614</v>
      </c>
      <c r="F144" s="385">
        <v>4.3999999999999995</v>
      </c>
      <c r="G144" s="547">
        <v>601</v>
      </c>
      <c r="H144" s="385">
        <v>4.1999999999999993</v>
      </c>
      <c r="I144" s="385">
        <v>4.5999999999999996</v>
      </c>
      <c r="J144" s="387" t="s">
        <v>1994</v>
      </c>
      <c r="M144" s="1111"/>
      <c r="N144" s="1305"/>
    </row>
    <row r="145" spans="2:14" ht="16.399999999999999" customHeight="1" x14ac:dyDescent="0.2">
      <c r="B145" s="981" t="s">
        <v>133</v>
      </c>
      <c r="C145" s="1107" t="s">
        <v>393</v>
      </c>
      <c r="D145" s="338">
        <v>955</v>
      </c>
      <c r="E145" s="547">
        <v>968</v>
      </c>
      <c r="F145" s="385">
        <v>4.3999999999999995</v>
      </c>
      <c r="G145" s="547">
        <v>950</v>
      </c>
      <c r="H145" s="385">
        <v>4.1999999999999993</v>
      </c>
      <c r="I145" s="385">
        <v>4.5999999999999996</v>
      </c>
      <c r="J145" s="375" t="s">
        <v>1994</v>
      </c>
      <c r="M145" s="1111"/>
      <c r="N145" s="1305"/>
    </row>
    <row r="146" spans="2:14" ht="16.399999999999999" customHeight="1" x14ac:dyDescent="0.2">
      <c r="B146" s="981" t="s">
        <v>134</v>
      </c>
      <c r="C146" s="1106" t="s">
        <v>394</v>
      </c>
      <c r="D146" s="338">
        <v>1630</v>
      </c>
      <c r="E146" s="547">
        <v>1640</v>
      </c>
      <c r="F146" s="385">
        <v>4.8</v>
      </c>
      <c r="G146" s="547">
        <v>1610</v>
      </c>
      <c r="H146" s="385">
        <v>4.5999999999999996</v>
      </c>
      <c r="I146" s="385">
        <v>5</v>
      </c>
      <c r="J146" s="387" t="s">
        <v>1996</v>
      </c>
      <c r="M146" s="1111"/>
      <c r="N146" s="1305"/>
    </row>
    <row r="147" spans="2:14" ht="16.399999999999999" customHeight="1" x14ac:dyDescent="0.2">
      <c r="B147" s="981" t="s">
        <v>135</v>
      </c>
      <c r="C147" s="1106" t="s">
        <v>1485</v>
      </c>
      <c r="D147" s="338">
        <v>2170</v>
      </c>
      <c r="E147" s="547">
        <v>2200</v>
      </c>
      <c r="F147" s="385">
        <v>4.2</v>
      </c>
      <c r="G147" s="547">
        <v>2160</v>
      </c>
      <c r="H147" s="385">
        <v>4.2</v>
      </c>
      <c r="I147" s="385">
        <v>4.4000000000000004</v>
      </c>
      <c r="J147" s="386" t="s">
        <v>1995</v>
      </c>
      <c r="M147" s="1111"/>
      <c r="N147" s="1305"/>
    </row>
    <row r="148" spans="2:14" ht="16.399999999999999" customHeight="1" x14ac:dyDescent="0.2">
      <c r="B148" s="981" t="s">
        <v>136</v>
      </c>
      <c r="C148" s="1106" t="s">
        <v>396</v>
      </c>
      <c r="D148" s="338">
        <v>2190</v>
      </c>
      <c r="E148" s="547">
        <v>2210</v>
      </c>
      <c r="F148" s="385">
        <v>4.5999999999999996</v>
      </c>
      <c r="G148" s="547">
        <v>2180</v>
      </c>
      <c r="H148" s="385">
        <v>4.3999999999999995</v>
      </c>
      <c r="I148" s="385">
        <v>4.8</v>
      </c>
      <c r="J148" s="387" t="s">
        <v>1994</v>
      </c>
      <c r="M148" s="1111"/>
      <c r="N148" s="1305"/>
    </row>
    <row r="149" spans="2:14" ht="16.399999999999999" customHeight="1" x14ac:dyDescent="0.2">
      <c r="B149" s="981" t="s">
        <v>137</v>
      </c>
      <c r="C149" s="1106" t="s">
        <v>397</v>
      </c>
      <c r="D149" s="338">
        <v>2690</v>
      </c>
      <c r="E149" s="547">
        <v>2770</v>
      </c>
      <c r="F149" s="385">
        <v>4.8</v>
      </c>
      <c r="G149" s="547">
        <v>2650</v>
      </c>
      <c r="H149" s="385">
        <v>4.5999999999999996</v>
      </c>
      <c r="I149" s="385">
        <v>5</v>
      </c>
      <c r="J149" s="386" t="s">
        <v>1994</v>
      </c>
      <c r="M149" s="1111"/>
      <c r="N149" s="1305"/>
    </row>
    <row r="150" spans="2:14" ht="16.399999999999999" customHeight="1" x14ac:dyDescent="0.2">
      <c r="B150" s="981" t="s">
        <v>138</v>
      </c>
      <c r="C150" s="1106" t="s">
        <v>398</v>
      </c>
      <c r="D150" s="338">
        <v>1760</v>
      </c>
      <c r="E150" s="547">
        <v>1780</v>
      </c>
      <c r="F150" s="385">
        <v>4.5999999999999996</v>
      </c>
      <c r="G150" s="547">
        <v>1740</v>
      </c>
      <c r="H150" s="385">
        <v>4.3999999999999995</v>
      </c>
      <c r="I150" s="385">
        <v>4.8</v>
      </c>
      <c r="J150" s="387" t="s">
        <v>1996</v>
      </c>
      <c r="M150" s="1111"/>
      <c r="N150" s="1305"/>
    </row>
    <row r="151" spans="2:14" ht="16.399999999999999" customHeight="1" x14ac:dyDescent="0.2">
      <c r="B151" s="981" t="s">
        <v>139</v>
      </c>
      <c r="C151" s="1106" t="s">
        <v>399</v>
      </c>
      <c r="D151" s="338">
        <v>982</v>
      </c>
      <c r="E151" s="547">
        <v>999</v>
      </c>
      <c r="F151" s="385">
        <v>4.2</v>
      </c>
      <c r="G151" s="547">
        <v>982</v>
      </c>
      <c r="H151" s="385">
        <v>4</v>
      </c>
      <c r="I151" s="385">
        <v>4.4000000000000004</v>
      </c>
      <c r="J151" s="386" t="s">
        <v>548</v>
      </c>
      <c r="M151" s="1111"/>
      <c r="N151" s="1305"/>
    </row>
    <row r="152" spans="2:14" ht="16.399999999999999" customHeight="1" x14ac:dyDescent="0.2">
      <c r="B152" s="981" t="s">
        <v>140</v>
      </c>
      <c r="C152" s="1106" t="s">
        <v>400</v>
      </c>
      <c r="D152" s="338">
        <v>926</v>
      </c>
      <c r="E152" s="547">
        <v>933</v>
      </c>
      <c r="F152" s="385">
        <v>4.0999999999999996</v>
      </c>
      <c r="G152" s="547">
        <v>926</v>
      </c>
      <c r="H152" s="385">
        <v>3.9</v>
      </c>
      <c r="I152" s="385">
        <v>4.3</v>
      </c>
      <c r="J152" s="387" t="s">
        <v>548</v>
      </c>
      <c r="M152" s="1111"/>
      <c r="N152" s="1305"/>
    </row>
    <row r="153" spans="2:14" ht="16.399999999999999" customHeight="1" x14ac:dyDescent="0.2">
      <c r="B153" s="981" t="s">
        <v>141</v>
      </c>
      <c r="C153" s="1107" t="s">
        <v>401</v>
      </c>
      <c r="D153" s="338">
        <v>956</v>
      </c>
      <c r="E153" s="547">
        <v>967</v>
      </c>
      <c r="F153" s="385">
        <v>4.4000000000000004</v>
      </c>
      <c r="G153" s="547">
        <v>956</v>
      </c>
      <c r="H153" s="385">
        <v>4.2</v>
      </c>
      <c r="I153" s="385">
        <v>4.5999999999999996</v>
      </c>
      <c r="J153" s="375" t="s">
        <v>548</v>
      </c>
      <c r="M153" s="1111"/>
      <c r="N153" s="1305"/>
    </row>
    <row r="154" spans="2:14" ht="16.399999999999999" customHeight="1" x14ac:dyDescent="0.2">
      <c r="B154" s="981" t="s">
        <v>142</v>
      </c>
      <c r="C154" s="1106" t="s">
        <v>1486</v>
      </c>
      <c r="D154" s="338">
        <v>1960</v>
      </c>
      <c r="E154" s="547">
        <v>1980</v>
      </c>
      <c r="F154" s="385">
        <v>4.2</v>
      </c>
      <c r="G154" s="547">
        <v>1930</v>
      </c>
      <c r="H154" s="385">
        <v>4</v>
      </c>
      <c r="I154" s="385">
        <v>4.4000000000000004</v>
      </c>
      <c r="J154" s="387" t="s">
        <v>1997</v>
      </c>
      <c r="M154" s="1111"/>
      <c r="N154" s="1305"/>
    </row>
    <row r="155" spans="2:14" ht="16.399999999999999" customHeight="1" x14ac:dyDescent="0.2">
      <c r="B155" s="981" t="s">
        <v>144</v>
      </c>
      <c r="C155" s="1106" t="s">
        <v>403</v>
      </c>
      <c r="D155" s="338">
        <v>323</v>
      </c>
      <c r="E155" s="547">
        <v>328</v>
      </c>
      <c r="F155" s="385">
        <v>4.3</v>
      </c>
      <c r="G155" s="547">
        <v>323</v>
      </c>
      <c r="H155" s="385">
        <v>4.0999999999999996</v>
      </c>
      <c r="I155" s="385">
        <v>4.5</v>
      </c>
      <c r="J155" s="386" t="s">
        <v>548</v>
      </c>
      <c r="M155" s="1111"/>
      <c r="N155" s="1305"/>
    </row>
    <row r="156" spans="2:14" ht="16.399999999999999" customHeight="1" x14ac:dyDescent="0.2">
      <c r="B156" s="981" t="s">
        <v>145</v>
      </c>
      <c r="C156" s="1106" t="s">
        <v>1487</v>
      </c>
      <c r="D156" s="338">
        <v>1280</v>
      </c>
      <c r="E156" s="547">
        <v>1300</v>
      </c>
      <c r="F156" s="385">
        <v>4</v>
      </c>
      <c r="G156" s="547">
        <v>1260</v>
      </c>
      <c r="H156" s="385">
        <v>3.8</v>
      </c>
      <c r="I156" s="385">
        <v>4.2</v>
      </c>
      <c r="J156" s="387" t="s">
        <v>1996</v>
      </c>
      <c r="M156" s="1111"/>
      <c r="N156" s="1305"/>
    </row>
    <row r="157" spans="2:14" ht="16.399999999999999" customHeight="1" x14ac:dyDescent="0.2">
      <c r="B157" s="981" t="s">
        <v>146</v>
      </c>
      <c r="C157" s="1106" t="s">
        <v>405</v>
      </c>
      <c r="D157" s="338">
        <v>1110</v>
      </c>
      <c r="E157" s="547">
        <v>1120</v>
      </c>
      <c r="F157" s="385">
        <v>4.3</v>
      </c>
      <c r="G157" s="547">
        <v>1110</v>
      </c>
      <c r="H157" s="385">
        <v>4.0999999999999996</v>
      </c>
      <c r="I157" s="385">
        <v>4.5</v>
      </c>
      <c r="J157" s="386" t="s">
        <v>548</v>
      </c>
      <c r="M157" s="1111"/>
      <c r="N157" s="1305"/>
    </row>
    <row r="158" spans="2:14" ht="16.399999999999999" customHeight="1" x14ac:dyDescent="0.2">
      <c r="B158" s="981" t="s">
        <v>147</v>
      </c>
      <c r="C158" s="1106" t="s">
        <v>406</v>
      </c>
      <c r="D158" s="338">
        <v>658</v>
      </c>
      <c r="E158" s="547">
        <v>667</v>
      </c>
      <c r="F158" s="385">
        <v>4.3</v>
      </c>
      <c r="G158" s="547">
        <v>658</v>
      </c>
      <c r="H158" s="385">
        <v>4.0999999999999996</v>
      </c>
      <c r="I158" s="385">
        <v>4.5</v>
      </c>
      <c r="J158" s="387" t="s">
        <v>548</v>
      </c>
      <c r="M158" s="1111"/>
      <c r="N158" s="1305"/>
    </row>
    <row r="159" spans="2:14" ht="16.399999999999999" customHeight="1" x14ac:dyDescent="0.2">
      <c r="B159" s="981" t="s">
        <v>148</v>
      </c>
      <c r="C159" s="1106" t="s">
        <v>407</v>
      </c>
      <c r="D159" s="338">
        <v>2050</v>
      </c>
      <c r="E159" s="547">
        <v>2050</v>
      </c>
      <c r="F159" s="385">
        <v>4.3</v>
      </c>
      <c r="G159" s="547">
        <v>2050</v>
      </c>
      <c r="H159" s="385">
        <v>4.0999999999999996</v>
      </c>
      <c r="I159" s="385">
        <v>4.5</v>
      </c>
      <c r="J159" s="386" t="s">
        <v>548</v>
      </c>
      <c r="M159" s="1111"/>
      <c r="N159" s="1305"/>
    </row>
    <row r="160" spans="2:14" ht="16.399999999999999" customHeight="1" x14ac:dyDescent="0.2">
      <c r="B160" s="981" t="s">
        <v>149</v>
      </c>
      <c r="C160" s="1106" t="s">
        <v>408</v>
      </c>
      <c r="D160" s="338">
        <v>1270</v>
      </c>
      <c r="E160" s="547">
        <v>1290</v>
      </c>
      <c r="F160" s="385">
        <v>4.4000000000000004</v>
      </c>
      <c r="G160" s="547">
        <v>1270</v>
      </c>
      <c r="H160" s="385">
        <v>4.2</v>
      </c>
      <c r="I160" s="385">
        <v>4.5999999999999996</v>
      </c>
      <c r="J160" s="387" t="s">
        <v>548</v>
      </c>
      <c r="M160" s="1111"/>
      <c r="N160" s="1305"/>
    </row>
    <row r="161" spans="2:14" ht="16.399999999999999" customHeight="1" x14ac:dyDescent="0.2">
      <c r="B161" s="981" t="s">
        <v>150</v>
      </c>
      <c r="C161" s="1107" t="s">
        <v>409</v>
      </c>
      <c r="D161" s="338">
        <v>1370</v>
      </c>
      <c r="E161" s="547">
        <v>1390</v>
      </c>
      <c r="F161" s="385">
        <v>4.2</v>
      </c>
      <c r="G161" s="547">
        <v>1370</v>
      </c>
      <c r="H161" s="385">
        <v>4</v>
      </c>
      <c r="I161" s="385">
        <v>4.4000000000000004</v>
      </c>
      <c r="J161" s="375" t="s">
        <v>548</v>
      </c>
      <c r="M161" s="1111"/>
      <c r="N161" s="1305"/>
    </row>
    <row r="162" spans="2:14" ht="16.399999999999999" customHeight="1" x14ac:dyDescent="0.2">
      <c r="B162" s="981" t="s">
        <v>151</v>
      </c>
      <c r="C162" s="1106" t="s">
        <v>410</v>
      </c>
      <c r="D162" s="338">
        <v>820</v>
      </c>
      <c r="E162" s="547">
        <v>833</v>
      </c>
      <c r="F162" s="385">
        <v>4.1999999999999993</v>
      </c>
      <c r="G162" s="547">
        <v>815</v>
      </c>
      <c r="H162" s="385">
        <v>3.9999999999999996</v>
      </c>
      <c r="I162" s="385">
        <v>4.3999999999999995</v>
      </c>
      <c r="J162" s="387" t="s">
        <v>1994</v>
      </c>
      <c r="M162" s="1111"/>
      <c r="N162" s="1305"/>
    </row>
    <row r="163" spans="2:14" ht="16.399999999999999" customHeight="1" x14ac:dyDescent="0.2">
      <c r="B163" s="981" t="s">
        <v>152</v>
      </c>
      <c r="C163" s="1106" t="s">
        <v>411</v>
      </c>
      <c r="D163" s="338">
        <v>485</v>
      </c>
      <c r="E163" s="547">
        <v>492</v>
      </c>
      <c r="F163" s="385">
        <v>4.3</v>
      </c>
      <c r="G163" s="547">
        <v>482</v>
      </c>
      <c r="H163" s="385">
        <v>4.0999999999999996</v>
      </c>
      <c r="I163" s="385">
        <v>4.5</v>
      </c>
      <c r="J163" s="386" t="s">
        <v>1994</v>
      </c>
      <c r="M163" s="1111"/>
      <c r="N163" s="1305"/>
    </row>
    <row r="164" spans="2:14" ht="16.399999999999999" customHeight="1" x14ac:dyDescent="0.2">
      <c r="B164" s="981" t="s">
        <v>153</v>
      </c>
      <c r="C164" s="1106" t="s">
        <v>412</v>
      </c>
      <c r="D164" s="338">
        <v>441</v>
      </c>
      <c r="E164" s="547">
        <v>447</v>
      </c>
      <c r="F164" s="385">
        <v>4.1999999999999993</v>
      </c>
      <c r="G164" s="547">
        <v>438</v>
      </c>
      <c r="H164" s="385">
        <v>3.9999999999999996</v>
      </c>
      <c r="I164" s="385">
        <v>4.3999999999999995</v>
      </c>
      <c r="J164" s="387" t="s">
        <v>1994</v>
      </c>
      <c r="M164" s="1111"/>
      <c r="N164" s="1305"/>
    </row>
    <row r="165" spans="2:14" ht="16.399999999999999" customHeight="1" x14ac:dyDescent="0.2">
      <c r="B165" s="981" t="s">
        <v>154</v>
      </c>
      <c r="C165" s="1106" t="s">
        <v>413</v>
      </c>
      <c r="D165" s="338">
        <v>3130</v>
      </c>
      <c r="E165" s="547">
        <v>3180</v>
      </c>
      <c r="F165" s="385">
        <v>4.0999999999999996</v>
      </c>
      <c r="G165" s="547">
        <v>3080</v>
      </c>
      <c r="H165" s="385">
        <v>3.9</v>
      </c>
      <c r="I165" s="385">
        <v>4.3</v>
      </c>
      <c r="J165" s="386" t="s">
        <v>1997</v>
      </c>
      <c r="M165" s="1111"/>
      <c r="N165" s="1305"/>
    </row>
    <row r="166" spans="2:14" ht="16.399999999999999" customHeight="1" x14ac:dyDescent="0.2">
      <c r="B166" s="981" t="s">
        <v>155</v>
      </c>
      <c r="C166" s="1106" t="s">
        <v>414</v>
      </c>
      <c r="D166" s="338">
        <v>1500</v>
      </c>
      <c r="E166" s="547">
        <v>1520</v>
      </c>
      <c r="F166" s="385">
        <v>4</v>
      </c>
      <c r="G166" s="547">
        <v>1470</v>
      </c>
      <c r="H166" s="385">
        <v>3.8</v>
      </c>
      <c r="I166" s="385">
        <v>4.2</v>
      </c>
      <c r="J166" s="387" t="s">
        <v>1996</v>
      </c>
      <c r="M166" s="1111"/>
      <c r="N166" s="1305"/>
    </row>
    <row r="167" spans="2:14" ht="16.399999999999999" customHeight="1" x14ac:dyDescent="0.2">
      <c r="B167" s="981" t="s">
        <v>156</v>
      </c>
      <c r="C167" s="1106" t="s">
        <v>1488</v>
      </c>
      <c r="D167" s="338">
        <v>1190</v>
      </c>
      <c r="E167" s="547">
        <v>1210</v>
      </c>
      <c r="F167" s="385">
        <v>4</v>
      </c>
      <c r="G167" s="547">
        <v>1170</v>
      </c>
      <c r="H167" s="385">
        <v>3.8</v>
      </c>
      <c r="I167" s="385">
        <v>4.2</v>
      </c>
      <c r="J167" s="387" t="s">
        <v>1996</v>
      </c>
      <c r="M167" s="1111"/>
      <c r="N167" s="1305"/>
    </row>
    <row r="168" spans="2:14" ht="16.399999999999999" customHeight="1" x14ac:dyDescent="0.2">
      <c r="B168" s="981" t="s">
        <v>157</v>
      </c>
      <c r="C168" s="1106" t="s">
        <v>1489</v>
      </c>
      <c r="D168" s="338">
        <v>3080</v>
      </c>
      <c r="E168" s="547">
        <v>3130</v>
      </c>
      <c r="F168" s="385">
        <v>4.1000000000000005</v>
      </c>
      <c r="G168" s="547">
        <v>3030</v>
      </c>
      <c r="H168" s="385">
        <v>3.9</v>
      </c>
      <c r="I168" s="385">
        <v>4.3</v>
      </c>
      <c r="J168" s="387" t="s">
        <v>1996</v>
      </c>
      <c r="M168" s="1111"/>
      <c r="N168" s="1305"/>
    </row>
    <row r="169" spans="2:14" ht="16.399999999999999" customHeight="1" x14ac:dyDescent="0.2">
      <c r="B169" s="981" t="s">
        <v>158</v>
      </c>
      <c r="C169" s="1106" t="s">
        <v>417</v>
      </c>
      <c r="D169" s="338">
        <v>2400</v>
      </c>
      <c r="E169" s="547">
        <v>2460</v>
      </c>
      <c r="F169" s="385">
        <v>4.5</v>
      </c>
      <c r="G169" s="547">
        <v>2400</v>
      </c>
      <c r="H169" s="385">
        <v>4.3</v>
      </c>
      <c r="I169" s="385">
        <v>4.7</v>
      </c>
      <c r="J169" s="386" t="s">
        <v>548</v>
      </c>
      <c r="M169" s="1111"/>
      <c r="N169" s="1305"/>
    </row>
    <row r="170" spans="2:14" ht="16.399999999999999" customHeight="1" x14ac:dyDescent="0.2">
      <c r="B170" s="981" t="s">
        <v>159</v>
      </c>
      <c r="C170" s="1106" t="s">
        <v>418</v>
      </c>
      <c r="D170" s="338">
        <v>2300</v>
      </c>
      <c r="E170" s="547">
        <v>2330</v>
      </c>
      <c r="F170" s="385">
        <v>4.4000000000000004</v>
      </c>
      <c r="G170" s="547">
        <v>2270</v>
      </c>
      <c r="H170" s="385">
        <v>4.2</v>
      </c>
      <c r="I170" s="385">
        <v>4.5999999999999996</v>
      </c>
      <c r="J170" s="387" t="s">
        <v>1997</v>
      </c>
      <c r="M170" s="1111"/>
      <c r="N170" s="1305"/>
    </row>
    <row r="171" spans="2:14" ht="16.399999999999999" customHeight="1" x14ac:dyDescent="0.2">
      <c r="B171" s="981" t="s">
        <v>160</v>
      </c>
      <c r="C171" s="1107" t="s">
        <v>419</v>
      </c>
      <c r="D171" s="338">
        <v>4560</v>
      </c>
      <c r="E171" s="547">
        <v>4620</v>
      </c>
      <c r="F171" s="385">
        <v>4.2</v>
      </c>
      <c r="G171" s="547">
        <v>4490</v>
      </c>
      <c r="H171" s="385">
        <v>4</v>
      </c>
      <c r="I171" s="385">
        <v>4.4000000000000004</v>
      </c>
      <c r="J171" s="375" t="s">
        <v>1997</v>
      </c>
      <c r="M171" s="1111"/>
      <c r="N171" s="1305"/>
    </row>
    <row r="172" spans="2:14" ht="16.399999999999999" customHeight="1" x14ac:dyDescent="0.2">
      <c r="B172" s="981" t="s">
        <v>161</v>
      </c>
      <c r="C172" s="1106" t="s">
        <v>1490</v>
      </c>
      <c r="D172" s="338">
        <v>1720</v>
      </c>
      <c r="E172" s="547">
        <v>1740</v>
      </c>
      <c r="F172" s="385">
        <v>4.2</v>
      </c>
      <c r="G172" s="547">
        <v>1690</v>
      </c>
      <c r="H172" s="385">
        <v>4</v>
      </c>
      <c r="I172" s="385">
        <v>4.3999999999999995</v>
      </c>
      <c r="J172" s="387" t="s">
        <v>1996</v>
      </c>
      <c r="M172" s="1111"/>
      <c r="N172" s="1305"/>
    </row>
    <row r="173" spans="2:14" ht="16.399999999999999" customHeight="1" x14ac:dyDescent="0.2">
      <c r="B173" s="981" t="s">
        <v>162</v>
      </c>
      <c r="C173" s="1106" t="s">
        <v>421</v>
      </c>
      <c r="D173" s="338">
        <v>607</v>
      </c>
      <c r="E173" s="547">
        <v>616</v>
      </c>
      <c r="F173" s="385">
        <v>4.2</v>
      </c>
      <c r="G173" s="547">
        <v>598</v>
      </c>
      <c r="H173" s="385">
        <v>4</v>
      </c>
      <c r="I173" s="385">
        <v>4.4000000000000004</v>
      </c>
      <c r="J173" s="386" t="s">
        <v>1997</v>
      </c>
      <c r="M173" s="1111"/>
      <c r="N173" s="1305"/>
    </row>
    <row r="174" spans="2:14" ht="16.399999999999999" customHeight="1" x14ac:dyDescent="0.2">
      <c r="B174" s="981" t="s">
        <v>163</v>
      </c>
      <c r="C174" s="1106" t="s">
        <v>422</v>
      </c>
      <c r="D174" s="338">
        <v>961</v>
      </c>
      <c r="E174" s="547">
        <v>975</v>
      </c>
      <c r="F174" s="385">
        <v>4.0999999999999996</v>
      </c>
      <c r="G174" s="547">
        <v>946</v>
      </c>
      <c r="H174" s="385">
        <v>3.9</v>
      </c>
      <c r="I174" s="385">
        <v>4.3</v>
      </c>
      <c r="J174" s="387" t="s">
        <v>1997</v>
      </c>
      <c r="M174" s="1111"/>
      <c r="N174" s="1305"/>
    </row>
    <row r="175" spans="2:14" ht="16.399999999999999" customHeight="1" x14ac:dyDescent="0.2">
      <c r="B175" s="981" t="s">
        <v>164</v>
      </c>
      <c r="C175" s="1106" t="s">
        <v>423</v>
      </c>
      <c r="D175" s="338">
        <v>1400</v>
      </c>
      <c r="E175" s="547">
        <v>1420</v>
      </c>
      <c r="F175" s="385">
        <v>4.1999999999999993</v>
      </c>
      <c r="G175" s="547">
        <v>1390</v>
      </c>
      <c r="H175" s="385">
        <v>3.9999999999999996</v>
      </c>
      <c r="I175" s="385">
        <v>4.3999999999999995</v>
      </c>
      <c r="J175" s="386" t="s">
        <v>1994</v>
      </c>
      <c r="M175" s="1111"/>
      <c r="N175" s="1305"/>
    </row>
    <row r="176" spans="2:14" ht="16.399999999999999" customHeight="1" x14ac:dyDescent="0.2">
      <c r="B176" s="981" t="s">
        <v>166</v>
      </c>
      <c r="C176" s="1106" t="s">
        <v>424</v>
      </c>
      <c r="D176" s="338">
        <v>1160</v>
      </c>
      <c r="E176" s="547">
        <v>1170</v>
      </c>
      <c r="F176" s="385">
        <v>4.3</v>
      </c>
      <c r="G176" s="547">
        <v>1150</v>
      </c>
      <c r="H176" s="385">
        <v>4.0999999999999996</v>
      </c>
      <c r="I176" s="385">
        <v>4.5</v>
      </c>
      <c r="J176" s="387" t="s">
        <v>1994</v>
      </c>
      <c r="M176" s="1111"/>
      <c r="N176" s="1305"/>
    </row>
    <row r="177" spans="2:14" ht="16.399999999999999" customHeight="1" x14ac:dyDescent="0.2">
      <c r="B177" s="981" t="s">
        <v>167</v>
      </c>
      <c r="C177" s="1106" t="s">
        <v>425</v>
      </c>
      <c r="D177" s="338">
        <v>975</v>
      </c>
      <c r="E177" s="547">
        <v>988</v>
      </c>
      <c r="F177" s="385">
        <v>4.0999999999999996</v>
      </c>
      <c r="G177" s="547">
        <v>970</v>
      </c>
      <c r="H177" s="385">
        <v>4.0999999999999996</v>
      </c>
      <c r="I177" s="385">
        <v>4.3</v>
      </c>
      <c r="J177" s="386" t="s">
        <v>1995</v>
      </c>
      <c r="M177" s="1111"/>
      <c r="N177" s="1305"/>
    </row>
    <row r="178" spans="2:14" ht="16.399999999999999" customHeight="1" x14ac:dyDescent="0.2">
      <c r="B178" s="981" t="s">
        <v>168</v>
      </c>
      <c r="C178" s="1106" t="s">
        <v>426</v>
      </c>
      <c r="D178" s="338">
        <v>466</v>
      </c>
      <c r="E178" s="547">
        <v>474</v>
      </c>
      <c r="F178" s="385">
        <v>4.1999999999999993</v>
      </c>
      <c r="G178" s="547">
        <v>462</v>
      </c>
      <c r="H178" s="385">
        <v>3.9999999999999996</v>
      </c>
      <c r="I178" s="385">
        <v>4.3999999999999995</v>
      </c>
      <c r="J178" s="387" t="s">
        <v>1994</v>
      </c>
      <c r="M178" s="1111"/>
      <c r="N178" s="1305"/>
    </row>
    <row r="179" spans="2:14" ht="16.399999999999999" customHeight="1" x14ac:dyDescent="0.2">
      <c r="B179" s="981" t="s">
        <v>169</v>
      </c>
      <c r="C179" s="1107" t="s">
        <v>427</v>
      </c>
      <c r="D179" s="338">
        <v>449</v>
      </c>
      <c r="E179" s="547">
        <v>456</v>
      </c>
      <c r="F179" s="385">
        <v>4.1999999999999993</v>
      </c>
      <c r="G179" s="547">
        <v>446</v>
      </c>
      <c r="H179" s="385">
        <v>3.9999999999999996</v>
      </c>
      <c r="I179" s="385">
        <v>4.3999999999999995</v>
      </c>
      <c r="J179" s="375" t="s">
        <v>1994</v>
      </c>
      <c r="M179" s="1111"/>
      <c r="N179" s="1305"/>
    </row>
    <row r="180" spans="2:14" ht="16.399999999999999" customHeight="1" x14ac:dyDescent="0.2">
      <c r="B180" s="981" t="s">
        <v>170</v>
      </c>
      <c r="C180" s="1106" t="s">
        <v>428</v>
      </c>
      <c r="D180" s="338">
        <v>637</v>
      </c>
      <c r="E180" s="547">
        <v>644</v>
      </c>
      <c r="F180" s="385">
        <v>4.5999999999999996</v>
      </c>
      <c r="G180" s="547">
        <v>630</v>
      </c>
      <c r="H180" s="385">
        <v>4.3999999999999995</v>
      </c>
      <c r="I180" s="385">
        <v>4.8</v>
      </c>
      <c r="J180" s="387" t="s">
        <v>1997</v>
      </c>
      <c r="M180" s="1111"/>
      <c r="N180" s="1305"/>
    </row>
    <row r="181" spans="2:14" ht="16.399999999999999" customHeight="1" x14ac:dyDescent="0.2">
      <c r="B181" s="981" t="s">
        <v>171</v>
      </c>
      <c r="C181" s="1106" t="s">
        <v>429</v>
      </c>
      <c r="D181" s="338">
        <v>1550</v>
      </c>
      <c r="E181" s="547">
        <v>1570</v>
      </c>
      <c r="F181" s="385">
        <v>4.3</v>
      </c>
      <c r="G181" s="547">
        <v>1520</v>
      </c>
      <c r="H181" s="385">
        <v>4.1000000000000005</v>
      </c>
      <c r="I181" s="385">
        <v>4.5</v>
      </c>
      <c r="J181" s="386" t="s">
        <v>1996</v>
      </c>
      <c r="M181" s="1111"/>
      <c r="N181" s="1305"/>
    </row>
    <row r="182" spans="2:14" ht="16.399999999999999" customHeight="1" x14ac:dyDescent="0.2">
      <c r="B182" s="981" t="s">
        <v>172</v>
      </c>
      <c r="C182" s="1106" t="s">
        <v>1491</v>
      </c>
      <c r="D182" s="338">
        <v>3140</v>
      </c>
      <c r="E182" s="547">
        <v>3190</v>
      </c>
      <c r="F182" s="385">
        <v>4.1000000000000005</v>
      </c>
      <c r="G182" s="547">
        <v>3090</v>
      </c>
      <c r="H182" s="385">
        <v>3.9</v>
      </c>
      <c r="I182" s="385">
        <v>4.3</v>
      </c>
      <c r="J182" s="387" t="s">
        <v>1996</v>
      </c>
      <c r="M182" s="1111"/>
      <c r="N182" s="1305"/>
    </row>
    <row r="183" spans="2:14" ht="16.399999999999999" customHeight="1" x14ac:dyDescent="0.2">
      <c r="B183" s="981" t="s">
        <v>173</v>
      </c>
      <c r="C183" s="1106" t="s">
        <v>1492</v>
      </c>
      <c r="D183" s="338">
        <v>631</v>
      </c>
      <c r="E183" s="547">
        <v>639</v>
      </c>
      <c r="F183" s="385">
        <v>4.7</v>
      </c>
      <c r="G183" s="547">
        <v>628</v>
      </c>
      <c r="H183" s="385">
        <v>4.5</v>
      </c>
      <c r="I183" s="385">
        <v>4.9000000000000004</v>
      </c>
      <c r="J183" s="387" t="s">
        <v>1994</v>
      </c>
      <c r="M183" s="1111"/>
      <c r="N183" s="1305"/>
    </row>
    <row r="184" spans="2:14" ht="16.399999999999999" customHeight="1" x14ac:dyDescent="0.2">
      <c r="B184" s="981" t="s">
        <v>174</v>
      </c>
      <c r="C184" s="1106" t="s">
        <v>432</v>
      </c>
      <c r="D184" s="338">
        <v>754</v>
      </c>
      <c r="E184" s="547">
        <v>760</v>
      </c>
      <c r="F184" s="385">
        <v>4.7</v>
      </c>
      <c r="G184" s="547">
        <v>751</v>
      </c>
      <c r="H184" s="385">
        <v>4.5</v>
      </c>
      <c r="I184" s="385">
        <v>4.9000000000000004</v>
      </c>
      <c r="J184" s="387" t="s">
        <v>1994</v>
      </c>
      <c r="M184" s="1111"/>
      <c r="N184" s="1305"/>
    </row>
    <row r="185" spans="2:14" ht="16.399999999999999" customHeight="1" x14ac:dyDescent="0.2">
      <c r="B185" s="981" t="s">
        <v>176</v>
      </c>
      <c r="C185" s="1107" t="s">
        <v>433</v>
      </c>
      <c r="D185" s="338">
        <v>772</v>
      </c>
      <c r="E185" s="547">
        <v>783</v>
      </c>
      <c r="F185" s="385">
        <v>4.3</v>
      </c>
      <c r="G185" s="547">
        <v>767</v>
      </c>
      <c r="H185" s="385">
        <v>4.0999999999999996</v>
      </c>
      <c r="I185" s="385">
        <v>4.5</v>
      </c>
      <c r="J185" s="375" t="s">
        <v>1994</v>
      </c>
      <c r="M185" s="1111"/>
      <c r="N185" s="1305"/>
    </row>
    <row r="186" spans="2:14" ht="16.399999999999999" customHeight="1" x14ac:dyDescent="0.2">
      <c r="B186" s="981" t="s">
        <v>177</v>
      </c>
      <c r="C186" s="1106" t="s">
        <v>434</v>
      </c>
      <c r="D186" s="338">
        <v>759</v>
      </c>
      <c r="E186" s="547">
        <v>769</v>
      </c>
      <c r="F186" s="385">
        <v>4.4000000000000004</v>
      </c>
      <c r="G186" s="547">
        <v>749</v>
      </c>
      <c r="H186" s="385">
        <v>4.2</v>
      </c>
      <c r="I186" s="385">
        <v>4.5999999999999996</v>
      </c>
      <c r="J186" s="387" t="s">
        <v>1997</v>
      </c>
      <c r="M186" s="1111"/>
      <c r="N186" s="1305"/>
    </row>
    <row r="187" spans="2:14" ht="16.399999999999999" customHeight="1" x14ac:dyDescent="0.2">
      <c r="B187" s="981" t="s">
        <v>178</v>
      </c>
      <c r="C187" s="1106" t="s">
        <v>435</v>
      </c>
      <c r="D187" s="338">
        <v>574</v>
      </c>
      <c r="E187" s="547">
        <v>581</v>
      </c>
      <c r="F187" s="385">
        <v>4.3999999999999995</v>
      </c>
      <c r="G187" s="547">
        <v>571</v>
      </c>
      <c r="H187" s="385">
        <v>4.1999999999999993</v>
      </c>
      <c r="I187" s="385">
        <v>4.5999999999999996</v>
      </c>
      <c r="J187" s="386" t="s">
        <v>1994</v>
      </c>
      <c r="M187" s="1111"/>
      <c r="N187" s="1305"/>
    </row>
    <row r="188" spans="2:14" ht="16.399999999999999" customHeight="1" x14ac:dyDescent="0.2">
      <c r="B188" s="981" t="s">
        <v>179</v>
      </c>
      <c r="C188" s="1106" t="s">
        <v>436</v>
      </c>
      <c r="D188" s="338">
        <v>357</v>
      </c>
      <c r="E188" s="547">
        <v>362</v>
      </c>
      <c r="F188" s="385">
        <v>4.3999999999999995</v>
      </c>
      <c r="G188" s="547">
        <v>355</v>
      </c>
      <c r="H188" s="385">
        <v>4.1999999999999993</v>
      </c>
      <c r="I188" s="385">
        <v>4.5999999999999996</v>
      </c>
      <c r="J188" s="387" t="s">
        <v>1994</v>
      </c>
      <c r="M188" s="1111"/>
      <c r="N188" s="1305"/>
    </row>
    <row r="189" spans="2:14" ht="16.399999999999999" customHeight="1" x14ac:dyDescent="0.2">
      <c r="B189" s="981" t="s">
        <v>181</v>
      </c>
      <c r="C189" s="1107" t="s">
        <v>437</v>
      </c>
      <c r="D189" s="338">
        <v>728</v>
      </c>
      <c r="E189" s="547">
        <v>737</v>
      </c>
      <c r="F189" s="385">
        <v>4.3</v>
      </c>
      <c r="G189" s="547">
        <v>718</v>
      </c>
      <c r="H189" s="385">
        <v>4.0999999999999996</v>
      </c>
      <c r="I189" s="385">
        <v>4.5</v>
      </c>
      <c r="J189" s="375" t="s">
        <v>1997</v>
      </c>
      <c r="M189" s="1111"/>
      <c r="N189" s="1305"/>
    </row>
    <row r="190" spans="2:14" ht="16.399999999999999" customHeight="1" x14ac:dyDescent="0.2">
      <c r="B190" s="981" t="s">
        <v>182</v>
      </c>
      <c r="C190" s="1106" t="s">
        <v>438</v>
      </c>
      <c r="D190" s="338">
        <v>1540</v>
      </c>
      <c r="E190" s="547">
        <v>1560</v>
      </c>
      <c r="F190" s="385">
        <v>4.1000000000000005</v>
      </c>
      <c r="G190" s="547">
        <v>1510</v>
      </c>
      <c r="H190" s="385">
        <v>3.9</v>
      </c>
      <c r="I190" s="385">
        <v>4.3</v>
      </c>
      <c r="J190" s="387" t="s">
        <v>1996</v>
      </c>
      <c r="M190" s="1111"/>
      <c r="N190" s="1305"/>
    </row>
    <row r="191" spans="2:14" ht="16.399999999999999" customHeight="1" x14ac:dyDescent="0.2">
      <c r="B191" s="981" t="s">
        <v>183</v>
      </c>
      <c r="C191" s="1107" t="s">
        <v>439</v>
      </c>
      <c r="D191" s="338">
        <v>403</v>
      </c>
      <c r="E191" s="547">
        <v>405</v>
      </c>
      <c r="F191" s="385">
        <v>4.7</v>
      </c>
      <c r="G191" s="547">
        <v>402</v>
      </c>
      <c r="H191" s="385">
        <v>4.5</v>
      </c>
      <c r="I191" s="385">
        <v>4.9000000000000004</v>
      </c>
      <c r="J191" s="375" t="s">
        <v>1994</v>
      </c>
      <c r="M191" s="1111"/>
      <c r="N191" s="1305"/>
    </row>
    <row r="192" spans="2:14" ht="16.399999999999999" customHeight="1" x14ac:dyDescent="0.2">
      <c r="B192" s="981" t="s">
        <v>184</v>
      </c>
      <c r="C192" s="1106" t="s">
        <v>440</v>
      </c>
      <c r="D192" s="338">
        <v>1820</v>
      </c>
      <c r="E192" s="547">
        <v>1850</v>
      </c>
      <c r="F192" s="385">
        <v>4.2</v>
      </c>
      <c r="G192" s="547">
        <v>1810</v>
      </c>
      <c r="H192" s="385">
        <v>4</v>
      </c>
      <c r="I192" s="385">
        <v>4.3999999999999995</v>
      </c>
      <c r="J192" s="387" t="s">
        <v>1994</v>
      </c>
      <c r="M192" s="1111"/>
      <c r="N192" s="1305"/>
    </row>
    <row r="193" spans="2:14" ht="16.399999999999999" customHeight="1" x14ac:dyDescent="0.2">
      <c r="B193" s="981" t="s">
        <v>185</v>
      </c>
      <c r="C193" s="1106" t="s">
        <v>441</v>
      </c>
      <c r="D193" s="338">
        <v>1100</v>
      </c>
      <c r="E193" s="547">
        <v>1110</v>
      </c>
      <c r="F193" s="385">
        <v>4.5999999999999996</v>
      </c>
      <c r="G193" s="547">
        <v>1100</v>
      </c>
      <c r="H193" s="385">
        <v>4.3999999999999995</v>
      </c>
      <c r="I193" s="385">
        <v>4.8</v>
      </c>
      <c r="J193" s="386" t="s">
        <v>1994</v>
      </c>
      <c r="M193" s="1111"/>
      <c r="N193" s="1305"/>
    </row>
    <row r="194" spans="2:14" ht="16.399999999999999" customHeight="1" x14ac:dyDescent="0.2">
      <c r="B194" s="981" t="s">
        <v>186</v>
      </c>
      <c r="C194" s="1106" t="s">
        <v>442</v>
      </c>
      <c r="D194" s="338">
        <v>735</v>
      </c>
      <c r="E194" s="547">
        <v>743</v>
      </c>
      <c r="F194" s="385">
        <v>4.7</v>
      </c>
      <c r="G194" s="547">
        <v>732</v>
      </c>
      <c r="H194" s="385">
        <v>4.5</v>
      </c>
      <c r="I194" s="385">
        <v>4.9000000000000004</v>
      </c>
      <c r="J194" s="387" t="s">
        <v>1994</v>
      </c>
      <c r="M194" s="1111"/>
      <c r="N194" s="1305"/>
    </row>
    <row r="195" spans="2:14" ht="16.399999999999999" customHeight="1" x14ac:dyDescent="0.2">
      <c r="B195" s="981" t="s">
        <v>187</v>
      </c>
      <c r="C195" s="1107" t="s">
        <v>443</v>
      </c>
      <c r="D195" s="338">
        <v>843</v>
      </c>
      <c r="E195" s="547">
        <v>853</v>
      </c>
      <c r="F195" s="385">
        <v>4.3</v>
      </c>
      <c r="G195" s="547">
        <v>838</v>
      </c>
      <c r="H195" s="385">
        <v>4.0999999999999996</v>
      </c>
      <c r="I195" s="385">
        <v>4.5</v>
      </c>
      <c r="J195" s="375" t="s">
        <v>1994</v>
      </c>
      <c r="M195" s="1111"/>
      <c r="N195" s="1305"/>
    </row>
    <row r="196" spans="2:14" ht="16.399999999999999" customHeight="1" x14ac:dyDescent="0.2">
      <c r="B196" s="981" t="s">
        <v>188</v>
      </c>
      <c r="C196" s="1106" t="s">
        <v>444</v>
      </c>
      <c r="D196" s="338">
        <v>720</v>
      </c>
      <c r="E196" s="547">
        <v>728</v>
      </c>
      <c r="F196" s="385">
        <v>4.4000000000000004</v>
      </c>
      <c r="G196" s="547">
        <v>711</v>
      </c>
      <c r="H196" s="385">
        <v>4.2</v>
      </c>
      <c r="I196" s="385">
        <v>4.5999999999999996</v>
      </c>
      <c r="J196" s="387" t="s">
        <v>1997</v>
      </c>
      <c r="M196" s="1111"/>
      <c r="N196" s="1305"/>
    </row>
    <row r="197" spans="2:14" ht="16.399999999999999" customHeight="1" x14ac:dyDescent="0.2">
      <c r="B197" s="981" t="s">
        <v>189</v>
      </c>
      <c r="C197" s="1107" t="s">
        <v>1493</v>
      </c>
      <c r="D197" s="338">
        <v>1780</v>
      </c>
      <c r="E197" s="547">
        <v>1800</v>
      </c>
      <c r="F197" s="385">
        <v>4.2</v>
      </c>
      <c r="G197" s="547">
        <v>1750</v>
      </c>
      <c r="H197" s="385">
        <v>4</v>
      </c>
      <c r="I197" s="385">
        <v>4.3999999999999995</v>
      </c>
      <c r="J197" s="375" t="s">
        <v>1996</v>
      </c>
      <c r="M197" s="1111"/>
      <c r="N197" s="1305"/>
    </row>
    <row r="198" spans="2:14" ht="16.399999999999999" customHeight="1" x14ac:dyDescent="0.2">
      <c r="B198" s="981" t="s">
        <v>191</v>
      </c>
      <c r="C198" s="1106" t="s">
        <v>446</v>
      </c>
      <c r="D198" s="338">
        <v>547</v>
      </c>
      <c r="E198" s="547">
        <v>553</v>
      </c>
      <c r="F198" s="385">
        <v>4.5</v>
      </c>
      <c r="G198" s="547">
        <v>540</v>
      </c>
      <c r="H198" s="385">
        <v>4.3</v>
      </c>
      <c r="I198" s="385">
        <v>4.7</v>
      </c>
      <c r="J198" s="387" t="s">
        <v>1997</v>
      </c>
      <c r="M198" s="1111"/>
      <c r="N198" s="1305"/>
    </row>
    <row r="199" spans="2:14" ht="16.399999999999999" customHeight="1" x14ac:dyDescent="0.2">
      <c r="B199" s="981" t="s">
        <v>192</v>
      </c>
      <c r="C199" s="1106" t="s">
        <v>447</v>
      </c>
      <c r="D199" s="338">
        <v>789</v>
      </c>
      <c r="E199" s="547">
        <v>795</v>
      </c>
      <c r="F199" s="385">
        <v>4.8</v>
      </c>
      <c r="G199" s="547">
        <v>786</v>
      </c>
      <c r="H199" s="385">
        <v>4.5999999999999996</v>
      </c>
      <c r="I199" s="385">
        <v>5</v>
      </c>
      <c r="J199" s="386" t="s">
        <v>1994</v>
      </c>
      <c r="M199" s="1111"/>
      <c r="N199" s="1305"/>
    </row>
    <row r="200" spans="2:14" ht="16.399999999999999" customHeight="1" x14ac:dyDescent="0.2">
      <c r="B200" s="981" t="s">
        <v>193</v>
      </c>
      <c r="C200" s="1106" t="s">
        <v>448</v>
      </c>
      <c r="D200" s="338">
        <v>422</v>
      </c>
      <c r="E200" s="547">
        <v>428</v>
      </c>
      <c r="F200" s="385">
        <v>4.3999999999999995</v>
      </c>
      <c r="G200" s="547">
        <v>420</v>
      </c>
      <c r="H200" s="385">
        <v>4.1999999999999993</v>
      </c>
      <c r="I200" s="385">
        <v>4.5999999999999996</v>
      </c>
      <c r="J200" s="387" t="s">
        <v>1994</v>
      </c>
      <c r="M200" s="1111"/>
      <c r="N200" s="1305"/>
    </row>
    <row r="201" spans="2:14" ht="16.399999999999999" customHeight="1" x14ac:dyDescent="0.2">
      <c r="B201" s="981" t="s">
        <v>194</v>
      </c>
      <c r="C201" s="1107" t="s">
        <v>1494</v>
      </c>
      <c r="D201" s="338">
        <v>1870</v>
      </c>
      <c r="E201" s="547">
        <v>1900</v>
      </c>
      <c r="F201" s="385">
        <v>4.1000000000000005</v>
      </c>
      <c r="G201" s="547">
        <v>1840</v>
      </c>
      <c r="H201" s="385">
        <v>3.9</v>
      </c>
      <c r="I201" s="385">
        <v>4.3</v>
      </c>
      <c r="J201" s="375" t="s">
        <v>1996</v>
      </c>
      <c r="M201" s="1111"/>
      <c r="N201" s="1305"/>
    </row>
    <row r="202" spans="2:14" ht="16.399999999999999" customHeight="1" x14ac:dyDescent="0.2">
      <c r="B202" s="981" t="s">
        <v>195</v>
      </c>
      <c r="C202" s="1106" t="s">
        <v>450</v>
      </c>
      <c r="D202" s="338">
        <v>775</v>
      </c>
      <c r="E202" s="547">
        <v>786</v>
      </c>
      <c r="F202" s="385">
        <v>4.3999999999999995</v>
      </c>
      <c r="G202" s="547">
        <v>770</v>
      </c>
      <c r="H202" s="385">
        <v>4.1999999999999993</v>
      </c>
      <c r="I202" s="385">
        <v>4.5999999999999996</v>
      </c>
      <c r="J202" s="387" t="s">
        <v>1994</v>
      </c>
      <c r="M202" s="1111"/>
      <c r="N202" s="1305"/>
    </row>
    <row r="203" spans="2:14" ht="16.399999999999999" customHeight="1" x14ac:dyDescent="0.2">
      <c r="B203" s="981" t="s">
        <v>196</v>
      </c>
      <c r="C203" s="1107" t="s">
        <v>451</v>
      </c>
      <c r="D203" s="338">
        <v>451</v>
      </c>
      <c r="E203" s="547">
        <v>454</v>
      </c>
      <c r="F203" s="385">
        <v>4.8</v>
      </c>
      <c r="G203" s="547">
        <v>451</v>
      </c>
      <c r="H203" s="385">
        <v>4.5999999999999996</v>
      </c>
      <c r="I203" s="385">
        <v>5</v>
      </c>
      <c r="J203" s="375" t="s">
        <v>548</v>
      </c>
      <c r="M203" s="1111"/>
      <c r="N203" s="1305"/>
    </row>
    <row r="204" spans="2:14" ht="16.399999999999999" customHeight="1" x14ac:dyDescent="0.2">
      <c r="B204" s="981" t="s">
        <v>197</v>
      </c>
      <c r="C204" s="1106" t="s">
        <v>452</v>
      </c>
      <c r="D204" s="338">
        <v>4110</v>
      </c>
      <c r="E204" s="547">
        <v>4170</v>
      </c>
      <c r="F204" s="385">
        <v>4.2</v>
      </c>
      <c r="G204" s="547">
        <v>4040</v>
      </c>
      <c r="H204" s="385">
        <v>4</v>
      </c>
      <c r="I204" s="385">
        <v>4.3999999999999995</v>
      </c>
      <c r="J204" s="387" t="s">
        <v>1996</v>
      </c>
      <c r="M204" s="1111"/>
      <c r="N204" s="1305"/>
    </row>
    <row r="205" spans="2:14" ht="16.399999999999999" customHeight="1" x14ac:dyDescent="0.2">
      <c r="B205" s="981" t="s">
        <v>198</v>
      </c>
      <c r="C205" s="1106" t="s">
        <v>453</v>
      </c>
      <c r="D205" s="338">
        <v>2580</v>
      </c>
      <c r="E205" s="547">
        <v>2600</v>
      </c>
      <c r="F205" s="385">
        <v>4.4000000000000004</v>
      </c>
      <c r="G205" s="547">
        <v>2580</v>
      </c>
      <c r="H205" s="385">
        <v>4.2</v>
      </c>
      <c r="I205" s="385">
        <v>4.5999999999999996</v>
      </c>
      <c r="J205" s="386" t="s">
        <v>548</v>
      </c>
      <c r="M205" s="1111"/>
      <c r="N205" s="1305"/>
    </row>
    <row r="206" spans="2:14" ht="16.399999999999999" customHeight="1" x14ac:dyDescent="0.2">
      <c r="B206" s="981" t="s">
        <v>199</v>
      </c>
      <c r="C206" s="1106" t="s">
        <v>454</v>
      </c>
      <c r="D206" s="338">
        <v>757</v>
      </c>
      <c r="E206" s="547">
        <v>763</v>
      </c>
      <c r="F206" s="385">
        <v>4.7</v>
      </c>
      <c r="G206" s="547">
        <v>757</v>
      </c>
      <c r="H206" s="385">
        <v>4.5</v>
      </c>
      <c r="I206" s="385">
        <v>4.9000000000000004</v>
      </c>
      <c r="J206" s="387" t="s">
        <v>548</v>
      </c>
      <c r="M206" s="1111"/>
      <c r="N206" s="1305"/>
    </row>
    <row r="207" spans="2:14" ht="16.399999999999999" customHeight="1" x14ac:dyDescent="0.2">
      <c r="B207" s="981" t="s">
        <v>200</v>
      </c>
      <c r="C207" s="1107" t="s">
        <v>455</v>
      </c>
      <c r="D207" s="338">
        <v>607</v>
      </c>
      <c r="E207" s="547">
        <v>616</v>
      </c>
      <c r="F207" s="385">
        <v>4.5999999999999996</v>
      </c>
      <c r="G207" s="547">
        <v>607</v>
      </c>
      <c r="H207" s="385">
        <v>4.4000000000000004</v>
      </c>
      <c r="I207" s="385">
        <v>4.8</v>
      </c>
      <c r="J207" s="375" t="s">
        <v>548</v>
      </c>
      <c r="M207" s="1111"/>
      <c r="N207" s="1305"/>
    </row>
    <row r="208" spans="2:14" ht="16.399999999999999" customHeight="1" x14ac:dyDescent="0.2">
      <c r="B208" s="981" t="s">
        <v>201</v>
      </c>
      <c r="C208" s="1106" t="s">
        <v>456</v>
      </c>
      <c r="D208" s="338">
        <v>540</v>
      </c>
      <c r="E208" s="547">
        <v>542</v>
      </c>
      <c r="F208" s="385">
        <v>4.8</v>
      </c>
      <c r="G208" s="547">
        <v>540</v>
      </c>
      <c r="H208" s="385">
        <v>4.5999999999999996</v>
      </c>
      <c r="I208" s="385">
        <v>5</v>
      </c>
      <c r="J208" s="387" t="s">
        <v>548</v>
      </c>
      <c r="M208" s="1111"/>
      <c r="N208" s="1305"/>
    </row>
    <row r="209" spans="2:14" ht="16.399999999999999" customHeight="1" x14ac:dyDescent="0.2">
      <c r="B209" s="981" t="s">
        <v>202</v>
      </c>
      <c r="C209" s="1107" t="s">
        <v>457</v>
      </c>
      <c r="D209" s="338">
        <v>1220</v>
      </c>
      <c r="E209" s="547">
        <v>1230</v>
      </c>
      <c r="F209" s="385">
        <v>4.5999999999999996</v>
      </c>
      <c r="G209" s="547">
        <v>1220</v>
      </c>
      <c r="H209" s="385">
        <v>4.4000000000000004</v>
      </c>
      <c r="I209" s="385">
        <v>4.8</v>
      </c>
      <c r="J209" s="375" t="s">
        <v>548</v>
      </c>
      <c r="M209" s="1111"/>
      <c r="N209" s="1305"/>
    </row>
    <row r="210" spans="2:14" ht="16.399999999999999" customHeight="1" x14ac:dyDescent="0.2">
      <c r="B210" s="981" t="s">
        <v>203</v>
      </c>
      <c r="C210" s="1106" t="s">
        <v>458</v>
      </c>
      <c r="D210" s="338">
        <v>717</v>
      </c>
      <c r="E210" s="547">
        <v>727</v>
      </c>
      <c r="F210" s="385">
        <v>4.9000000000000004</v>
      </c>
      <c r="G210" s="547">
        <v>717</v>
      </c>
      <c r="H210" s="385">
        <v>4.7</v>
      </c>
      <c r="I210" s="385">
        <v>5.0999999999999996</v>
      </c>
      <c r="J210" s="387" t="s">
        <v>548</v>
      </c>
      <c r="M210" s="1111"/>
      <c r="N210" s="1305"/>
    </row>
    <row r="211" spans="2:14" ht="16.399999999999999" customHeight="1" x14ac:dyDescent="0.2">
      <c r="B211" s="981" t="s">
        <v>204</v>
      </c>
      <c r="C211" s="1106" t="s">
        <v>459</v>
      </c>
      <c r="D211" s="338">
        <v>691</v>
      </c>
      <c r="E211" s="547">
        <v>691</v>
      </c>
      <c r="F211" s="385">
        <v>4.7</v>
      </c>
      <c r="G211" s="547">
        <v>691</v>
      </c>
      <c r="H211" s="385">
        <v>4.5</v>
      </c>
      <c r="I211" s="385">
        <v>4.9000000000000004</v>
      </c>
      <c r="J211" s="386" t="s">
        <v>548</v>
      </c>
      <c r="M211" s="1111"/>
      <c r="N211" s="1305"/>
    </row>
    <row r="212" spans="2:14" ht="16.399999999999999" customHeight="1" x14ac:dyDescent="0.2">
      <c r="B212" s="981" t="s">
        <v>205</v>
      </c>
      <c r="C212" s="1106" t="s">
        <v>460</v>
      </c>
      <c r="D212" s="338">
        <v>613</v>
      </c>
      <c r="E212" s="547">
        <v>624</v>
      </c>
      <c r="F212" s="385">
        <v>4.7</v>
      </c>
      <c r="G212" s="547">
        <v>613</v>
      </c>
      <c r="H212" s="385">
        <v>4.5</v>
      </c>
      <c r="I212" s="385">
        <v>4.9000000000000004</v>
      </c>
      <c r="J212" s="387" t="s">
        <v>548</v>
      </c>
      <c r="M212" s="1111"/>
      <c r="N212" s="1305"/>
    </row>
    <row r="213" spans="2:14" ht="16.399999999999999" customHeight="1" x14ac:dyDescent="0.2">
      <c r="B213" s="981" t="s">
        <v>206</v>
      </c>
      <c r="C213" s="1107" t="s">
        <v>461</v>
      </c>
      <c r="D213" s="338">
        <v>894</v>
      </c>
      <c r="E213" s="547">
        <v>907</v>
      </c>
      <c r="F213" s="385">
        <v>4.7</v>
      </c>
      <c r="G213" s="547">
        <v>894</v>
      </c>
      <c r="H213" s="385">
        <v>4.5</v>
      </c>
      <c r="I213" s="385">
        <v>4.9000000000000004</v>
      </c>
      <c r="J213" s="375" t="s">
        <v>548</v>
      </c>
      <c r="M213" s="1111"/>
      <c r="N213" s="1305"/>
    </row>
    <row r="214" spans="2:14" ht="16.399999999999999" customHeight="1" x14ac:dyDescent="0.2">
      <c r="B214" s="981" t="s">
        <v>207</v>
      </c>
      <c r="C214" s="1106" t="s">
        <v>462</v>
      </c>
      <c r="D214" s="338">
        <v>1230</v>
      </c>
      <c r="E214" s="547">
        <v>1240</v>
      </c>
      <c r="F214" s="385">
        <v>4.5999999999999996</v>
      </c>
      <c r="G214" s="547">
        <v>1220</v>
      </c>
      <c r="H214" s="385">
        <v>4.3999999999999995</v>
      </c>
      <c r="I214" s="385">
        <v>4.8</v>
      </c>
      <c r="J214" s="387" t="s">
        <v>1994</v>
      </c>
      <c r="M214" s="1111"/>
      <c r="N214" s="1305"/>
    </row>
    <row r="215" spans="2:14" ht="16.399999999999999" customHeight="1" x14ac:dyDescent="0.2">
      <c r="B215" s="981" t="s">
        <v>209</v>
      </c>
      <c r="C215" s="1107" t="s">
        <v>463</v>
      </c>
      <c r="D215" s="338">
        <v>1170</v>
      </c>
      <c r="E215" s="547">
        <v>1180</v>
      </c>
      <c r="F215" s="385">
        <v>4.5999999999999996</v>
      </c>
      <c r="G215" s="547">
        <v>1150</v>
      </c>
      <c r="H215" s="385">
        <v>4.4000000000000004</v>
      </c>
      <c r="I215" s="385">
        <v>4.8</v>
      </c>
      <c r="J215" s="375" t="s">
        <v>1997</v>
      </c>
      <c r="M215" s="1111"/>
      <c r="N215" s="1305"/>
    </row>
    <row r="216" spans="2:14" ht="16.399999999999999" customHeight="1" x14ac:dyDescent="0.2">
      <c r="B216" s="981" t="s">
        <v>210</v>
      </c>
      <c r="C216" s="1106" t="s">
        <v>464</v>
      </c>
      <c r="D216" s="338">
        <v>299</v>
      </c>
      <c r="E216" s="547">
        <v>305</v>
      </c>
      <c r="F216" s="385">
        <v>4.8</v>
      </c>
      <c r="G216" s="547">
        <v>299</v>
      </c>
      <c r="H216" s="385">
        <v>4.5999999999999996</v>
      </c>
      <c r="I216" s="385">
        <v>5</v>
      </c>
      <c r="J216" s="387" t="s">
        <v>548</v>
      </c>
      <c r="M216" s="1111"/>
      <c r="N216" s="1305"/>
    </row>
    <row r="217" spans="2:14" ht="16.399999999999999" customHeight="1" x14ac:dyDescent="0.2">
      <c r="B217" s="981" t="s">
        <v>211</v>
      </c>
      <c r="C217" s="1106" t="s">
        <v>465</v>
      </c>
      <c r="D217" s="338">
        <v>1940</v>
      </c>
      <c r="E217" s="547">
        <v>1960</v>
      </c>
      <c r="F217" s="385">
        <v>5</v>
      </c>
      <c r="G217" s="547">
        <v>1920</v>
      </c>
      <c r="H217" s="385">
        <v>4.8</v>
      </c>
      <c r="I217" s="385">
        <v>5.2</v>
      </c>
      <c r="J217" s="386" t="s">
        <v>1996</v>
      </c>
      <c r="M217" s="1111"/>
      <c r="N217" s="1305"/>
    </row>
    <row r="218" spans="2:14" ht="16.399999999999999" customHeight="1" x14ac:dyDescent="0.2">
      <c r="B218" s="981" t="s">
        <v>212</v>
      </c>
      <c r="C218" s="1106" t="s">
        <v>466</v>
      </c>
      <c r="D218" s="338">
        <v>2010</v>
      </c>
      <c r="E218" s="547">
        <v>2030</v>
      </c>
      <c r="F218" s="385">
        <v>5</v>
      </c>
      <c r="G218" s="547">
        <v>1990</v>
      </c>
      <c r="H218" s="385">
        <v>4.8</v>
      </c>
      <c r="I218" s="385">
        <v>5.2</v>
      </c>
      <c r="J218" s="387" t="s">
        <v>1997</v>
      </c>
      <c r="M218" s="1111"/>
      <c r="N218" s="1305"/>
    </row>
    <row r="219" spans="2:14" ht="16.399999999999999" customHeight="1" x14ac:dyDescent="0.2">
      <c r="B219" s="981" t="s">
        <v>213</v>
      </c>
      <c r="C219" s="1107" t="s">
        <v>467</v>
      </c>
      <c r="D219" s="338">
        <v>1340</v>
      </c>
      <c r="E219" s="547">
        <v>1360</v>
      </c>
      <c r="F219" s="385">
        <v>4.9000000000000004</v>
      </c>
      <c r="G219" s="547">
        <v>1320</v>
      </c>
      <c r="H219" s="385">
        <v>4.7</v>
      </c>
      <c r="I219" s="385">
        <v>5.0999999999999996</v>
      </c>
      <c r="J219" s="375" t="s">
        <v>1997</v>
      </c>
      <c r="M219" s="1111"/>
      <c r="N219" s="1305"/>
    </row>
    <row r="220" spans="2:14" ht="16.399999999999999" customHeight="1" x14ac:dyDescent="0.2">
      <c r="B220" s="981" t="s">
        <v>214</v>
      </c>
      <c r="C220" s="1106" t="s">
        <v>1495</v>
      </c>
      <c r="D220" s="338">
        <v>853</v>
      </c>
      <c r="E220" s="547">
        <v>861</v>
      </c>
      <c r="F220" s="385">
        <v>4.8</v>
      </c>
      <c r="G220" s="547">
        <v>844</v>
      </c>
      <c r="H220" s="385">
        <v>4.5999999999999996</v>
      </c>
      <c r="I220" s="385">
        <v>5</v>
      </c>
      <c r="J220" s="387" t="s">
        <v>1997</v>
      </c>
      <c r="M220" s="1111"/>
      <c r="N220" s="1305"/>
    </row>
    <row r="221" spans="2:14" ht="16.399999999999999" customHeight="1" x14ac:dyDescent="0.2">
      <c r="B221" s="981" t="s">
        <v>215</v>
      </c>
      <c r="C221" s="1107" t="s">
        <v>469</v>
      </c>
      <c r="D221" s="338">
        <v>1480</v>
      </c>
      <c r="E221" s="547">
        <v>1490</v>
      </c>
      <c r="F221" s="385">
        <v>5.2</v>
      </c>
      <c r="G221" s="547">
        <v>1470</v>
      </c>
      <c r="H221" s="385">
        <v>5</v>
      </c>
      <c r="I221" s="385">
        <v>5.4</v>
      </c>
      <c r="J221" s="375" t="s">
        <v>1996</v>
      </c>
      <c r="M221" s="1111"/>
      <c r="N221" s="1305"/>
    </row>
    <row r="222" spans="2:14" ht="16.399999999999999" customHeight="1" x14ac:dyDescent="0.2">
      <c r="B222" s="981" t="s">
        <v>216</v>
      </c>
      <c r="C222" s="1106" t="s">
        <v>470</v>
      </c>
      <c r="D222" s="338">
        <v>2190</v>
      </c>
      <c r="E222" s="547">
        <v>2220</v>
      </c>
      <c r="F222" s="385">
        <v>4.7</v>
      </c>
      <c r="G222" s="547">
        <v>2160</v>
      </c>
      <c r="H222" s="385">
        <v>4.5</v>
      </c>
      <c r="I222" s="385">
        <v>4.9000000000000004</v>
      </c>
      <c r="J222" s="387" t="s">
        <v>1997</v>
      </c>
      <c r="M222" s="1111"/>
      <c r="N222" s="1305"/>
    </row>
    <row r="223" spans="2:14" ht="16.399999999999999" customHeight="1" x14ac:dyDescent="0.2">
      <c r="B223" s="981" t="s">
        <v>217</v>
      </c>
      <c r="C223" s="1106" t="s">
        <v>471</v>
      </c>
      <c r="D223" s="338">
        <v>1060</v>
      </c>
      <c r="E223" s="547">
        <v>1070</v>
      </c>
      <c r="F223" s="385">
        <v>4.7</v>
      </c>
      <c r="G223" s="547">
        <v>1050</v>
      </c>
      <c r="H223" s="385">
        <v>4.5</v>
      </c>
      <c r="I223" s="385">
        <v>4.9000000000000004</v>
      </c>
      <c r="J223" s="386" t="s">
        <v>1997</v>
      </c>
      <c r="M223" s="1111"/>
      <c r="N223" s="1305"/>
    </row>
    <row r="224" spans="2:14" ht="16.399999999999999" customHeight="1" x14ac:dyDescent="0.2">
      <c r="B224" s="981" t="s">
        <v>218</v>
      </c>
      <c r="C224" s="1106" t="s">
        <v>472</v>
      </c>
      <c r="D224" s="338">
        <v>1220</v>
      </c>
      <c r="E224" s="547">
        <v>1230</v>
      </c>
      <c r="F224" s="385">
        <v>4.5999999999999996</v>
      </c>
      <c r="G224" s="547">
        <v>1200</v>
      </c>
      <c r="H224" s="385">
        <v>4.3999999999999995</v>
      </c>
      <c r="I224" s="385">
        <v>4.8</v>
      </c>
      <c r="J224" s="387" t="s">
        <v>1997</v>
      </c>
      <c r="M224" s="1111"/>
      <c r="N224" s="1305"/>
    </row>
    <row r="225" spans="2:14" ht="16.399999999999999" customHeight="1" x14ac:dyDescent="0.2">
      <c r="B225" s="981" t="s">
        <v>219</v>
      </c>
      <c r="C225" s="1107" t="s">
        <v>473</v>
      </c>
      <c r="D225" s="338">
        <v>397</v>
      </c>
      <c r="E225" s="547">
        <v>401</v>
      </c>
      <c r="F225" s="385">
        <v>5.0999999999999996</v>
      </c>
      <c r="G225" s="547">
        <v>393</v>
      </c>
      <c r="H225" s="385">
        <v>4.9000000000000004</v>
      </c>
      <c r="I225" s="385">
        <v>5.3</v>
      </c>
      <c r="J225" s="375" t="s">
        <v>1996</v>
      </c>
      <c r="M225" s="1111"/>
      <c r="N225" s="1305"/>
    </row>
    <row r="226" spans="2:14" ht="16.399999999999999" customHeight="1" x14ac:dyDescent="0.2">
      <c r="B226" s="981" t="s">
        <v>221</v>
      </c>
      <c r="C226" s="1106" t="s">
        <v>474</v>
      </c>
      <c r="D226" s="338">
        <v>764</v>
      </c>
      <c r="E226" s="547">
        <v>770</v>
      </c>
      <c r="F226" s="385">
        <v>4.5999999999999996</v>
      </c>
      <c r="G226" s="547">
        <v>758</v>
      </c>
      <c r="H226" s="385">
        <v>4.3999999999999995</v>
      </c>
      <c r="I226" s="385">
        <v>4.8</v>
      </c>
      <c r="J226" s="387" t="s">
        <v>1996</v>
      </c>
      <c r="M226" s="1111"/>
      <c r="N226" s="1305"/>
    </row>
    <row r="227" spans="2:14" ht="16.399999999999999" customHeight="1" x14ac:dyDescent="0.2">
      <c r="B227" s="981" t="s">
        <v>222</v>
      </c>
      <c r="C227" s="1107" t="s">
        <v>475</v>
      </c>
      <c r="D227" s="338">
        <v>575</v>
      </c>
      <c r="E227" s="547">
        <v>580</v>
      </c>
      <c r="F227" s="385">
        <v>4.8</v>
      </c>
      <c r="G227" s="547">
        <v>570</v>
      </c>
      <c r="H227" s="385">
        <v>4.5999999999999996</v>
      </c>
      <c r="I227" s="385">
        <v>5</v>
      </c>
      <c r="J227" s="375" t="s">
        <v>1996</v>
      </c>
      <c r="M227" s="1111"/>
      <c r="N227" s="1305"/>
    </row>
    <row r="228" spans="2:14" ht="16.399999999999999" customHeight="1" x14ac:dyDescent="0.2">
      <c r="B228" s="981" t="s">
        <v>223</v>
      </c>
      <c r="C228" s="1106" t="s">
        <v>476</v>
      </c>
      <c r="D228" s="338">
        <v>677</v>
      </c>
      <c r="E228" s="547">
        <v>683</v>
      </c>
      <c r="F228" s="385">
        <v>4.8</v>
      </c>
      <c r="G228" s="547">
        <v>670</v>
      </c>
      <c r="H228" s="385">
        <v>4.5999999999999996</v>
      </c>
      <c r="I228" s="385">
        <v>5</v>
      </c>
      <c r="J228" s="387" t="s">
        <v>1996</v>
      </c>
      <c r="M228" s="1111"/>
      <c r="N228" s="1305"/>
    </row>
    <row r="229" spans="2:14" ht="16.399999999999999" customHeight="1" x14ac:dyDescent="0.2">
      <c r="B229" s="981" t="s">
        <v>224</v>
      </c>
      <c r="C229" s="1106" t="s">
        <v>477</v>
      </c>
      <c r="D229" s="338">
        <v>453</v>
      </c>
      <c r="E229" s="547">
        <v>457</v>
      </c>
      <c r="F229" s="385">
        <v>4.7</v>
      </c>
      <c r="G229" s="547">
        <v>448</v>
      </c>
      <c r="H229" s="385">
        <v>4.5</v>
      </c>
      <c r="I229" s="385">
        <v>4.9000000000000004</v>
      </c>
      <c r="J229" s="386" t="s">
        <v>1996</v>
      </c>
      <c r="M229" s="1111"/>
      <c r="N229" s="1305"/>
    </row>
    <row r="230" spans="2:14" ht="16.399999999999999" customHeight="1" x14ac:dyDescent="0.2">
      <c r="B230" s="981" t="s">
        <v>225</v>
      </c>
      <c r="C230" s="1106" t="s">
        <v>1496</v>
      </c>
      <c r="D230" s="338">
        <v>495</v>
      </c>
      <c r="E230" s="547">
        <v>500</v>
      </c>
      <c r="F230" s="385">
        <v>4.8</v>
      </c>
      <c r="G230" s="547">
        <v>490</v>
      </c>
      <c r="H230" s="385">
        <v>4.5999999999999996</v>
      </c>
      <c r="I230" s="385">
        <v>5</v>
      </c>
      <c r="J230" s="387" t="s">
        <v>1996</v>
      </c>
      <c r="M230" s="1111"/>
      <c r="N230" s="1305"/>
    </row>
    <row r="231" spans="2:14" ht="16.399999999999999" customHeight="1" x14ac:dyDescent="0.2">
      <c r="B231" s="981" t="s">
        <v>226</v>
      </c>
      <c r="C231" s="1107" t="s">
        <v>1497</v>
      </c>
      <c r="D231" s="338">
        <v>792</v>
      </c>
      <c r="E231" s="547">
        <v>800</v>
      </c>
      <c r="F231" s="385">
        <v>4.8</v>
      </c>
      <c r="G231" s="547">
        <v>784</v>
      </c>
      <c r="H231" s="385">
        <v>4.5999999999999996</v>
      </c>
      <c r="I231" s="385">
        <v>5</v>
      </c>
      <c r="J231" s="375" t="s">
        <v>1996</v>
      </c>
      <c r="M231" s="1111"/>
      <c r="N231" s="1305"/>
    </row>
    <row r="232" spans="2:14" ht="16.399999999999999" customHeight="1" x14ac:dyDescent="0.2">
      <c r="B232" s="981" t="s">
        <v>227</v>
      </c>
      <c r="C232" s="1106" t="s">
        <v>480</v>
      </c>
      <c r="D232" s="338">
        <v>717</v>
      </c>
      <c r="E232" s="547">
        <v>723</v>
      </c>
      <c r="F232" s="385">
        <v>4.8</v>
      </c>
      <c r="G232" s="547">
        <v>711</v>
      </c>
      <c r="H232" s="385">
        <v>4.5999999999999996</v>
      </c>
      <c r="I232" s="385">
        <v>5</v>
      </c>
      <c r="J232" s="387" t="s">
        <v>1996</v>
      </c>
      <c r="M232" s="1111"/>
      <c r="N232" s="1305"/>
    </row>
    <row r="233" spans="2:14" ht="16.399999999999999" customHeight="1" x14ac:dyDescent="0.2">
      <c r="B233" s="981" t="s">
        <v>228</v>
      </c>
      <c r="C233" s="1107" t="s">
        <v>481</v>
      </c>
      <c r="D233" s="338">
        <v>1710</v>
      </c>
      <c r="E233" s="547">
        <v>1730</v>
      </c>
      <c r="F233" s="385">
        <v>5</v>
      </c>
      <c r="G233" s="547">
        <v>1690</v>
      </c>
      <c r="H233" s="385">
        <v>4.8</v>
      </c>
      <c r="I233" s="385">
        <v>5.2</v>
      </c>
      <c r="J233" s="375" t="s">
        <v>1997</v>
      </c>
      <c r="M233" s="1111"/>
      <c r="N233" s="1305"/>
    </row>
    <row r="234" spans="2:14" ht="16.399999999999999" customHeight="1" x14ac:dyDescent="0.2">
      <c r="B234" s="981" t="s">
        <v>229</v>
      </c>
      <c r="C234" s="1106" t="s">
        <v>482</v>
      </c>
      <c r="D234" s="338">
        <v>1040</v>
      </c>
      <c r="E234" s="547">
        <v>1050</v>
      </c>
      <c r="F234" s="385">
        <v>4</v>
      </c>
      <c r="G234" s="547">
        <v>1020</v>
      </c>
      <c r="H234" s="385">
        <v>3.8</v>
      </c>
      <c r="I234" s="385">
        <v>4.2</v>
      </c>
      <c r="J234" s="387" t="s">
        <v>1996</v>
      </c>
      <c r="M234" s="1111"/>
      <c r="N234" s="1305"/>
    </row>
    <row r="235" spans="2:14" ht="16.399999999999999" customHeight="1" x14ac:dyDescent="0.2">
      <c r="B235" s="981" t="s">
        <v>230</v>
      </c>
      <c r="C235" s="1106" t="s">
        <v>483</v>
      </c>
      <c r="D235" s="338">
        <v>809</v>
      </c>
      <c r="E235" s="547">
        <v>819</v>
      </c>
      <c r="F235" s="385">
        <v>4.3</v>
      </c>
      <c r="G235" s="547">
        <v>799</v>
      </c>
      <c r="H235" s="385">
        <v>4.1000000000000005</v>
      </c>
      <c r="I235" s="385">
        <v>4.5</v>
      </c>
      <c r="J235" s="386" t="s">
        <v>1996</v>
      </c>
      <c r="M235" s="1111"/>
      <c r="N235" s="1305"/>
    </row>
    <row r="236" spans="2:14" ht="16.399999999999999" customHeight="1" x14ac:dyDescent="0.2">
      <c r="B236" s="981" t="s">
        <v>795</v>
      </c>
      <c r="C236" s="1106" t="s">
        <v>1361</v>
      </c>
      <c r="D236" s="338">
        <v>1110</v>
      </c>
      <c r="E236" s="547">
        <v>1130</v>
      </c>
      <c r="F236" s="385">
        <v>4.0999999999999996</v>
      </c>
      <c r="G236" s="547">
        <v>1090</v>
      </c>
      <c r="H236" s="385">
        <v>3.9</v>
      </c>
      <c r="I236" s="385">
        <v>4.3</v>
      </c>
      <c r="J236" s="387" t="s">
        <v>546</v>
      </c>
      <c r="M236" s="1111"/>
      <c r="N236" s="1305"/>
    </row>
    <row r="237" spans="2:14" ht="16.399999999999999" customHeight="1" x14ac:dyDescent="0.2">
      <c r="B237" s="981" t="s">
        <v>1294</v>
      </c>
      <c r="C237" s="1107" t="s">
        <v>1362</v>
      </c>
      <c r="D237" s="338">
        <v>7400</v>
      </c>
      <c r="E237" s="547">
        <v>7490</v>
      </c>
      <c r="F237" s="385">
        <v>4.2</v>
      </c>
      <c r="G237" s="547">
        <v>7360</v>
      </c>
      <c r="H237" s="385">
        <v>4</v>
      </c>
      <c r="I237" s="385">
        <v>4.4000000000000004</v>
      </c>
      <c r="J237" s="459" t="s">
        <v>1994</v>
      </c>
      <c r="M237" s="1111"/>
      <c r="N237" s="1305"/>
    </row>
    <row r="238" spans="2:14" ht="16.399999999999999" customHeight="1" x14ac:dyDescent="0.2">
      <c r="B238" s="981" t="s">
        <v>1296</v>
      </c>
      <c r="C238" s="1107" t="s">
        <v>1363</v>
      </c>
      <c r="D238" s="338">
        <v>5390</v>
      </c>
      <c r="E238" s="547">
        <v>5440</v>
      </c>
      <c r="F238" s="385">
        <v>4.3999999999999995</v>
      </c>
      <c r="G238" s="547">
        <v>5370</v>
      </c>
      <c r="H238" s="385">
        <v>4.1999999999999993</v>
      </c>
      <c r="I238" s="385">
        <v>4.5999999999999996</v>
      </c>
      <c r="J238" s="459" t="s">
        <v>1994</v>
      </c>
      <c r="M238" s="1111"/>
      <c r="N238" s="1305"/>
    </row>
    <row r="239" spans="2:14" ht="16.399999999999999" customHeight="1" x14ac:dyDescent="0.2">
      <c r="B239" s="981" t="s">
        <v>1297</v>
      </c>
      <c r="C239" s="1107" t="s">
        <v>1364</v>
      </c>
      <c r="D239" s="338">
        <v>2900</v>
      </c>
      <c r="E239" s="547">
        <v>2920</v>
      </c>
      <c r="F239" s="385">
        <v>4.3</v>
      </c>
      <c r="G239" s="547">
        <v>2890</v>
      </c>
      <c r="H239" s="385">
        <v>3.9999999999999996</v>
      </c>
      <c r="I239" s="385">
        <v>4.5</v>
      </c>
      <c r="J239" s="459" t="s">
        <v>1994</v>
      </c>
      <c r="M239" s="1111"/>
      <c r="N239" s="1305"/>
    </row>
    <row r="240" spans="2:14" ht="16.399999999999999" customHeight="1" x14ac:dyDescent="0.2">
      <c r="B240" s="981" t="s">
        <v>1298</v>
      </c>
      <c r="C240" s="1107" t="s">
        <v>1365</v>
      </c>
      <c r="D240" s="338">
        <v>1330</v>
      </c>
      <c r="E240" s="547">
        <v>1350</v>
      </c>
      <c r="F240" s="385">
        <v>4.0999999999999996</v>
      </c>
      <c r="G240" s="547">
        <v>1320</v>
      </c>
      <c r="H240" s="385">
        <v>4.2</v>
      </c>
      <c r="I240" s="385">
        <v>4.3</v>
      </c>
      <c r="J240" s="459" t="s">
        <v>1995</v>
      </c>
      <c r="M240" s="1111"/>
      <c r="N240" s="1305"/>
    </row>
    <row r="241" spans="2:14" ht="16.399999999999999" customHeight="1" x14ac:dyDescent="0.2">
      <c r="B241" s="981" t="s">
        <v>1299</v>
      </c>
      <c r="C241" s="1107" t="s">
        <v>1498</v>
      </c>
      <c r="D241" s="338">
        <v>1420</v>
      </c>
      <c r="E241" s="547">
        <v>1430</v>
      </c>
      <c r="F241" s="385">
        <v>4.4000000000000004</v>
      </c>
      <c r="G241" s="547">
        <v>1410</v>
      </c>
      <c r="H241" s="385">
        <v>4.5</v>
      </c>
      <c r="I241" s="385">
        <v>4.5999999999999996</v>
      </c>
      <c r="J241" s="459" t="s">
        <v>1995</v>
      </c>
      <c r="M241" s="1111"/>
      <c r="N241" s="1305"/>
    </row>
    <row r="242" spans="2:14" ht="16.399999999999999" customHeight="1" x14ac:dyDescent="0.2">
      <c r="B242" s="981" t="s">
        <v>1419</v>
      </c>
      <c r="C242" s="1107" t="s">
        <v>1499</v>
      </c>
      <c r="D242" s="338">
        <v>1300</v>
      </c>
      <c r="E242" s="547">
        <v>1320</v>
      </c>
      <c r="F242" s="385">
        <v>4.1999999999999993</v>
      </c>
      <c r="G242" s="547">
        <v>1290</v>
      </c>
      <c r="H242" s="385">
        <v>3.9999999999999996</v>
      </c>
      <c r="I242" s="385">
        <v>4.3999999999999995</v>
      </c>
      <c r="J242" s="459" t="s">
        <v>1994</v>
      </c>
      <c r="M242" s="1111"/>
      <c r="N242" s="1305"/>
    </row>
    <row r="243" spans="2:14" ht="16.399999999999999" customHeight="1" x14ac:dyDescent="0.2">
      <c r="B243" s="981" t="s">
        <v>1420</v>
      </c>
      <c r="C243" s="1107" t="s">
        <v>1500</v>
      </c>
      <c r="D243" s="338">
        <v>1220</v>
      </c>
      <c r="E243" s="547">
        <v>1230</v>
      </c>
      <c r="F243" s="385">
        <v>4.1000000000000005</v>
      </c>
      <c r="G243" s="547">
        <v>1200</v>
      </c>
      <c r="H243" s="385">
        <v>3.9000000000000008</v>
      </c>
      <c r="I243" s="385">
        <v>4.3000000000000007</v>
      </c>
      <c r="J243" s="459" t="s">
        <v>1776</v>
      </c>
      <c r="M243" s="1111"/>
      <c r="N243" s="1305"/>
    </row>
    <row r="244" spans="2:14" ht="16.399999999999999" customHeight="1" x14ac:dyDescent="0.2">
      <c r="B244" s="981" t="s">
        <v>1421</v>
      </c>
      <c r="C244" s="1107" t="s">
        <v>1501</v>
      </c>
      <c r="D244" s="338">
        <v>896</v>
      </c>
      <c r="E244" s="547">
        <v>908</v>
      </c>
      <c r="F244" s="385">
        <v>4.1000000000000005</v>
      </c>
      <c r="G244" s="547">
        <v>884</v>
      </c>
      <c r="H244" s="385">
        <v>3.9000000000000008</v>
      </c>
      <c r="I244" s="385">
        <v>4.3000000000000007</v>
      </c>
      <c r="J244" s="459" t="s">
        <v>1776</v>
      </c>
      <c r="M244" s="1111"/>
      <c r="N244" s="1305"/>
    </row>
    <row r="245" spans="2:14" ht="16.399999999999999" customHeight="1" x14ac:dyDescent="0.2">
      <c r="B245" s="981" t="s">
        <v>1953</v>
      </c>
      <c r="C245" s="1107" t="s">
        <v>1954</v>
      </c>
      <c r="D245" s="338">
        <v>2860</v>
      </c>
      <c r="E245" s="547">
        <v>2890</v>
      </c>
      <c r="F245" s="385">
        <v>4.1000000000000005</v>
      </c>
      <c r="G245" s="547">
        <v>2830</v>
      </c>
      <c r="H245" s="385">
        <v>3.8000000000000007</v>
      </c>
      <c r="I245" s="385">
        <v>4.3000000000000007</v>
      </c>
      <c r="J245" s="459" t="s">
        <v>1776</v>
      </c>
      <c r="M245" s="1111"/>
      <c r="N245" s="1305"/>
    </row>
    <row r="246" spans="2:14" ht="16.399999999999999" customHeight="1" x14ac:dyDescent="0.2">
      <c r="B246" s="981" t="s">
        <v>1955</v>
      </c>
      <c r="C246" s="1107" t="s">
        <v>1956</v>
      </c>
      <c r="D246" s="338">
        <v>2420</v>
      </c>
      <c r="E246" s="547">
        <v>2460</v>
      </c>
      <c r="F246" s="385">
        <v>4.0000000000000009</v>
      </c>
      <c r="G246" s="547">
        <v>2380</v>
      </c>
      <c r="H246" s="385">
        <v>3.8000000000000007</v>
      </c>
      <c r="I246" s="385">
        <v>4.2000000000000011</v>
      </c>
      <c r="J246" s="459" t="s">
        <v>1776</v>
      </c>
      <c r="M246" s="1111"/>
      <c r="N246" s="1305"/>
    </row>
    <row r="247" spans="2:14" ht="16.399999999999999" customHeight="1" x14ac:dyDescent="0.2">
      <c r="B247" s="981" t="s">
        <v>1957</v>
      </c>
      <c r="C247" s="1107" t="s">
        <v>1958</v>
      </c>
      <c r="D247" s="338">
        <v>1290</v>
      </c>
      <c r="E247" s="547">
        <v>1300</v>
      </c>
      <c r="F247" s="385">
        <v>4.7000000000000011</v>
      </c>
      <c r="G247" s="547">
        <v>1270</v>
      </c>
      <c r="H247" s="385">
        <v>4.5000000000000009</v>
      </c>
      <c r="I247" s="385">
        <v>4.9000000000000012</v>
      </c>
      <c r="J247" s="459" t="s">
        <v>1776</v>
      </c>
      <c r="M247" s="1111"/>
      <c r="N247" s="1305"/>
    </row>
    <row r="248" spans="2:14" ht="16.399999999999999" customHeight="1" x14ac:dyDescent="0.2">
      <c r="B248" s="981" t="s">
        <v>1959</v>
      </c>
      <c r="C248" s="1107" t="s">
        <v>1960</v>
      </c>
      <c r="D248" s="338">
        <v>1030</v>
      </c>
      <c r="E248" s="547">
        <v>1040</v>
      </c>
      <c r="F248" s="385">
        <v>4.0000000000000009</v>
      </c>
      <c r="G248" s="547">
        <v>1010</v>
      </c>
      <c r="H248" s="385">
        <v>3.8000000000000007</v>
      </c>
      <c r="I248" s="385">
        <v>4.2000000000000011</v>
      </c>
      <c r="J248" s="459" t="s">
        <v>1776</v>
      </c>
      <c r="M248" s="1111"/>
      <c r="N248" s="1305"/>
    </row>
    <row r="249" spans="2:14" ht="16.399999999999999" customHeight="1" x14ac:dyDescent="0.2">
      <c r="B249" s="981" t="s">
        <v>1961</v>
      </c>
      <c r="C249" s="1107" t="s">
        <v>1962</v>
      </c>
      <c r="D249" s="338">
        <v>890</v>
      </c>
      <c r="E249" s="547">
        <v>898</v>
      </c>
      <c r="F249" s="385">
        <v>4.2</v>
      </c>
      <c r="G249" s="547">
        <v>887</v>
      </c>
      <c r="H249" s="385">
        <v>4.3</v>
      </c>
      <c r="I249" s="385">
        <v>4.4000000000000004</v>
      </c>
      <c r="J249" s="459" t="s">
        <v>542</v>
      </c>
      <c r="M249" s="1111"/>
      <c r="N249" s="1305"/>
    </row>
    <row r="250" spans="2:14" ht="16.399999999999999" customHeight="1" x14ac:dyDescent="0.2">
      <c r="B250" s="981" t="s">
        <v>231</v>
      </c>
      <c r="C250" s="1107" t="s">
        <v>484</v>
      </c>
      <c r="D250" s="338">
        <v>711</v>
      </c>
      <c r="E250" s="547">
        <v>714</v>
      </c>
      <c r="F250" s="385">
        <v>5.2</v>
      </c>
      <c r="G250" s="547">
        <v>710</v>
      </c>
      <c r="H250" s="385">
        <v>5</v>
      </c>
      <c r="I250" s="385">
        <v>5.4</v>
      </c>
      <c r="J250" s="375" t="s">
        <v>1994</v>
      </c>
      <c r="M250" s="1111"/>
      <c r="N250" s="1305"/>
    </row>
    <row r="251" spans="2:14" ht="16.399999999999999" customHeight="1" x14ac:dyDescent="0.2">
      <c r="B251" s="981" t="s">
        <v>232</v>
      </c>
      <c r="C251" s="1106" t="s">
        <v>485</v>
      </c>
      <c r="D251" s="338">
        <v>686</v>
      </c>
      <c r="E251" s="547">
        <v>692</v>
      </c>
      <c r="F251" s="385">
        <v>5.2</v>
      </c>
      <c r="G251" s="547">
        <v>679</v>
      </c>
      <c r="H251" s="385">
        <v>5</v>
      </c>
      <c r="I251" s="385">
        <v>5.4</v>
      </c>
      <c r="J251" s="387" t="s">
        <v>1996</v>
      </c>
      <c r="M251" s="1111"/>
      <c r="N251" s="1305"/>
    </row>
    <row r="252" spans="2:14" ht="16.399999999999999" customHeight="1" x14ac:dyDescent="0.2">
      <c r="B252" s="981" t="s">
        <v>233</v>
      </c>
      <c r="C252" s="1107" t="s">
        <v>486</v>
      </c>
      <c r="D252" s="338">
        <v>1700</v>
      </c>
      <c r="E252" s="547">
        <v>1720</v>
      </c>
      <c r="F252" s="385">
        <v>4.9000000000000004</v>
      </c>
      <c r="G252" s="547">
        <v>1680</v>
      </c>
      <c r="H252" s="385">
        <v>4.7</v>
      </c>
      <c r="I252" s="385">
        <v>5.0999999999999996</v>
      </c>
      <c r="J252" s="375" t="s">
        <v>1996</v>
      </c>
      <c r="M252" s="1111"/>
      <c r="N252" s="1305"/>
    </row>
    <row r="253" spans="2:14" ht="16.399999999999999" customHeight="1" x14ac:dyDescent="0.2">
      <c r="B253" s="981" t="s">
        <v>235</v>
      </c>
      <c r="C253" s="1106" t="s">
        <v>487</v>
      </c>
      <c r="D253" s="338">
        <v>267</v>
      </c>
      <c r="E253" s="547">
        <v>263</v>
      </c>
      <c r="F253" s="385">
        <v>5</v>
      </c>
      <c r="G253" s="547">
        <v>268</v>
      </c>
      <c r="H253" s="385">
        <v>4.8</v>
      </c>
      <c r="I253" s="385">
        <v>5.2</v>
      </c>
      <c r="J253" s="387" t="s">
        <v>1995</v>
      </c>
      <c r="M253" s="1111"/>
      <c r="N253" s="1305"/>
    </row>
    <row r="254" spans="2:14" ht="16.399999999999999" customHeight="1" x14ac:dyDescent="0.2">
      <c r="B254" s="981" t="s">
        <v>236</v>
      </c>
      <c r="C254" s="1106" t="s">
        <v>488</v>
      </c>
      <c r="D254" s="338">
        <v>467</v>
      </c>
      <c r="E254" s="547">
        <v>471</v>
      </c>
      <c r="F254" s="385">
        <v>5.0999999999999996</v>
      </c>
      <c r="G254" s="547">
        <v>462</v>
      </c>
      <c r="H254" s="385">
        <v>4.9000000000000004</v>
      </c>
      <c r="I254" s="385">
        <v>5.3</v>
      </c>
      <c r="J254" s="386" t="s">
        <v>1996</v>
      </c>
      <c r="M254" s="1111"/>
      <c r="N254" s="1305"/>
    </row>
    <row r="255" spans="2:14" ht="16.399999999999999" customHeight="1" x14ac:dyDescent="0.2">
      <c r="B255" s="981" t="s">
        <v>237</v>
      </c>
      <c r="C255" s="1106" t="s">
        <v>489</v>
      </c>
      <c r="D255" s="338">
        <v>288</v>
      </c>
      <c r="E255" s="547">
        <v>290</v>
      </c>
      <c r="F255" s="385">
        <v>5.0999999999999996</v>
      </c>
      <c r="G255" s="547">
        <v>285</v>
      </c>
      <c r="H255" s="385">
        <v>4.9000000000000004</v>
      </c>
      <c r="I255" s="385">
        <v>5.3</v>
      </c>
      <c r="J255" s="387" t="s">
        <v>1996</v>
      </c>
      <c r="M255" s="1111"/>
      <c r="N255" s="1305"/>
    </row>
    <row r="256" spans="2:14" ht="16.399999999999999" customHeight="1" x14ac:dyDescent="0.2">
      <c r="B256" s="981" t="s">
        <v>238</v>
      </c>
      <c r="C256" s="1107" t="s">
        <v>490</v>
      </c>
      <c r="D256" s="338">
        <v>602</v>
      </c>
      <c r="E256" s="547">
        <v>606</v>
      </c>
      <c r="F256" s="385">
        <v>5.2</v>
      </c>
      <c r="G256" s="547">
        <v>597</v>
      </c>
      <c r="H256" s="385">
        <v>5</v>
      </c>
      <c r="I256" s="385">
        <v>5.4</v>
      </c>
      <c r="J256" s="375" t="s">
        <v>1997</v>
      </c>
      <c r="M256" s="1111"/>
      <c r="N256" s="1305"/>
    </row>
    <row r="257" spans="2:14" ht="16.399999999999999" customHeight="1" x14ac:dyDescent="0.2">
      <c r="B257" s="981" t="s">
        <v>239</v>
      </c>
      <c r="C257" s="1106" t="s">
        <v>491</v>
      </c>
      <c r="D257" s="338">
        <v>504</v>
      </c>
      <c r="E257" s="547">
        <v>507</v>
      </c>
      <c r="F257" s="385">
        <v>5.3</v>
      </c>
      <c r="G257" s="547">
        <v>501</v>
      </c>
      <c r="H257" s="385">
        <v>5.0999999999999996</v>
      </c>
      <c r="I257" s="385">
        <v>5.5</v>
      </c>
      <c r="J257" s="387" t="s">
        <v>1997</v>
      </c>
      <c r="M257" s="1111"/>
      <c r="N257" s="1305"/>
    </row>
    <row r="258" spans="2:14" ht="16.399999999999999" customHeight="1" x14ac:dyDescent="0.2">
      <c r="B258" s="981" t="s">
        <v>240</v>
      </c>
      <c r="C258" s="1107" t="s">
        <v>492</v>
      </c>
      <c r="D258" s="338">
        <v>432</v>
      </c>
      <c r="E258" s="547">
        <v>434</v>
      </c>
      <c r="F258" s="385">
        <v>5.3</v>
      </c>
      <c r="G258" s="547">
        <v>429</v>
      </c>
      <c r="H258" s="385">
        <v>5.0999999999999996</v>
      </c>
      <c r="I258" s="385">
        <v>5.5</v>
      </c>
      <c r="J258" s="375" t="s">
        <v>1997</v>
      </c>
      <c r="M258" s="1111"/>
      <c r="N258" s="1305"/>
    </row>
    <row r="259" spans="2:14" ht="16.399999999999999" customHeight="1" x14ac:dyDescent="0.2">
      <c r="B259" s="981" t="s">
        <v>241</v>
      </c>
      <c r="C259" s="1106" t="s">
        <v>493</v>
      </c>
      <c r="D259" s="338">
        <v>277</v>
      </c>
      <c r="E259" s="547">
        <v>278</v>
      </c>
      <c r="F259" s="385">
        <v>5.2</v>
      </c>
      <c r="G259" s="547">
        <v>275</v>
      </c>
      <c r="H259" s="385">
        <v>5</v>
      </c>
      <c r="I259" s="385">
        <v>5.4</v>
      </c>
      <c r="J259" s="387" t="s">
        <v>1997</v>
      </c>
      <c r="M259" s="1111"/>
      <c r="N259" s="1305"/>
    </row>
    <row r="260" spans="2:14" ht="16.399999999999999" customHeight="1" x14ac:dyDescent="0.2">
      <c r="B260" s="981" t="s">
        <v>242</v>
      </c>
      <c r="C260" s="1106" t="s">
        <v>494</v>
      </c>
      <c r="D260" s="338">
        <v>235</v>
      </c>
      <c r="E260" s="547">
        <v>236</v>
      </c>
      <c r="F260" s="385">
        <v>5.2</v>
      </c>
      <c r="G260" s="547">
        <v>234</v>
      </c>
      <c r="H260" s="385">
        <v>5</v>
      </c>
      <c r="I260" s="385">
        <v>5.4</v>
      </c>
      <c r="J260" s="386" t="s">
        <v>1997</v>
      </c>
      <c r="M260" s="1111"/>
      <c r="N260" s="1305"/>
    </row>
    <row r="261" spans="2:14" ht="16.399999999999999" customHeight="1" x14ac:dyDescent="0.2">
      <c r="B261" s="981" t="s">
        <v>243</v>
      </c>
      <c r="C261" s="1106" t="s">
        <v>495</v>
      </c>
      <c r="D261" s="338">
        <v>471</v>
      </c>
      <c r="E261" s="547">
        <v>473</v>
      </c>
      <c r="F261" s="385">
        <v>5.3</v>
      </c>
      <c r="G261" s="547">
        <v>468</v>
      </c>
      <c r="H261" s="385">
        <v>5.0999999999999996</v>
      </c>
      <c r="I261" s="385">
        <v>5.5</v>
      </c>
      <c r="J261" s="387" t="s">
        <v>1997</v>
      </c>
      <c r="M261" s="1111"/>
      <c r="N261" s="1305"/>
    </row>
    <row r="262" spans="2:14" ht="16.399999999999999" customHeight="1" x14ac:dyDescent="0.2">
      <c r="B262" s="981" t="s">
        <v>244</v>
      </c>
      <c r="C262" s="1107" t="s">
        <v>496</v>
      </c>
      <c r="D262" s="338">
        <v>655</v>
      </c>
      <c r="E262" s="547">
        <v>659</v>
      </c>
      <c r="F262" s="385">
        <v>5.2</v>
      </c>
      <c r="G262" s="547">
        <v>650</v>
      </c>
      <c r="H262" s="385">
        <v>5</v>
      </c>
      <c r="I262" s="385">
        <v>5.4</v>
      </c>
      <c r="J262" s="375" t="s">
        <v>1997</v>
      </c>
      <c r="M262" s="1111"/>
      <c r="N262" s="1305"/>
    </row>
    <row r="263" spans="2:14" ht="16.399999999999999" customHeight="1" x14ac:dyDescent="0.2">
      <c r="B263" s="981" t="s">
        <v>245</v>
      </c>
      <c r="C263" s="1106" t="s">
        <v>497</v>
      </c>
      <c r="D263" s="338">
        <v>4650</v>
      </c>
      <c r="E263" s="547">
        <v>4670</v>
      </c>
      <c r="F263" s="385">
        <v>5.3</v>
      </c>
      <c r="G263" s="547">
        <v>4630</v>
      </c>
      <c r="H263" s="385">
        <v>5.0999999999999996</v>
      </c>
      <c r="I263" s="385">
        <v>5.5</v>
      </c>
      <c r="J263" s="387" t="s">
        <v>1997</v>
      </c>
      <c r="M263" s="1111"/>
      <c r="N263" s="1305"/>
    </row>
    <row r="264" spans="2:14" ht="16.399999999999999" customHeight="1" x14ac:dyDescent="0.2">
      <c r="B264" s="981" t="s">
        <v>246</v>
      </c>
      <c r="C264" s="1107" t="s">
        <v>498</v>
      </c>
      <c r="D264" s="338">
        <v>1860</v>
      </c>
      <c r="E264" s="547">
        <v>1870</v>
      </c>
      <c r="F264" s="385">
        <v>5.2</v>
      </c>
      <c r="G264" s="547">
        <v>1840</v>
      </c>
      <c r="H264" s="385">
        <v>5</v>
      </c>
      <c r="I264" s="385">
        <v>5.4</v>
      </c>
      <c r="J264" s="375" t="s">
        <v>1997</v>
      </c>
      <c r="M264" s="1111"/>
      <c r="N264" s="1305"/>
    </row>
    <row r="265" spans="2:14" ht="16.399999999999999" customHeight="1" x14ac:dyDescent="0.2">
      <c r="B265" s="981" t="s">
        <v>247</v>
      </c>
      <c r="C265" s="1106" t="s">
        <v>499</v>
      </c>
      <c r="D265" s="338">
        <v>1080</v>
      </c>
      <c r="E265" s="547">
        <v>1080</v>
      </c>
      <c r="F265" s="385">
        <v>5.3</v>
      </c>
      <c r="G265" s="547">
        <v>1070</v>
      </c>
      <c r="H265" s="385">
        <v>5.0999999999999996</v>
      </c>
      <c r="I265" s="385">
        <v>5.5</v>
      </c>
      <c r="J265" s="387" t="s">
        <v>1997</v>
      </c>
      <c r="M265" s="1111"/>
      <c r="N265" s="1305"/>
    </row>
    <row r="266" spans="2:14" ht="16.399999999999999" customHeight="1" x14ac:dyDescent="0.2">
      <c r="B266" s="981" t="s">
        <v>248</v>
      </c>
      <c r="C266" s="1106" t="s">
        <v>500</v>
      </c>
      <c r="D266" s="338">
        <v>442</v>
      </c>
      <c r="E266" s="547">
        <v>445</v>
      </c>
      <c r="F266" s="385">
        <v>5.4</v>
      </c>
      <c r="G266" s="547">
        <v>438</v>
      </c>
      <c r="H266" s="385">
        <v>5.2</v>
      </c>
      <c r="I266" s="385">
        <v>5.6</v>
      </c>
      <c r="J266" s="386" t="s">
        <v>1997</v>
      </c>
      <c r="M266" s="1111"/>
      <c r="N266" s="1305"/>
    </row>
    <row r="267" spans="2:14" ht="16.399999999999999" customHeight="1" x14ac:dyDescent="0.2">
      <c r="B267" s="981" t="s">
        <v>249</v>
      </c>
      <c r="C267" s="1106" t="s">
        <v>501</v>
      </c>
      <c r="D267" s="338">
        <v>926</v>
      </c>
      <c r="E267" s="547">
        <v>934</v>
      </c>
      <c r="F267" s="385">
        <v>5.4</v>
      </c>
      <c r="G267" s="547">
        <v>918</v>
      </c>
      <c r="H267" s="385">
        <v>5.2</v>
      </c>
      <c r="I267" s="385">
        <v>5.6000000000000005</v>
      </c>
      <c r="J267" s="387" t="s">
        <v>1996</v>
      </c>
      <c r="M267" s="1111"/>
      <c r="N267" s="1305"/>
    </row>
    <row r="268" spans="2:14" ht="16.399999999999999" customHeight="1" x14ac:dyDescent="0.2">
      <c r="B268" s="981" t="s">
        <v>250</v>
      </c>
      <c r="C268" s="1107" t="s">
        <v>502</v>
      </c>
      <c r="D268" s="338">
        <v>665</v>
      </c>
      <c r="E268" s="547">
        <v>669</v>
      </c>
      <c r="F268" s="385">
        <v>5</v>
      </c>
      <c r="G268" s="547">
        <v>665</v>
      </c>
      <c r="H268" s="385">
        <v>4.8</v>
      </c>
      <c r="I268" s="385">
        <v>5.2</v>
      </c>
      <c r="J268" s="375" t="s">
        <v>548</v>
      </c>
      <c r="M268" s="1111"/>
      <c r="N268" s="1305"/>
    </row>
    <row r="269" spans="2:14" ht="16.399999999999999" customHeight="1" x14ac:dyDescent="0.2">
      <c r="B269" s="981" t="s">
        <v>251</v>
      </c>
      <c r="C269" s="1106" t="s">
        <v>503</v>
      </c>
      <c r="D269" s="338">
        <v>605</v>
      </c>
      <c r="E269" s="547">
        <v>611</v>
      </c>
      <c r="F269" s="385">
        <v>4.9000000000000004</v>
      </c>
      <c r="G269" s="547">
        <v>598</v>
      </c>
      <c r="H269" s="385">
        <v>4.7</v>
      </c>
      <c r="I269" s="385">
        <v>5.0999999999999996</v>
      </c>
      <c r="J269" s="387" t="s">
        <v>1997</v>
      </c>
      <c r="M269" s="1111"/>
      <c r="N269" s="1305"/>
    </row>
    <row r="270" spans="2:14" ht="16.399999999999999" customHeight="1" x14ac:dyDescent="0.2">
      <c r="B270" s="981" t="s">
        <v>252</v>
      </c>
      <c r="C270" s="1107" t="s">
        <v>504</v>
      </c>
      <c r="D270" s="338">
        <v>1100</v>
      </c>
      <c r="E270" s="547">
        <v>1110</v>
      </c>
      <c r="F270" s="385">
        <v>4.9000000000000004</v>
      </c>
      <c r="G270" s="547">
        <v>1080</v>
      </c>
      <c r="H270" s="385">
        <v>4.7</v>
      </c>
      <c r="I270" s="385">
        <v>5.0999999999999996</v>
      </c>
      <c r="J270" s="375" t="s">
        <v>1997</v>
      </c>
      <c r="M270" s="1111"/>
      <c r="N270" s="1305"/>
    </row>
    <row r="271" spans="2:14" ht="16.399999999999999" customHeight="1" x14ac:dyDescent="0.2">
      <c r="B271" s="981" t="s">
        <v>253</v>
      </c>
      <c r="C271" s="1106" t="s">
        <v>1502</v>
      </c>
      <c r="D271" s="338">
        <v>1670</v>
      </c>
      <c r="E271" s="547">
        <v>1680</v>
      </c>
      <c r="F271" s="385">
        <v>4.9000000000000004</v>
      </c>
      <c r="G271" s="547">
        <v>1650</v>
      </c>
      <c r="H271" s="385">
        <v>4.7</v>
      </c>
      <c r="I271" s="385">
        <v>5.0999999999999996</v>
      </c>
      <c r="J271" s="387" t="s">
        <v>1997</v>
      </c>
      <c r="M271" s="1111"/>
      <c r="N271" s="1305"/>
    </row>
    <row r="272" spans="2:14" ht="16.399999999999999" customHeight="1" x14ac:dyDescent="0.2">
      <c r="B272" s="981" t="s">
        <v>254</v>
      </c>
      <c r="C272" s="1106" t="s">
        <v>506</v>
      </c>
      <c r="D272" s="338">
        <v>4110</v>
      </c>
      <c r="E272" s="547">
        <v>4150</v>
      </c>
      <c r="F272" s="385">
        <v>4.8</v>
      </c>
      <c r="G272" s="547">
        <v>4060</v>
      </c>
      <c r="H272" s="385">
        <v>4.5999999999999996</v>
      </c>
      <c r="I272" s="385">
        <v>5</v>
      </c>
      <c r="J272" s="386" t="s">
        <v>1997</v>
      </c>
      <c r="M272" s="1111"/>
      <c r="N272" s="1305"/>
    </row>
    <row r="273" spans="2:14" ht="16.399999999999999" customHeight="1" x14ac:dyDescent="0.2">
      <c r="B273" s="981" t="s">
        <v>255</v>
      </c>
      <c r="C273" s="1106" t="s">
        <v>507</v>
      </c>
      <c r="D273" s="338">
        <v>641</v>
      </c>
      <c r="E273" s="547">
        <v>649</v>
      </c>
      <c r="F273" s="385">
        <v>4.8</v>
      </c>
      <c r="G273" s="547">
        <v>638</v>
      </c>
      <c r="H273" s="385">
        <v>4.5999999999999996</v>
      </c>
      <c r="I273" s="385">
        <v>5</v>
      </c>
      <c r="J273" s="387" t="s">
        <v>1994</v>
      </c>
      <c r="M273" s="1111"/>
      <c r="N273" s="1305"/>
    </row>
    <row r="274" spans="2:14" ht="16.399999999999999" customHeight="1" x14ac:dyDescent="0.2">
      <c r="B274" s="981" t="s">
        <v>256</v>
      </c>
      <c r="C274" s="1107" t="s">
        <v>508</v>
      </c>
      <c r="D274" s="338">
        <v>828</v>
      </c>
      <c r="E274" s="547">
        <v>836</v>
      </c>
      <c r="F274" s="385">
        <v>4.8</v>
      </c>
      <c r="G274" s="547">
        <v>824</v>
      </c>
      <c r="H274" s="385">
        <v>4.5999999999999996</v>
      </c>
      <c r="I274" s="385">
        <v>5</v>
      </c>
      <c r="J274" s="375" t="s">
        <v>1994</v>
      </c>
      <c r="M274" s="1111"/>
      <c r="N274" s="1305"/>
    </row>
    <row r="275" spans="2:14" ht="16.399999999999999" customHeight="1" x14ac:dyDescent="0.2">
      <c r="B275" s="981" t="s">
        <v>257</v>
      </c>
      <c r="C275" s="1106" t="s">
        <v>509</v>
      </c>
      <c r="D275" s="338">
        <v>1150</v>
      </c>
      <c r="E275" s="547">
        <v>1160</v>
      </c>
      <c r="F275" s="385">
        <v>4.8</v>
      </c>
      <c r="G275" s="547">
        <v>1130</v>
      </c>
      <c r="H275" s="385">
        <v>4.5999999999999996</v>
      </c>
      <c r="I275" s="385">
        <v>5</v>
      </c>
      <c r="J275" s="387" t="s">
        <v>1997</v>
      </c>
      <c r="M275" s="1111"/>
      <c r="N275" s="1305"/>
    </row>
    <row r="276" spans="2:14" ht="16.399999999999999" customHeight="1" x14ac:dyDescent="0.2">
      <c r="B276" s="981" t="s">
        <v>258</v>
      </c>
      <c r="C276" s="1107" t="s">
        <v>1503</v>
      </c>
      <c r="D276" s="338">
        <v>1050</v>
      </c>
      <c r="E276" s="547">
        <v>1060</v>
      </c>
      <c r="F276" s="385">
        <v>4.8</v>
      </c>
      <c r="G276" s="547">
        <v>1040</v>
      </c>
      <c r="H276" s="385">
        <v>4.5999999999999996</v>
      </c>
      <c r="I276" s="385">
        <v>5</v>
      </c>
      <c r="J276" s="375" t="s">
        <v>1997</v>
      </c>
      <c r="M276" s="1111"/>
      <c r="N276" s="1305"/>
    </row>
    <row r="277" spans="2:14" ht="16.399999999999999" customHeight="1" x14ac:dyDescent="0.2">
      <c r="B277" s="981" t="s">
        <v>259</v>
      </c>
      <c r="C277" s="1106" t="s">
        <v>1504</v>
      </c>
      <c r="D277" s="338">
        <v>1850</v>
      </c>
      <c r="E277" s="547">
        <v>1870</v>
      </c>
      <c r="F277" s="385">
        <v>4.7</v>
      </c>
      <c r="G277" s="547">
        <v>1830</v>
      </c>
      <c r="H277" s="385">
        <v>4.5</v>
      </c>
      <c r="I277" s="385">
        <v>4.9000000000000004</v>
      </c>
      <c r="J277" s="387" t="s">
        <v>1996</v>
      </c>
      <c r="M277" s="1111"/>
      <c r="N277" s="1305"/>
    </row>
    <row r="278" spans="2:14" ht="16.399999999999999" customHeight="1" x14ac:dyDescent="0.2">
      <c r="B278" s="981" t="s">
        <v>260</v>
      </c>
      <c r="C278" s="1106" t="s">
        <v>512</v>
      </c>
      <c r="D278" s="338">
        <v>615</v>
      </c>
      <c r="E278" s="547">
        <v>618</v>
      </c>
      <c r="F278" s="385">
        <v>5.0999999999999996</v>
      </c>
      <c r="G278" s="547">
        <v>613</v>
      </c>
      <c r="H278" s="385">
        <v>4.8999999999999995</v>
      </c>
      <c r="I278" s="385">
        <v>5.3</v>
      </c>
      <c r="J278" s="386" t="s">
        <v>1994</v>
      </c>
      <c r="M278" s="1111"/>
      <c r="N278" s="1305"/>
    </row>
    <row r="279" spans="2:14" ht="16.399999999999999" customHeight="1" x14ac:dyDescent="0.2">
      <c r="B279" s="981" t="s">
        <v>261</v>
      </c>
      <c r="C279" s="1106" t="s">
        <v>513</v>
      </c>
      <c r="D279" s="338">
        <v>282</v>
      </c>
      <c r="E279" s="547">
        <v>283</v>
      </c>
      <c r="F279" s="385">
        <v>5</v>
      </c>
      <c r="G279" s="547">
        <v>281</v>
      </c>
      <c r="H279" s="385">
        <v>4.8</v>
      </c>
      <c r="I279" s="385">
        <v>5.2</v>
      </c>
      <c r="J279" s="387" t="s">
        <v>1994</v>
      </c>
      <c r="M279" s="1111"/>
      <c r="N279" s="1305"/>
    </row>
    <row r="280" spans="2:14" ht="16.399999999999999" customHeight="1" x14ac:dyDescent="0.2">
      <c r="B280" s="981" t="s">
        <v>262</v>
      </c>
      <c r="C280" s="1107" t="s">
        <v>514</v>
      </c>
      <c r="D280" s="338">
        <v>342</v>
      </c>
      <c r="E280" s="547">
        <v>344</v>
      </c>
      <c r="F280" s="385">
        <v>5.3</v>
      </c>
      <c r="G280" s="547">
        <v>341</v>
      </c>
      <c r="H280" s="385">
        <v>5.0999999999999996</v>
      </c>
      <c r="I280" s="385">
        <v>5.5</v>
      </c>
      <c r="J280" s="375" t="s">
        <v>1994</v>
      </c>
      <c r="M280" s="1111"/>
      <c r="N280" s="1305"/>
    </row>
    <row r="281" spans="2:14" ht="16.399999999999999" customHeight="1" x14ac:dyDescent="0.2">
      <c r="B281" s="981" t="s">
        <v>263</v>
      </c>
      <c r="C281" s="1106" t="s">
        <v>515</v>
      </c>
      <c r="D281" s="338">
        <v>527</v>
      </c>
      <c r="E281" s="547">
        <v>530</v>
      </c>
      <c r="F281" s="385">
        <v>5.2</v>
      </c>
      <c r="G281" s="547">
        <v>526</v>
      </c>
      <c r="H281" s="385">
        <v>5</v>
      </c>
      <c r="I281" s="385">
        <v>5.4</v>
      </c>
      <c r="J281" s="387" t="s">
        <v>1994</v>
      </c>
      <c r="M281" s="1111"/>
      <c r="N281" s="1305"/>
    </row>
    <row r="282" spans="2:14" ht="16.399999999999999" customHeight="1" x14ac:dyDescent="0.2">
      <c r="B282" s="981" t="s">
        <v>264</v>
      </c>
      <c r="C282" s="1107" t="s">
        <v>516</v>
      </c>
      <c r="D282" s="338">
        <v>565</v>
      </c>
      <c r="E282" s="547">
        <v>571</v>
      </c>
      <c r="F282" s="385">
        <v>5.2</v>
      </c>
      <c r="G282" s="547">
        <v>563</v>
      </c>
      <c r="H282" s="385">
        <v>5</v>
      </c>
      <c r="I282" s="385">
        <v>5.4</v>
      </c>
      <c r="J282" s="375" t="s">
        <v>1994</v>
      </c>
      <c r="M282" s="1111"/>
      <c r="N282" s="1305"/>
    </row>
    <row r="283" spans="2:14" ht="16.399999999999999" customHeight="1" thickBot="1" x14ac:dyDescent="0.25">
      <c r="B283" s="989" t="s">
        <v>803</v>
      </c>
      <c r="C283" s="1311" t="s">
        <v>816</v>
      </c>
      <c r="D283" s="335">
        <v>1120</v>
      </c>
      <c r="E283" s="590">
        <v>1130</v>
      </c>
      <c r="F283" s="381">
        <v>4.8</v>
      </c>
      <c r="G283" s="590">
        <v>1100</v>
      </c>
      <c r="H283" s="381">
        <v>4.5999999999999996</v>
      </c>
      <c r="I283" s="381">
        <v>5</v>
      </c>
      <c r="J283" s="460" t="s">
        <v>546</v>
      </c>
      <c r="M283" s="1111"/>
      <c r="N283" s="1305"/>
    </row>
    <row r="284" spans="2:14" ht="16.399999999999999" customHeight="1" thickTop="1" thickBot="1" x14ac:dyDescent="0.25">
      <c r="B284" s="1312" t="s">
        <v>1998</v>
      </c>
      <c r="C284" s="1313" t="s">
        <v>1999</v>
      </c>
      <c r="D284" s="743">
        <v>3850</v>
      </c>
      <c r="E284" s="745">
        <v>3920</v>
      </c>
      <c r="F284" s="744">
        <v>4.5</v>
      </c>
      <c r="G284" s="745">
        <v>3770</v>
      </c>
      <c r="H284" s="744">
        <v>4.3</v>
      </c>
      <c r="I284" s="744">
        <v>4.7</v>
      </c>
      <c r="J284" s="747" t="s">
        <v>546</v>
      </c>
      <c r="M284" s="1111"/>
      <c r="N284" s="1305"/>
    </row>
    <row r="285" spans="2:14" ht="16.399999999999999" customHeight="1" thickTop="1" x14ac:dyDescent="0.2">
      <c r="B285" s="990" t="s">
        <v>808</v>
      </c>
      <c r="C285" s="1314" t="s">
        <v>817</v>
      </c>
      <c r="D285" s="346">
        <v>5290</v>
      </c>
      <c r="E285" s="346" t="s">
        <v>97</v>
      </c>
      <c r="F285" s="393" t="s">
        <v>97</v>
      </c>
      <c r="G285" s="346">
        <v>5290</v>
      </c>
      <c r="H285" s="347">
        <v>3.9</v>
      </c>
      <c r="I285" s="393" t="s">
        <v>97</v>
      </c>
      <c r="J285" s="392" t="s">
        <v>544</v>
      </c>
      <c r="M285" s="1111"/>
      <c r="N285" s="1305"/>
    </row>
    <row r="286" spans="2:14" ht="16.399999999999999" customHeight="1" x14ac:dyDescent="0.2">
      <c r="B286" s="1315"/>
      <c r="M286" s="1111"/>
      <c r="N286" s="1305"/>
    </row>
    <row r="287" spans="2:14" ht="16.399999999999999" customHeight="1" x14ac:dyDescent="0.2">
      <c r="B287" s="1316"/>
      <c r="C287" s="1116" t="s">
        <v>1735</v>
      </c>
      <c r="D287" s="1117">
        <f>SUM(D288:D293)</f>
        <v>1041183</v>
      </c>
      <c r="E287" s="1117" t="s">
        <v>97</v>
      </c>
      <c r="F287" s="1117" t="s">
        <v>97</v>
      </c>
      <c r="G287" s="1118" t="s">
        <v>97</v>
      </c>
      <c r="H287" s="1118" t="s">
        <v>97</v>
      </c>
      <c r="I287" s="1118" t="s">
        <v>97</v>
      </c>
      <c r="J287" s="1119" t="s">
        <v>97</v>
      </c>
      <c r="M287" s="1111"/>
      <c r="N287" s="1305"/>
    </row>
    <row r="288" spans="2:14" ht="16.399999999999999" customHeight="1" x14ac:dyDescent="0.2">
      <c r="B288" s="1317"/>
      <c r="C288" s="1121" t="s">
        <v>2000</v>
      </c>
      <c r="D288" s="1122">
        <f>SUM(D5:D65)</f>
        <v>465280</v>
      </c>
      <c r="E288" s="1122" t="s">
        <v>97</v>
      </c>
      <c r="F288" s="1123" t="s">
        <v>97</v>
      </c>
      <c r="G288" s="1124" t="s">
        <v>97</v>
      </c>
      <c r="H288" s="1125" t="s">
        <v>97</v>
      </c>
      <c r="I288" s="1125" t="s">
        <v>97</v>
      </c>
      <c r="J288" s="1126" t="s">
        <v>97</v>
      </c>
      <c r="M288" s="1111"/>
      <c r="N288" s="1305"/>
    </row>
    <row r="289" spans="2:14" ht="16.399999999999999" customHeight="1" x14ac:dyDescent="0.2">
      <c r="B289" s="1318"/>
      <c r="C289" s="1127" t="s">
        <v>1737</v>
      </c>
      <c r="D289" s="1128">
        <f>SUM(D66:D109)</f>
        <v>180945</v>
      </c>
      <c r="E289" s="1128" t="s">
        <v>97</v>
      </c>
      <c r="F289" s="1129" t="s">
        <v>97</v>
      </c>
      <c r="G289" s="1130" t="s">
        <v>97</v>
      </c>
      <c r="H289" s="1131" t="s">
        <v>97</v>
      </c>
      <c r="I289" s="1131" t="s">
        <v>97</v>
      </c>
      <c r="J289" s="1132" t="s">
        <v>97</v>
      </c>
      <c r="M289" s="1111"/>
      <c r="N289" s="1305"/>
    </row>
    <row r="290" spans="2:14" ht="16.399999999999999" customHeight="1" x14ac:dyDescent="0.2">
      <c r="B290" s="1319"/>
      <c r="C290" s="1133" t="s">
        <v>1738</v>
      </c>
      <c r="D290" s="1134">
        <f>SUM(D110:D128)</f>
        <v>187350</v>
      </c>
      <c r="E290" s="1134" t="s">
        <v>97</v>
      </c>
      <c r="F290" s="1135" t="s">
        <v>97</v>
      </c>
      <c r="G290" s="1136" t="s">
        <v>97</v>
      </c>
      <c r="H290" s="1137" t="s">
        <v>97</v>
      </c>
      <c r="I290" s="1137" t="s">
        <v>97</v>
      </c>
      <c r="J290" s="1138" t="s">
        <v>97</v>
      </c>
    </row>
    <row r="291" spans="2:14" ht="16.399999999999999" customHeight="1" x14ac:dyDescent="0.2">
      <c r="B291" s="1320"/>
      <c r="C291" s="1139" t="s">
        <v>2001</v>
      </c>
      <c r="D291" s="1140">
        <f>SUM(D129:D283)</f>
        <v>198468</v>
      </c>
      <c r="E291" s="1140" t="s">
        <v>97</v>
      </c>
      <c r="F291" s="1141" t="s">
        <v>97</v>
      </c>
      <c r="G291" s="1142" t="s">
        <v>97</v>
      </c>
      <c r="H291" s="1143" t="s">
        <v>97</v>
      </c>
      <c r="I291" s="1143" t="s">
        <v>97</v>
      </c>
      <c r="J291" s="1144" t="s">
        <v>97</v>
      </c>
    </row>
    <row r="292" spans="2:14" ht="16.399999999999999" customHeight="1" x14ac:dyDescent="0.2">
      <c r="B292" s="1321"/>
      <c r="C292" s="1322" t="s">
        <v>2002</v>
      </c>
      <c r="D292" s="1323">
        <f>SUM(D284)</f>
        <v>3850</v>
      </c>
      <c r="E292" s="1323" t="s">
        <v>97</v>
      </c>
      <c r="F292" s="1324" t="s">
        <v>97</v>
      </c>
      <c r="G292" s="1325" t="s">
        <v>97</v>
      </c>
      <c r="H292" s="1326" t="s">
        <v>97</v>
      </c>
      <c r="I292" s="1326" t="s">
        <v>97</v>
      </c>
      <c r="J292" s="1327" t="s">
        <v>97</v>
      </c>
    </row>
    <row r="293" spans="2:14" ht="16.399999999999999" customHeight="1" x14ac:dyDescent="0.2">
      <c r="B293" s="1328"/>
      <c r="C293" s="1145" t="s">
        <v>2003</v>
      </c>
      <c r="D293" s="1146">
        <f>SUM(D285)</f>
        <v>5290</v>
      </c>
      <c r="E293" s="1146" t="s">
        <v>97</v>
      </c>
      <c r="F293" s="1147" t="s">
        <v>97</v>
      </c>
      <c r="G293" s="1148" t="s">
        <v>97</v>
      </c>
      <c r="H293" s="1149" t="s">
        <v>97</v>
      </c>
      <c r="I293" s="1149" t="s">
        <v>97</v>
      </c>
      <c r="J293" s="1150" t="s">
        <v>97</v>
      </c>
    </row>
    <row r="294" spans="2:14" ht="16.399999999999999" customHeight="1" x14ac:dyDescent="0.2">
      <c r="B294" s="30" t="s">
        <v>2004</v>
      </c>
      <c r="C294" s="1329"/>
      <c r="D294" s="753"/>
      <c r="E294" s="1329"/>
      <c r="F294" s="1329"/>
      <c r="G294" s="28"/>
      <c r="H294" s="32"/>
      <c r="I294" s="1329"/>
      <c r="J294" s="1329"/>
    </row>
    <row r="295" spans="2:14" ht="16.399999999999999" customHeight="1" x14ac:dyDescent="0.2">
      <c r="B295" s="30" t="s">
        <v>2005</v>
      </c>
      <c r="C295" s="1329"/>
      <c r="D295" s="753"/>
      <c r="E295" s="1329"/>
      <c r="F295" s="1329"/>
      <c r="G295" s="28"/>
      <c r="H295" s="32"/>
      <c r="I295" s="1329"/>
      <c r="J295" s="1329"/>
    </row>
    <row r="296" spans="2:14" ht="16.399999999999999" customHeight="1" x14ac:dyDescent="0.2">
      <c r="B296" s="30" t="s">
        <v>2006</v>
      </c>
      <c r="C296" s="1329"/>
      <c r="D296" s="753"/>
      <c r="E296" s="1329"/>
      <c r="F296" s="1329"/>
      <c r="G296" s="28"/>
      <c r="H296" s="32"/>
      <c r="I296" s="1329"/>
      <c r="J296" s="1329"/>
    </row>
    <row r="297" spans="2:14" ht="16.399999999999999" customHeight="1" x14ac:dyDescent="0.2">
      <c r="B297" s="30" t="s">
        <v>2007</v>
      </c>
      <c r="C297" s="1329"/>
      <c r="D297" s="753"/>
      <c r="E297" s="1329"/>
      <c r="F297" s="1329"/>
      <c r="G297" s="28"/>
      <c r="H297" s="32"/>
      <c r="I297" s="1329"/>
      <c r="J297" s="1329"/>
    </row>
    <row r="298" spans="2:14" s="1294" customFormat="1" ht="16.399999999999999" customHeight="1" x14ac:dyDescent="0.2">
      <c r="B298" s="30" t="s">
        <v>2008</v>
      </c>
      <c r="C298" s="1329"/>
      <c r="D298" s="753"/>
      <c r="E298" s="1329"/>
      <c r="F298" s="1329"/>
      <c r="G298" s="28"/>
      <c r="H298" s="32"/>
      <c r="I298" s="1329"/>
      <c r="J298" s="1329"/>
      <c r="K298" s="1113"/>
      <c r="L298" s="1113"/>
      <c r="M298" s="1113"/>
      <c r="N298" s="1113"/>
    </row>
    <row r="299" spans="2:14" s="1294" customFormat="1" ht="16.399999999999999" customHeight="1" x14ac:dyDescent="0.2">
      <c r="B299" s="30" t="s">
        <v>2078</v>
      </c>
      <c r="C299" s="1329"/>
      <c r="D299" s="753"/>
      <c r="E299" s="1329"/>
      <c r="F299" s="1329"/>
      <c r="G299" s="28"/>
      <c r="H299" s="32"/>
      <c r="I299" s="1329"/>
      <c r="J299" s="1329"/>
      <c r="K299" s="1113"/>
      <c r="L299" s="1113"/>
      <c r="M299" s="1113"/>
      <c r="N299" s="1113"/>
    </row>
    <row r="300" spans="2:14" s="1294" customFormat="1" ht="16.399999999999999" customHeight="1" x14ac:dyDescent="0.2">
      <c r="B300" s="30" t="s">
        <v>2009</v>
      </c>
      <c r="C300" s="1329"/>
      <c r="D300" s="753"/>
      <c r="E300" s="1329"/>
      <c r="F300" s="1329"/>
      <c r="G300" s="28"/>
      <c r="H300" s="32"/>
      <c r="I300" s="1329"/>
      <c r="J300" s="1329"/>
      <c r="K300" s="1113"/>
      <c r="L300" s="1113"/>
      <c r="M300" s="1113"/>
      <c r="N300" s="1113"/>
    </row>
    <row r="301" spans="2:14" ht="16.399999999999999" customHeight="1" x14ac:dyDescent="0.2">
      <c r="B301" s="30" t="s">
        <v>2010</v>
      </c>
      <c r="C301" s="1329"/>
      <c r="D301" s="753"/>
      <c r="E301" s="1329"/>
      <c r="F301" s="1329"/>
      <c r="G301" s="28"/>
      <c r="H301" s="32"/>
      <c r="I301" s="1329"/>
      <c r="J301" s="1329"/>
    </row>
    <row r="302" spans="2:14" ht="16.399999999999999" customHeight="1" x14ac:dyDescent="0.2">
      <c r="B302" s="30" t="s">
        <v>2011</v>
      </c>
      <c r="C302" s="1329"/>
      <c r="D302" s="753"/>
      <c r="E302" s="1329"/>
      <c r="F302" s="1329"/>
      <c r="G302" s="28"/>
      <c r="H302" s="32"/>
      <c r="I302" s="1329"/>
      <c r="J302" s="1329"/>
    </row>
    <row r="303" spans="2:14" ht="16.399999999999999" customHeight="1" x14ac:dyDescent="0.2">
      <c r="B303" s="30" t="s">
        <v>2012</v>
      </c>
    </row>
  </sheetData>
  <sheetProtection password="DD24" sheet="1" objects="1" scenarios="1"/>
  <mergeCells count="6">
    <mergeCell ref="J2:J4"/>
    <mergeCell ref="B2:B4"/>
    <mergeCell ref="C2:C4"/>
    <mergeCell ref="D2:D3"/>
    <mergeCell ref="E2:F2"/>
    <mergeCell ref="G2:I2"/>
  </mergeCells>
  <phoneticPr fontId="2"/>
  <conditionalFormatting sqref="C5:C47 C52:C124 C128:C285">
    <cfRule type="expression" dxfId="68" priority="24">
      <formula>MOD(ROW(),2)=0</formula>
    </cfRule>
  </conditionalFormatting>
  <conditionalFormatting sqref="C5:C47">
    <cfRule type="expression" dxfId="67" priority="23">
      <formula>MOD(ROW(),2)=0</formula>
    </cfRule>
  </conditionalFormatting>
  <conditionalFormatting sqref="C49:C51">
    <cfRule type="expression" dxfId="66" priority="22">
      <formula>MOD(ROW(),2)=0</formula>
    </cfRule>
  </conditionalFormatting>
  <conditionalFormatting sqref="C49:C51">
    <cfRule type="expression" dxfId="65" priority="21">
      <formula>MOD(ROW(),2)=0</formula>
    </cfRule>
  </conditionalFormatting>
  <conditionalFormatting sqref="C48">
    <cfRule type="expression" dxfId="64" priority="20">
      <formula>MOD(ROW(),2)=0</formula>
    </cfRule>
  </conditionalFormatting>
  <conditionalFormatting sqref="C48">
    <cfRule type="expression" dxfId="63" priority="19">
      <formula>MOD(ROW(),2)=0</formula>
    </cfRule>
  </conditionalFormatting>
  <conditionalFormatting sqref="D5:I47 D52:I124 D128:I285">
    <cfRule type="expression" dxfId="62" priority="18">
      <formula>MOD(ROW(),2)=0</formula>
    </cfRule>
  </conditionalFormatting>
  <conditionalFormatting sqref="D5:I47">
    <cfRule type="expression" dxfId="61" priority="17">
      <formula>MOD(ROW(),2)=0</formula>
    </cfRule>
  </conditionalFormatting>
  <conditionalFormatting sqref="H102">
    <cfRule type="expression" dxfId="60" priority="16">
      <formula>MOD(ROW(),2)=0</formula>
    </cfRule>
  </conditionalFormatting>
  <conditionalFormatting sqref="H103:H105">
    <cfRule type="expression" dxfId="59" priority="15">
      <formula>MOD(ROW(),2)=0</formula>
    </cfRule>
  </conditionalFormatting>
  <conditionalFormatting sqref="D49:I51">
    <cfRule type="expression" dxfId="58" priority="14">
      <formula>MOD(ROW(),2)=0</formula>
    </cfRule>
  </conditionalFormatting>
  <conditionalFormatting sqref="D49:I51">
    <cfRule type="expression" dxfId="57" priority="13">
      <formula>MOD(ROW(),2)=0</formula>
    </cfRule>
  </conditionalFormatting>
  <conditionalFormatting sqref="D48:I48">
    <cfRule type="expression" dxfId="56" priority="12">
      <formula>MOD(ROW(),2)=0</formula>
    </cfRule>
  </conditionalFormatting>
  <conditionalFormatting sqref="D48:I48">
    <cfRule type="expression" dxfId="55" priority="11">
      <formula>MOD(ROW(),2)=0</formula>
    </cfRule>
  </conditionalFormatting>
  <conditionalFormatting sqref="J5:J47 J52:J124 J128:J285">
    <cfRule type="expression" dxfId="54" priority="10">
      <formula>MOD(ROW(),2)=0</formula>
    </cfRule>
  </conditionalFormatting>
  <conditionalFormatting sqref="J5:J47">
    <cfRule type="expression" dxfId="53" priority="9">
      <formula>MOD(ROW(),2)=0</formula>
    </cfRule>
  </conditionalFormatting>
  <conditionalFormatting sqref="J49:J51">
    <cfRule type="expression" dxfId="52" priority="8">
      <formula>MOD(ROW(),2)=0</formula>
    </cfRule>
  </conditionalFormatting>
  <conditionalFormatting sqref="J49:J51">
    <cfRule type="expression" dxfId="51" priority="7">
      <formula>MOD(ROW(),2)=0</formula>
    </cfRule>
  </conditionalFormatting>
  <conditionalFormatting sqref="J48">
    <cfRule type="expression" dxfId="50" priority="6">
      <formula>MOD(ROW(),2)=0</formula>
    </cfRule>
  </conditionalFormatting>
  <conditionalFormatting sqref="J48">
    <cfRule type="expression" dxfId="49" priority="5">
      <formula>MOD(ROW(),2)=0</formula>
    </cfRule>
  </conditionalFormatting>
  <conditionalFormatting sqref="H102">
    <cfRule type="expression" dxfId="48" priority="4">
      <formula>MOD(ROW(),2)=0</formula>
    </cfRule>
  </conditionalFormatting>
  <conditionalFormatting sqref="C125:C127">
    <cfRule type="expression" dxfId="47" priority="3">
      <formula>MOD(ROW(),2)=0</formula>
    </cfRule>
  </conditionalFormatting>
  <conditionalFormatting sqref="D125:I127">
    <cfRule type="expression" dxfId="46" priority="2">
      <formula>MOD(ROW(),2)=0</formula>
    </cfRule>
  </conditionalFormatting>
  <conditionalFormatting sqref="J125:J127">
    <cfRule type="expression" dxfId="45" priority="1">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99999999999999" customHeight="1" x14ac:dyDescent="0.2"/>
  <cols>
    <col min="1" max="1" width="3.08984375" style="27" customWidth="1"/>
    <col min="2" max="2" width="10.90625" style="36" customWidth="1"/>
    <col min="3" max="3" width="37" style="31" customWidth="1"/>
    <col min="4" max="4" width="14.453125" style="28" customWidth="1"/>
    <col min="5" max="5" width="15.08984375" style="28" customWidth="1"/>
    <col min="6" max="6" width="15.08984375" style="32" customWidth="1"/>
    <col min="7" max="7" width="15.08984375" style="27" customWidth="1"/>
    <col min="8" max="9" width="15.08984375" style="33" customWidth="1"/>
    <col min="10" max="10" width="47.453125" style="27" customWidth="1"/>
    <col min="11" max="11" width="9" style="27" customWidth="1"/>
    <col min="12" max="12" width="13.6328125" style="27" customWidth="1"/>
    <col min="13" max="13" width="11.453125" style="27" bestFit="1" customWidth="1"/>
    <col min="14" max="14" width="10.08984375" style="27" bestFit="1" customWidth="1"/>
    <col min="15" max="16384" width="9" style="27"/>
  </cols>
  <sheetData>
    <row r="1" spans="2:14" ht="14.4" customHeight="1" x14ac:dyDescent="0.2">
      <c r="B1" s="30"/>
      <c r="D1" s="1074"/>
      <c r="E1" s="1074"/>
      <c r="F1" s="1075"/>
      <c r="G1" s="1076"/>
      <c r="H1" s="1077"/>
      <c r="I1" s="1077"/>
      <c r="J1" s="1076"/>
    </row>
    <row r="2" spans="2:14" s="24" customFormat="1" ht="20.399999999999999" customHeight="1" x14ac:dyDescent="0.2">
      <c r="B2" s="1415" t="s">
        <v>1764</v>
      </c>
      <c r="C2" s="1412" t="s">
        <v>1765</v>
      </c>
      <c r="D2" s="1425" t="s">
        <v>1766</v>
      </c>
      <c r="E2" s="1427" t="s">
        <v>1767</v>
      </c>
      <c r="F2" s="1428"/>
      <c r="G2" s="1429" t="s">
        <v>1768</v>
      </c>
      <c r="H2" s="1430"/>
      <c r="I2" s="1431"/>
      <c r="J2" s="1412" t="s">
        <v>1769</v>
      </c>
    </row>
    <row r="3" spans="2:14" s="24" customFormat="1" ht="27" customHeight="1" x14ac:dyDescent="0.2">
      <c r="B3" s="1416"/>
      <c r="C3" s="1413"/>
      <c r="D3" s="1426"/>
      <c r="E3" s="1078" t="s">
        <v>1770</v>
      </c>
      <c r="F3" s="1079" t="s">
        <v>1771</v>
      </c>
      <c r="G3" s="1078" t="s">
        <v>1770</v>
      </c>
      <c r="H3" s="1079" t="s">
        <v>1772</v>
      </c>
      <c r="I3" s="1080" t="s">
        <v>1773</v>
      </c>
      <c r="J3" s="1413"/>
    </row>
    <row r="4" spans="2:14" s="24" customFormat="1" ht="16.399999999999999" customHeight="1" x14ac:dyDescent="0.2">
      <c r="B4" s="1417"/>
      <c r="C4" s="1414"/>
      <c r="D4" s="1081" t="s">
        <v>1774</v>
      </c>
      <c r="E4" s="1081" t="s">
        <v>1774</v>
      </c>
      <c r="F4" s="1082" t="s">
        <v>1775</v>
      </c>
      <c r="G4" s="1081" t="s">
        <v>1774</v>
      </c>
      <c r="H4" s="1082" t="s">
        <v>538</v>
      </c>
      <c r="I4" s="1083" t="s">
        <v>1775</v>
      </c>
      <c r="J4" s="1414"/>
    </row>
    <row r="5" spans="2:14" ht="16.399999999999999" customHeight="1" x14ac:dyDescent="0.2">
      <c r="B5" s="894" t="s">
        <v>6</v>
      </c>
      <c r="C5" s="1084" t="s">
        <v>595</v>
      </c>
      <c r="D5" s="1085">
        <v>49200</v>
      </c>
      <c r="E5" s="1085">
        <v>50200</v>
      </c>
      <c r="F5" s="1086">
        <v>3.6999999999999997</v>
      </c>
      <c r="G5" s="1085">
        <v>48800</v>
      </c>
      <c r="H5" s="1087">
        <v>3.9</v>
      </c>
      <c r="I5" s="1086">
        <v>3.9</v>
      </c>
      <c r="J5" s="1088" t="s">
        <v>542</v>
      </c>
      <c r="M5" s="28"/>
      <c r="N5" s="29"/>
    </row>
    <row r="6" spans="2:14" ht="16.399999999999999" customHeight="1" x14ac:dyDescent="0.2">
      <c r="B6" s="894" t="s">
        <v>3</v>
      </c>
      <c r="C6" s="1089" t="s">
        <v>277</v>
      </c>
      <c r="D6" s="388">
        <v>21800</v>
      </c>
      <c r="E6" s="389">
        <v>21400</v>
      </c>
      <c r="F6" s="390">
        <v>4.1000000000000005</v>
      </c>
      <c r="G6" s="389">
        <v>22000</v>
      </c>
      <c r="H6" s="390">
        <v>3.9</v>
      </c>
      <c r="I6" s="390">
        <v>4.2</v>
      </c>
      <c r="J6" s="391" t="s">
        <v>543</v>
      </c>
      <c r="M6" s="28"/>
      <c r="N6" s="29"/>
    </row>
    <row r="7" spans="2:14" ht="16.399999999999999" customHeight="1" x14ac:dyDescent="0.2">
      <c r="B7" s="894" t="s">
        <v>7</v>
      </c>
      <c r="C7" s="1089" t="s">
        <v>278</v>
      </c>
      <c r="D7" s="388">
        <v>27200</v>
      </c>
      <c r="E7" s="389">
        <v>27600</v>
      </c>
      <c r="F7" s="390">
        <v>4</v>
      </c>
      <c r="G7" s="389">
        <v>26800</v>
      </c>
      <c r="H7" s="390">
        <v>3.6999999999999997</v>
      </c>
      <c r="I7" s="390">
        <v>4.2</v>
      </c>
      <c r="J7" s="391" t="s">
        <v>544</v>
      </c>
      <c r="M7" s="28"/>
      <c r="N7" s="29"/>
    </row>
    <row r="8" spans="2:14" ht="16.399999999999999" customHeight="1" x14ac:dyDescent="0.2">
      <c r="B8" s="894" t="s">
        <v>5</v>
      </c>
      <c r="C8" s="1089" t="s">
        <v>1304</v>
      </c>
      <c r="D8" s="388">
        <v>11400</v>
      </c>
      <c r="E8" s="389">
        <v>11500</v>
      </c>
      <c r="F8" s="390">
        <v>3.8</v>
      </c>
      <c r="G8" s="389">
        <v>11200</v>
      </c>
      <c r="H8" s="390">
        <v>3.5999999999999996</v>
      </c>
      <c r="I8" s="390">
        <v>4</v>
      </c>
      <c r="J8" s="391" t="s">
        <v>544</v>
      </c>
      <c r="M8" s="28"/>
      <c r="N8" s="29"/>
    </row>
    <row r="9" spans="2:14" ht="16.399999999999999" customHeight="1" x14ac:dyDescent="0.2">
      <c r="B9" s="894" t="s">
        <v>9</v>
      </c>
      <c r="C9" s="1089" t="s">
        <v>1458</v>
      </c>
      <c r="D9" s="388">
        <v>10600</v>
      </c>
      <c r="E9" s="389">
        <v>10800</v>
      </c>
      <c r="F9" s="390">
        <v>3.6999999999999997</v>
      </c>
      <c r="G9" s="389">
        <v>10500</v>
      </c>
      <c r="H9" s="390">
        <v>3.5000000000000004</v>
      </c>
      <c r="I9" s="390">
        <v>3.9</v>
      </c>
      <c r="J9" s="391" t="s">
        <v>543</v>
      </c>
      <c r="M9" s="28"/>
      <c r="N9" s="29"/>
    </row>
    <row r="10" spans="2:14" ht="16.399999999999999" customHeight="1" x14ac:dyDescent="0.2">
      <c r="B10" s="894" t="s">
        <v>10</v>
      </c>
      <c r="C10" s="1089" t="s">
        <v>283</v>
      </c>
      <c r="D10" s="388">
        <v>11300</v>
      </c>
      <c r="E10" s="389">
        <v>11400</v>
      </c>
      <c r="F10" s="390">
        <v>4</v>
      </c>
      <c r="G10" s="389">
        <v>11100</v>
      </c>
      <c r="H10" s="390">
        <v>3.8</v>
      </c>
      <c r="I10" s="390">
        <v>4.2</v>
      </c>
      <c r="J10" s="391" t="s">
        <v>544</v>
      </c>
      <c r="M10" s="28"/>
      <c r="N10" s="29"/>
    </row>
    <row r="11" spans="2:14" ht="16.399999999999999" customHeight="1" x14ac:dyDescent="0.2">
      <c r="B11" s="894" t="s">
        <v>11</v>
      </c>
      <c r="C11" s="1089" t="s">
        <v>1459</v>
      </c>
      <c r="D11" s="388">
        <v>7250</v>
      </c>
      <c r="E11" s="389">
        <v>7380</v>
      </c>
      <c r="F11" s="390">
        <v>4.2</v>
      </c>
      <c r="G11" s="389">
        <v>7200</v>
      </c>
      <c r="H11" s="390">
        <v>4</v>
      </c>
      <c r="I11" s="390">
        <v>4.3999999999999995</v>
      </c>
      <c r="J11" s="391" t="s">
        <v>543</v>
      </c>
      <c r="M11" s="28"/>
      <c r="N11" s="29"/>
    </row>
    <row r="12" spans="2:14" ht="16.399999999999999" customHeight="1" x14ac:dyDescent="0.2">
      <c r="B12" s="894" t="s">
        <v>12</v>
      </c>
      <c r="C12" s="1089" t="s">
        <v>285</v>
      </c>
      <c r="D12" s="388">
        <v>8120</v>
      </c>
      <c r="E12" s="389">
        <v>8440</v>
      </c>
      <c r="F12" s="390">
        <v>4.3</v>
      </c>
      <c r="G12" s="389">
        <v>8120</v>
      </c>
      <c r="H12" s="390">
        <v>4</v>
      </c>
      <c r="I12" s="390">
        <v>4.5999999999999996</v>
      </c>
      <c r="J12" s="391" t="s">
        <v>545</v>
      </c>
      <c r="M12" s="28"/>
      <c r="N12" s="29"/>
    </row>
    <row r="13" spans="2:14" ht="16.399999999999999" customHeight="1" x14ac:dyDescent="0.2">
      <c r="B13" s="894" t="s">
        <v>13</v>
      </c>
      <c r="C13" s="1089" t="s">
        <v>286</v>
      </c>
      <c r="D13" s="388">
        <v>5760</v>
      </c>
      <c r="E13" s="389">
        <v>5830</v>
      </c>
      <c r="F13" s="390">
        <v>3.6999999999999997</v>
      </c>
      <c r="G13" s="389">
        <v>5730</v>
      </c>
      <c r="H13" s="390">
        <v>3.5000000000000004</v>
      </c>
      <c r="I13" s="390">
        <v>3.9</v>
      </c>
      <c r="J13" s="391" t="s">
        <v>543</v>
      </c>
      <c r="M13" s="28"/>
      <c r="N13" s="29"/>
    </row>
    <row r="14" spans="2:14" ht="16.399999999999999" customHeight="1" x14ac:dyDescent="0.2">
      <c r="B14" s="894" t="s">
        <v>15</v>
      </c>
      <c r="C14" s="1089" t="s">
        <v>287</v>
      </c>
      <c r="D14" s="388">
        <v>4190</v>
      </c>
      <c r="E14" s="389">
        <v>4250</v>
      </c>
      <c r="F14" s="390">
        <v>3.9</v>
      </c>
      <c r="G14" s="389">
        <v>4120</v>
      </c>
      <c r="H14" s="390">
        <v>3.6999999999999997</v>
      </c>
      <c r="I14" s="390">
        <v>4.1000000000000005</v>
      </c>
      <c r="J14" s="391" t="s">
        <v>544</v>
      </c>
      <c r="M14" s="28"/>
      <c r="N14" s="29"/>
    </row>
    <row r="15" spans="2:14" ht="16.399999999999999" customHeight="1" x14ac:dyDescent="0.2">
      <c r="B15" s="894" t="s">
        <v>17</v>
      </c>
      <c r="C15" s="1089" t="s">
        <v>1309</v>
      </c>
      <c r="D15" s="388">
        <v>5050</v>
      </c>
      <c r="E15" s="389">
        <v>5100</v>
      </c>
      <c r="F15" s="390">
        <v>3.9</v>
      </c>
      <c r="G15" s="389">
        <v>5030</v>
      </c>
      <c r="H15" s="390">
        <v>4</v>
      </c>
      <c r="I15" s="390">
        <v>4.1000000000000005</v>
      </c>
      <c r="J15" s="391" t="s">
        <v>542</v>
      </c>
      <c r="M15" s="28"/>
      <c r="N15" s="29"/>
    </row>
    <row r="16" spans="2:14" ht="16.399999999999999" customHeight="1" x14ac:dyDescent="0.2">
      <c r="B16" s="894" t="s">
        <v>18</v>
      </c>
      <c r="C16" s="1089" t="s">
        <v>289</v>
      </c>
      <c r="D16" s="388">
        <v>4640</v>
      </c>
      <c r="E16" s="389">
        <v>4720</v>
      </c>
      <c r="F16" s="390">
        <v>3.8</v>
      </c>
      <c r="G16" s="389">
        <v>4560</v>
      </c>
      <c r="H16" s="390">
        <v>3.5999999999999996</v>
      </c>
      <c r="I16" s="390">
        <v>4</v>
      </c>
      <c r="J16" s="391" t="s">
        <v>544</v>
      </c>
      <c r="M16" s="28"/>
      <c r="N16" s="29"/>
    </row>
    <row r="17" spans="2:14" ht="16.399999999999999" customHeight="1" x14ac:dyDescent="0.2">
      <c r="B17" s="894" t="s">
        <v>19</v>
      </c>
      <c r="C17" s="1089" t="s">
        <v>290</v>
      </c>
      <c r="D17" s="388">
        <v>5540</v>
      </c>
      <c r="E17" s="389">
        <v>5630</v>
      </c>
      <c r="F17" s="390">
        <v>3.8</v>
      </c>
      <c r="G17" s="389">
        <v>5440</v>
      </c>
      <c r="H17" s="390">
        <v>3.5999999999999996</v>
      </c>
      <c r="I17" s="390">
        <v>4</v>
      </c>
      <c r="J17" s="391" t="s">
        <v>544</v>
      </c>
      <c r="M17" s="28"/>
      <c r="N17" s="29"/>
    </row>
    <row r="18" spans="2:14" ht="16.399999999999999" customHeight="1" x14ac:dyDescent="0.2">
      <c r="B18" s="894" t="s">
        <v>20</v>
      </c>
      <c r="C18" s="1089" t="s">
        <v>1310</v>
      </c>
      <c r="D18" s="388">
        <v>4920</v>
      </c>
      <c r="E18" s="389">
        <v>5090</v>
      </c>
      <c r="F18" s="390">
        <v>4.5</v>
      </c>
      <c r="G18" s="389">
        <v>4850</v>
      </c>
      <c r="H18" s="390">
        <v>4.2</v>
      </c>
      <c r="I18" s="390">
        <v>4.7</v>
      </c>
      <c r="J18" s="391" t="s">
        <v>543</v>
      </c>
      <c r="M18" s="28"/>
      <c r="N18" s="29"/>
    </row>
    <row r="19" spans="2:14" ht="16.399999999999999" customHeight="1" x14ac:dyDescent="0.2">
      <c r="B19" s="894" t="s">
        <v>21</v>
      </c>
      <c r="C19" s="1089" t="s">
        <v>292</v>
      </c>
      <c r="D19" s="388">
        <v>3510</v>
      </c>
      <c r="E19" s="389">
        <v>3560</v>
      </c>
      <c r="F19" s="390">
        <v>4.3</v>
      </c>
      <c r="G19" s="389">
        <v>3460</v>
      </c>
      <c r="H19" s="390">
        <v>4.1000000000000005</v>
      </c>
      <c r="I19" s="390">
        <v>4.5</v>
      </c>
      <c r="J19" s="391" t="s">
        <v>544</v>
      </c>
      <c r="M19" s="28"/>
      <c r="N19" s="29"/>
    </row>
    <row r="20" spans="2:14" ht="16.399999999999999" customHeight="1" x14ac:dyDescent="0.2">
      <c r="B20" s="894" t="s">
        <v>22</v>
      </c>
      <c r="C20" s="1089" t="s">
        <v>293</v>
      </c>
      <c r="D20" s="388">
        <v>4830</v>
      </c>
      <c r="E20" s="389">
        <v>4910</v>
      </c>
      <c r="F20" s="390">
        <v>3.9</v>
      </c>
      <c r="G20" s="389">
        <v>4740</v>
      </c>
      <c r="H20" s="390">
        <v>3.6999999999999997</v>
      </c>
      <c r="I20" s="390">
        <v>4.1000000000000005</v>
      </c>
      <c r="J20" s="391" t="s">
        <v>544</v>
      </c>
      <c r="M20" s="28"/>
      <c r="N20" s="29"/>
    </row>
    <row r="21" spans="2:14" ht="16.399999999999999" customHeight="1" x14ac:dyDescent="0.2">
      <c r="B21" s="894" t="s">
        <v>23</v>
      </c>
      <c r="C21" s="1089" t="s">
        <v>294</v>
      </c>
      <c r="D21" s="388">
        <v>2660</v>
      </c>
      <c r="E21" s="389">
        <v>2640</v>
      </c>
      <c r="F21" s="390">
        <v>3.9</v>
      </c>
      <c r="G21" s="389">
        <v>2670</v>
      </c>
      <c r="H21" s="390">
        <v>3.9</v>
      </c>
      <c r="I21" s="390">
        <v>4.1000000000000005</v>
      </c>
      <c r="J21" s="391" t="s">
        <v>542</v>
      </c>
      <c r="M21" s="28"/>
      <c r="N21" s="29"/>
    </row>
    <row r="22" spans="2:14" ht="16.399999999999999" customHeight="1" x14ac:dyDescent="0.2">
      <c r="B22" s="894" t="s">
        <v>24</v>
      </c>
      <c r="C22" s="1089" t="s">
        <v>1460</v>
      </c>
      <c r="D22" s="388">
        <v>4120</v>
      </c>
      <c r="E22" s="389">
        <v>4180</v>
      </c>
      <c r="F22" s="390">
        <v>4.1000000000000005</v>
      </c>
      <c r="G22" s="389">
        <v>4050</v>
      </c>
      <c r="H22" s="390">
        <v>3.9</v>
      </c>
      <c r="I22" s="390">
        <v>4.3</v>
      </c>
      <c r="J22" s="391" t="s">
        <v>544</v>
      </c>
      <c r="M22" s="28"/>
      <c r="N22" s="29"/>
    </row>
    <row r="23" spans="2:14" ht="16.399999999999999" customHeight="1" x14ac:dyDescent="0.2">
      <c r="B23" s="894" t="s">
        <v>25</v>
      </c>
      <c r="C23" s="1089" t="s">
        <v>1312</v>
      </c>
      <c r="D23" s="388">
        <v>2900</v>
      </c>
      <c r="E23" s="389">
        <v>2930</v>
      </c>
      <c r="F23" s="390">
        <v>4.3</v>
      </c>
      <c r="G23" s="389">
        <v>2860</v>
      </c>
      <c r="H23" s="390">
        <v>4.1000000000000005</v>
      </c>
      <c r="I23" s="390">
        <v>4.5</v>
      </c>
      <c r="J23" s="391" t="s">
        <v>544</v>
      </c>
      <c r="M23" s="28"/>
      <c r="N23" s="29"/>
    </row>
    <row r="24" spans="2:14" ht="16.399999999999999" customHeight="1" x14ac:dyDescent="0.2">
      <c r="B24" s="894" t="s">
        <v>26</v>
      </c>
      <c r="C24" s="1089" t="s">
        <v>297</v>
      </c>
      <c r="D24" s="388">
        <v>3240</v>
      </c>
      <c r="E24" s="389">
        <v>3300</v>
      </c>
      <c r="F24" s="390">
        <v>3.9</v>
      </c>
      <c r="G24" s="389">
        <v>3180</v>
      </c>
      <c r="H24" s="390">
        <v>3.6999999999999997</v>
      </c>
      <c r="I24" s="390">
        <v>4.1000000000000005</v>
      </c>
      <c r="J24" s="391" t="s">
        <v>544</v>
      </c>
      <c r="M24" s="28"/>
      <c r="N24" s="29"/>
    </row>
    <row r="25" spans="2:14" ht="16.399999999999999" customHeight="1" x14ac:dyDescent="0.2">
      <c r="B25" s="894" t="s">
        <v>28</v>
      </c>
      <c r="C25" s="1089" t="s">
        <v>298</v>
      </c>
      <c r="D25" s="388">
        <v>2570</v>
      </c>
      <c r="E25" s="389">
        <v>2610</v>
      </c>
      <c r="F25" s="390">
        <v>4.1000000000000005</v>
      </c>
      <c r="G25" s="389">
        <v>2530</v>
      </c>
      <c r="H25" s="390">
        <v>3.9</v>
      </c>
      <c r="I25" s="390">
        <v>4.3</v>
      </c>
      <c r="J25" s="391" t="s">
        <v>544</v>
      </c>
      <c r="M25" s="28"/>
      <c r="N25" s="29"/>
    </row>
    <row r="26" spans="2:14" ht="16.399999999999999" customHeight="1" x14ac:dyDescent="0.2">
      <c r="B26" s="894" t="s">
        <v>30</v>
      </c>
      <c r="C26" s="1089" t="s">
        <v>299</v>
      </c>
      <c r="D26" s="388">
        <v>1890</v>
      </c>
      <c r="E26" s="389">
        <v>1910</v>
      </c>
      <c r="F26" s="390">
        <v>4.2</v>
      </c>
      <c r="G26" s="389">
        <v>1860</v>
      </c>
      <c r="H26" s="390">
        <v>4</v>
      </c>
      <c r="I26" s="390">
        <v>4.3999999999999995</v>
      </c>
      <c r="J26" s="391" t="s">
        <v>544</v>
      </c>
      <c r="M26" s="28"/>
      <c r="N26" s="29"/>
    </row>
    <row r="27" spans="2:14" ht="16.399999999999999" customHeight="1" x14ac:dyDescent="0.2">
      <c r="B27" s="894" t="s">
        <v>31</v>
      </c>
      <c r="C27" s="1089" t="s">
        <v>300</v>
      </c>
      <c r="D27" s="388">
        <v>6640</v>
      </c>
      <c r="E27" s="389">
        <v>6740</v>
      </c>
      <c r="F27" s="390">
        <v>4</v>
      </c>
      <c r="G27" s="389">
        <v>6540</v>
      </c>
      <c r="H27" s="390">
        <v>3.8</v>
      </c>
      <c r="I27" s="390">
        <v>4.2</v>
      </c>
      <c r="J27" s="391" t="s">
        <v>544</v>
      </c>
      <c r="M27" s="28"/>
      <c r="N27" s="29"/>
    </row>
    <row r="28" spans="2:14" ht="16.399999999999999" customHeight="1" x14ac:dyDescent="0.2">
      <c r="B28" s="894" t="s">
        <v>33</v>
      </c>
      <c r="C28" s="1089" t="s">
        <v>302</v>
      </c>
      <c r="D28" s="388">
        <v>5150</v>
      </c>
      <c r="E28" s="389">
        <v>5270</v>
      </c>
      <c r="F28" s="390">
        <v>4.5</v>
      </c>
      <c r="G28" s="389">
        <v>5100</v>
      </c>
      <c r="H28" s="390">
        <v>4.5999999999999996</v>
      </c>
      <c r="I28" s="390">
        <v>5</v>
      </c>
      <c r="J28" s="391" t="s">
        <v>543</v>
      </c>
      <c r="M28" s="28"/>
      <c r="N28" s="29"/>
    </row>
    <row r="29" spans="2:14" ht="16.399999999999999" customHeight="1" x14ac:dyDescent="0.2">
      <c r="B29" s="894" t="s">
        <v>36</v>
      </c>
      <c r="C29" s="1089" t="s">
        <v>303</v>
      </c>
      <c r="D29" s="388">
        <v>3420</v>
      </c>
      <c r="E29" s="389">
        <v>3470</v>
      </c>
      <c r="F29" s="390">
        <v>4.7</v>
      </c>
      <c r="G29" s="389">
        <v>3420</v>
      </c>
      <c r="H29" s="390">
        <v>4.3999999999999995</v>
      </c>
      <c r="I29" s="390">
        <v>5</v>
      </c>
      <c r="J29" s="391" t="s">
        <v>545</v>
      </c>
      <c r="M29" s="28"/>
      <c r="N29" s="29"/>
    </row>
    <row r="30" spans="2:14" ht="16.399999999999999" customHeight="1" x14ac:dyDescent="0.2">
      <c r="B30" s="894" t="s">
        <v>37</v>
      </c>
      <c r="C30" s="1089" t="s">
        <v>1313</v>
      </c>
      <c r="D30" s="388">
        <v>1950</v>
      </c>
      <c r="E30" s="389">
        <v>1980</v>
      </c>
      <c r="F30" s="390">
        <v>4.7</v>
      </c>
      <c r="G30" s="389">
        <v>1920</v>
      </c>
      <c r="H30" s="390">
        <v>4.5</v>
      </c>
      <c r="I30" s="390">
        <v>4.9000000000000004</v>
      </c>
      <c r="J30" s="391" t="s">
        <v>544</v>
      </c>
      <c r="M30" s="28"/>
      <c r="N30" s="29"/>
    </row>
    <row r="31" spans="2:14" ht="16.399999999999999" customHeight="1" x14ac:dyDescent="0.2">
      <c r="B31" s="894" t="s">
        <v>38</v>
      </c>
      <c r="C31" s="1089" t="s">
        <v>305</v>
      </c>
      <c r="D31" s="388">
        <v>4270</v>
      </c>
      <c r="E31" s="389">
        <v>4210</v>
      </c>
      <c r="F31" s="390">
        <v>4.5999999999999996</v>
      </c>
      <c r="G31" s="389">
        <v>4290</v>
      </c>
      <c r="H31" s="390">
        <v>4.8</v>
      </c>
      <c r="I31" s="390">
        <v>4.8</v>
      </c>
      <c r="J31" s="391" t="s">
        <v>542</v>
      </c>
      <c r="M31" s="28"/>
      <c r="N31" s="29"/>
    </row>
    <row r="32" spans="2:14" ht="16.399999999999999" customHeight="1" x14ac:dyDescent="0.2">
      <c r="B32" s="894" t="s">
        <v>39</v>
      </c>
      <c r="C32" s="1089" t="s">
        <v>1314</v>
      </c>
      <c r="D32" s="388">
        <v>9270</v>
      </c>
      <c r="E32" s="389">
        <v>9330</v>
      </c>
      <c r="F32" s="390">
        <v>4.7</v>
      </c>
      <c r="G32" s="389">
        <v>9200</v>
      </c>
      <c r="H32" s="390">
        <v>4.5</v>
      </c>
      <c r="I32" s="390">
        <v>4.9000000000000004</v>
      </c>
      <c r="J32" s="391" t="s">
        <v>546</v>
      </c>
      <c r="M32" s="28"/>
      <c r="N32" s="29"/>
    </row>
    <row r="33" spans="2:14" ht="16.399999999999999" customHeight="1" x14ac:dyDescent="0.2">
      <c r="B33" s="894" t="s">
        <v>40</v>
      </c>
      <c r="C33" s="1089" t="s">
        <v>1461</v>
      </c>
      <c r="D33" s="388">
        <v>6640</v>
      </c>
      <c r="E33" s="389">
        <v>6740</v>
      </c>
      <c r="F33" s="390">
        <v>4.3</v>
      </c>
      <c r="G33" s="389">
        <v>6530</v>
      </c>
      <c r="H33" s="390">
        <v>4.1000000000000005</v>
      </c>
      <c r="I33" s="390">
        <v>4.5</v>
      </c>
      <c r="J33" s="391" t="s">
        <v>544</v>
      </c>
      <c r="M33" s="28"/>
      <c r="N33" s="29"/>
    </row>
    <row r="34" spans="2:14" ht="16.399999999999999" customHeight="1" x14ac:dyDescent="0.2">
      <c r="B34" s="894" t="s">
        <v>41</v>
      </c>
      <c r="C34" s="1089" t="s">
        <v>1316</v>
      </c>
      <c r="D34" s="388">
        <v>3000</v>
      </c>
      <c r="E34" s="389">
        <v>2850</v>
      </c>
      <c r="F34" s="390">
        <v>4.8</v>
      </c>
      <c r="G34" s="389">
        <v>3060</v>
      </c>
      <c r="H34" s="390">
        <v>4.5999999999999996</v>
      </c>
      <c r="I34" s="390">
        <v>5</v>
      </c>
      <c r="J34" s="391" t="s">
        <v>542</v>
      </c>
      <c r="M34" s="28"/>
      <c r="N34" s="29"/>
    </row>
    <row r="35" spans="2:14" ht="16.399999999999999" customHeight="1" x14ac:dyDescent="0.2">
      <c r="B35" s="894" t="s">
        <v>733</v>
      </c>
      <c r="C35" s="1089" t="s">
        <v>1462</v>
      </c>
      <c r="D35" s="388">
        <v>6910</v>
      </c>
      <c r="E35" s="389">
        <v>7040</v>
      </c>
      <c r="F35" s="390">
        <v>3.5999999999999996</v>
      </c>
      <c r="G35" s="389">
        <v>6770</v>
      </c>
      <c r="H35" s="390">
        <v>3.4000000000000004</v>
      </c>
      <c r="I35" s="390">
        <v>3.8</v>
      </c>
      <c r="J35" s="391" t="s">
        <v>544</v>
      </c>
      <c r="M35" s="28"/>
      <c r="N35" s="29"/>
    </row>
    <row r="36" spans="2:14" ht="16.399999999999999" customHeight="1" x14ac:dyDescent="0.2">
      <c r="B36" s="894" t="s">
        <v>734</v>
      </c>
      <c r="C36" s="1089" t="s">
        <v>812</v>
      </c>
      <c r="D36" s="388">
        <v>4430</v>
      </c>
      <c r="E36" s="389">
        <v>4520</v>
      </c>
      <c r="F36" s="390">
        <v>3.5000000000000004</v>
      </c>
      <c r="G36" s="389">
        <v>4330</v>
      </c>
      <c r="H36" s="390">
        <v>3.3000000000000003</v>
      </c>
      <c r="I36" s="390">
        <v>3.6999999999999997</v>
      </c>
      <c r="J36" s="391" t="s">
        <v>544</v>
      </c>
      <c r="M36" s="28"/>
      <c r="N36" s="29"/>
    </row>
    <row r="37" spans="2:14" ht="16.399999999999999" customHeight="1" x14ac:dyDescent="0.2">
      <c r="B37" s="894" t="s">
        <v>736</v>
      </c>
      <c r="C37" s="1089" t="s">
        <v>813</v>
      </c>
      <c r="D37" s="388">
        <v>4320</v>
      </c>
      <c r="E37" s="389">
        <v>4390</v>
      </c>
      <c r="F37" s="390">
        <v>3.6999999999999997</v>
      </c>
      <c r="G37" s="389">
        <v>4250</v>
      </c>
      <c r="H37" s="390">
        <v>3.5000000000000004</v>
      </c>
      <c r="I37" s="390">
        <v>3.9</v>
      </c>
      <c r="J37" s="391" t="s">
        <v>544</v>
      </c>
      <c r="M37" s="28"/>
      <c r="N37" s="29"/>
    </row>
    <row r="38" spans="2:14" ht="16.399999999999999" customHeight="1" x14ac:dyDescent="0.2">
      <c r="B38" s="894" t="s">
        <v>1218</v>
      </c>
      <c r="C38" s="1089" t="s">
        <v>1317</v>
      </c>
      <c r="D38" s="388">
        <v>45100</v>
      </c>
      <c r="E38" s="389">
        <v>43400</v>
      </c>
      <c r="F38" s="390">
        <v>3.8</v>
      </c>
      <c r="G38" s="389">
        <v>45800</v>
      </c>
      <c r="H38" s="390">
        <v>4</v>
      </c>
      <c r="I38" s="390">
        <v>4</v>
      </c>
      <c r="J38" s="391" t="s">
        <v>543</v>
      </c>
      <c r="M38" s="28"/>
      <c r="N38" s="29"/>
    </row>
    <row r="39" spans="2:14" ht="16.399999999999999" customHeight="1" x14ac:dyDescent="0.2">
      <c r="B39" s="894" t="s">
        <v>1219</v>
      </c>
      <c r="C39" s="1089" t="s">
        <v>1318</v>
      </c>
      <c r="D39" s="388">
        <v>18500</v>
      </c>
      <c r="E39" s="389">
        <v>18400</v>
      </c>
      <c r="F39" s="390">
        <v>3.9</v>
      </c>
      <c r="G39" s="389">
        <v>18600</v>
      </c>
      <c r="H39" s="390">
        <v>3.6999999999999997</v>
      </c>
      <c r="I39" s="390">
        <v>4.1000000000000005</v>
      </c>
      <c r="J39" s="391" t="s">
        <v>543</v>
      </c>
      <c r="M39" s="28"/>
      <c r="N39" s="29"/>
    </row>
    <row r="40" spans="2:14" ht="16.399999999999999" customHeight="1" x14ac:dyDescent="0.2">
      <c r="B40" s="894" t="s">
        <v>1220</v>
      </c>
      <c r="C40" s="1089" t="s">
        <v>1428</v>
      </c>
      <c r="D40" s="388">
        <v>11800</v>
      </c>
      <c r="E40" s="389">
        <v>12000</v>
      </c>
      <c r="F40" s="390">
        <v>3.4000000000000004</v>
      </c>
      <c r="G40" s="389">
        <v>11500</v>
      </c>
      <c r="H40" s="390">
        <v>3.2</v>
      </c>
      <c r="I40" s="390">
        <v>3.5999999999999996</v>
      </c>
      <c r="J40" s="391" t="s">
        <v>544</v>
      </c>
      <c r="M40" s="28"/>
      <c r="N40" s="29"/>
    </row>
    <row r="41" spans="2:14" ht="16.399999999999999" customHeight="1" x14ac:dyDescent="0.2">
      <c r="B41" s="894" t="s">
        <v>1222</v>
      </c>
      <c r="C41" s="1089" t="s">
        <v>1429</v>
      </c>
      <c r="D41" s="388">
        <v>8700</v>
      </c>
      <c r="E41" s="389">
        <v>8820</v>
      </c>
      <c r="F41" s="390">
        <v>3.9</v>
      </c>
      <c r="G41" s="389">
        <v>8650</v>
      </c>
      <c r="H41" s="390">
        <v>4</v>
      </c>
      <c r="I41" s="390">
        <v>4.1000000000000005</v>
      </c>
      <c r="J41" s="391" t="s">
        <v>542</v>
      </c>
      <c r="M41" s="28"/>
      <c r="N41" s="29"/>
    </row>
    <row r="42" spans="2:14" ht="16.399999999999999" customHeight="1" x14ac:dyDescent="0.2">
      <c r="B42" s="894" t="s">
        <v>1223</v>
      </c>
      <c r="C42" s="1089" t="s">
        <v>1321</v>
      </c>
      <c r="D42" s="388">
        <v>8170</v>
      </c>
      <c r="E42" s="389">
        <v>7990</v>
      </c>
      <c r="F42" s="390">
        <v>3.9</v>
      </c>
      <c r="G42" s="389">
        <v>8250</v>
      </c>
      <c r="H42" s="390">
        <v>3.6999999999999997</v>
      </c>
      <c r="I42" s="390">
        <v>4.1000000000000005</v>
      </c>
      <c r="J42" s="391" t="s">
        <v>543</v>
      </c>
      <c r="M42" s="28"/>
      <c r="N42" s="29"/>
    </row>
    <row r="43" spans="2:14" ht="16.399999999999999" customHeight="1" x14ac:dyDescent="0.2">
      <c r="B43" s="894" t="s">
        <v>1224</v>
      </c>
      <c r="C43" s="1089" t="s">
        <v>1430</v>
      </c>
      <c r="D43" s="388">
        <v>6200</v>
      </c>
      <c r="E43" s="389">
        <v>6290</v>
      </c>
      <c r="F43" s="390">
        <v>4.2</v>
      </c>
      <c r="G43" s="389">
        <v>6110</v>
      </c>
      <c r="H43" s="390">
        <v>4</v>
      </c>
      <c r="I43" s="390">
        <v>4.3999999999999995</v>
      </c>
      <c r="J43" s="391" t="s">
        <v>544</v>
      </c>
      <c r="M43" s="28"/>
      <c r="N43" s="29"/>
    </row>
    <row r="44" spans="2:14" ht="16.399999999999999" customHeight="1" x14ac:dyDescent="0.2">
      <c r="B44" s="894" t="s">
        <v>1225</v>
      </c>
      <c r="C44" s="1089" t="s">
        <v>1431</v>
      </c>
      <c r="D44" s="388">
        <v>5990</v>
      </c>
      <c r="E44" s="389">
        <v>5970</v>
      </c>
      <c r="F44" s="390">
        <v>4.1000000000000005</v>
      </c>
      <c r="G44" s="389">
        <v>6000</v>
      </c>
      <c r="H44" s="390">
        <v>4.2</v>
      </c>
      <c r="I44" s="390">
        <v>4.3</v>
      </c>
      <c r="J44" s="391" t="s">
        <v>542</v>
      </c>
      <c r="M44" s="28"/>
      <c r="N44" s="29"/>
    </row>
    <row r="45" spans="2:14" ht="16.399999999999999" customHeight="1" x14ac:dyDescent="0.2">
      <c r="B45" s="894" t="s">
        <v>1227</v>
      </c>
      <c r="C45" s="1089" t="s">
        <v>1432</v>
      </c>
      <c r="D45" s="388">
        <v>3760</v>
      </c>
      <c r="E45" s="389">
        <v>3820</v>
      </c>
      <c r="F45" s="390">
        <v>3.9</v>
      </c>
      <c r="G45" s="389">
        <v>3700</v>
      </c>
      <c r="H45" s="390">
        <v>3.6999999999999997</v>
      </c>
      <c r="I45" s="390">
        <v>4.1000000000000005</v>
      </c>
      <c r="J45" s="391" t="s">
        <v>544</v>
      </c>
      <c r="M45" s="28"/>
      <c r="N45" s="29"/>
    </row>
    <row r="46" spans="2:14" ht="16.399999999999999" customHeight="1" x14ac:dyDescent="0.2">
      <c r="B46" s="894" t="s">
        <v>1229</v>
      </c>
      <c r="C46" s="1089" t="s">
        <v>1433</v>
      </c>
      <c r="D46" s="388">
        <v>1960</v>
      </c>
      <c r="E46" s="389">
        <v>2060</v>
      </c>
      <c r="F46" s="390">
        <v>3.6999999999999997</v>
      </c>
      <c r="G46" s="389">
        <v>1920</v>
      </c>
      <c r="H46" s="390">
        <v>3.8</v>
      </c>
      <c r="I46" s="390">
        <v>3.9</v>
      </c>
      <c r="J46" s="391" t="s">
        <v>542</v>
      </c>
      <c r="M46" s="28"/>
      <c r="N46" s="29"/>
    </row>
    <row r="47" spans="2:14" ht="16.399999999999999" customHeight="1" x14ac:dyDescent="0.2">
      <c r="B47" s="894" t="s">
        <v>1231</v>
      </c>
      <c r="C47" s="1089" t="s">
        <v>1326</v>
      </c>
      <c r="D47" s="388">
        <v>1940</v>
      </c>
      <c r="E47" s="389">
        <v>1970</v>
      </c>
      <c r="F47" s="390">
        <v>4.5999999999999996</v>
      </c>
      <c r="G47" s="389">
        <v>1930</v>
      </c>
      <c r="H47" s="390">
        <v>4.8</v>
      </c>
      <c r="I47" s="390">
        <v>4.8</v>
      </c>
      <c r="J47" s="391" t="s">
        <v>542</v>
      </c>
      <c r="M47" s="28"/>
      <c r="N47" s="29"/>
    </row>
    <row r="48" spans="2:14" ht="16.399999999999999" customHeight="1" x14ac:dyDescent="0.2">
      <c r="B48" s="894" t="s">
        <v>1642</v>
      </c>
      <c r="C48" s="1089" t="s">
        <v>1760</v>
      </c>
      <c r="D48" s="388">
        <v>4680</v>
      </c>
      <c r="E48" s="389">
        <v>4700</v>
      </c>
      <c r="F48" s="390">
        <v>3.8</v>
      </c>
      <c r="G48" s="389">
        <v>4650</v>
      </c>
      <c r="H48" s="390">
        <v>3.5000000000000004</v>
      </c>
      <c r="I48" s="390">
        <v>4</v>
      </c>
      <c r="J48" s="391" t="s">
        <v>544</v>
      </c>
      <c r="M48" s="28"/>
      <c r="N48" s="29"/>
    </row>
    <row r="49" spans="2:14" ht="16.399999999999999" customHeight="1" x14ac:dyDescent="0.2">
      <c r="B49" s="894" t="s">
        <v>1645</v>
      </c>
      <c r="C49" s="1089" t="s">
        <v>1646</v>
      </c>
      <c r="D49" s="388">
        <v>3560</v>
      </c>
      <c r="E49" s="389">
        <v>3610</v>
      </c>
      <c r="F49" s="390">
        <v>3.5999999999999996</v>
      </c>
      <c r="G49" s="389">
        <v>3510</v>
      </c>
      <c r="H49" s="390">
        <v>3.4000000000000004</v>
      </c>
      <c r="I49" s="390">
        <v>3.8</v>
      </c>
      <c r="J49" s="391" t="s">
        <v>544</v>
      </c>
      <c r="M49" s="28"/>
      <c r="N49" s="29"/>
    </row>
    <row r="50" spans="2:14" ht="16.399999999999999" customHeight="1" x14ac:dyDescent="0.2">
      <c r="B50" s="894" t="s">
        <v>43</v>
      </c>
      <c r="C50" s="1089" t="s">
        <v>309</v>
      </c>
      <c r="D50" s="388">
        <v>7230</v>
      </c>
      <c r="E50" s="389">
        <v>7310</v>
      </c>
      <c r="F50" s="390">
        <v>4.8</v>
      </c>
      <c r="G50" s="389">
        <v>7140</v>
      </c>
      <c r="H50" s="390">
        <v>4.5999999999999996</v>
      </c>
      <c r="I50" s="390">
        <v>5</v>
      </c>
      <c r="J50" s="391" t="s">
        <v>544</v>
      </c>
      <c r="M50" s="28"/>
      <c r="N50" s="29"/>
    </row>
    <row r="51" spans="2:14" ht="16.399999999999999" customHeight="1" x14ac:dyDescent="0.2">
      <c r="B51" s="894" t="s">
        <v>44</v>
      </c>
      <c r="C51" s="1089" t="s">
        <v>310</v>
      </c>
      <c r="D51" s="388">
        <v>4740</v>
      </c>
      <c r="E51" s="389">
        <v>4790</v>
      </c>
      <c r="F51" s="390">
        <v>4.9000000000000004</v>
      </c>
      <c r="G51" s="389">
        <v>4690</v>
      </c>
      <c r="H51" s="390">
        <v>4.7</v>
      </c>
      <c r="I51" s="390">
        <v>5.0999999999999996</v>
      </c>
      <c r="J51" s="391" t="s">
        <v>544</v>
      </c>
      <c r="M51" s="28"/>
      <c r="N51" s="29"/>
    </row>
    <row r="52" spans="2:14" ht="16.399999999999999" customHeight="1" x14ac:dyDescent="0.2">
      <c r="B52" s="894" t="s">
        <v>46</v>
      </c>
      <c r="C52" s="1089" t="s">
        <v>1327</v>
      </c>
      <c r="D52" s="388">
        <v>2480</v>
      </c>
      <c r="E52" s="389">
        <v>2520</v>
      </c>
      <c r="F52" s="390">
        <v>5.4</v>
      </c>
      <c r="G52" s="389">
        <v>2440</v>
      </c>
      <c r="H52" s="390">
        <v>5.2</v>
      </c>
      <c r="I52" s="390">
        <v>5.6000000000000005</v>
      </c>
      <c r="J52" s="391" t="s">
        <v>1776</v>
      </c>
      <c r="M52" s="28"/>
      <c r="N52" s="29"/>
    </row>
    <row r="53" spans="2:14" ht="16.399999999999999" customHeight="1" x14ac:dyDescent="0.2">
      <c r="B53" s="894" t="s">
        <v>47</v>
      </c>
      <c r="C53" s="1089" t="s">
        <v>1777</v>
      </c>
      <c r="D53" s="388">
        <v>2330</v>
      </c>
      <c r="E53" s="389">
        <v>2190</v>
      </c>
      <c r="F53" s="390">
        <v>5.5</v>
      </c>
      <c r="G53" s="389">
        <v>2390</v>
      </c>
      <c r="H53" s="390">
        <v>5.5</v>
      </c>
      <c r="I53" s="390">
        <v>5.7</v>
      </c>
      <c r="J53" s="391" t="s">
        <v>542</v>
      </c>
      <c r="M53" s="28"/>
      <c r="N53" s="29"/>
    </row>
    <row r="54" spans="2:14" ht="16.399999999999999" customHeight="1" x14ac:dyDescent="0.2">
      <c r="B54" s="894" t="s">
        <v>48</v>
      </c>
      <c r="C54" s="1089" t="s">
        <v>1463</v>
      </c>
      <c r="D54" s="388">
        <v>2310</v>
      </c>
      <c r="E54" s="389">
        <v>2330</v>
      </c>
      <c r="F54" s="390">
        <v>4.5</v>
      </c>
      <c r="G54" s="389">
        <v>2280</v>
      </c>
      <c r="H54" s="390">
        <v>4.3</v>
      </c>
      <c r="I54" s="390">
        <v>4.7</v>
      </c>
      <c r="J54" s="391" t="s">
        <v>544</v>
      </c>
      <c r="M54" s="28"/>
      <c r="N54" s="29"/>
    </row>
    <row r="55" spans="2:14" ht="16.399999999999999" customHeight="1" x14ac:dyDescent="0.2">
      <c r="B55" s="894" t="s">
        <v>49</v>
      </c>
      <c r="C55" s="1089" t="s">
        <v>1464</v>
      </c>
      <c r="D55" s="388">
        <v>2200</v>
      </c>
      <c r="E55" s="389">
        <v>2220</v>
      </c>
      <c r="F55" s="390">
        <v>4.9000000000000004</v>
      </c>
      <c r="G55" s="389">
        <v>2170</v>
      </c>
      <c r="H55" s="390">
        <v>4.7</v>
      </c>
      <c r="I55" s="390">
        <v>5.0999999999999996</v>
      </c>
      <c r="J55" s="391" t="s">
        <v>546</v>
      </c>
      <c r="M55" s="28"/>
      <c r="N55" s="29"/>
    </row>
    <row r="56" spans="2:14" ht="16.399999999999999" customHeight="1" x14ac:dyDescent="0.2">
      <c r="B56" s="894" t="s">
        <v>50</v>
      </c>
      <c r="C56" s="1089" t="s">
        <v>315</v>
      </c>
      <c r="D56" s="388">
        <v>19100</v>
      </c>
      <c r="E56" s="389">
        <v>18900</v>
      </c>
      <c r="F56" s="390">
        <v>4.9000000000000004</v>
      </c>
      <c r="G56" s="389">
        <v>19200</v>
      </c>
      <c r="H56" s="390">
        <v>4.5</v>
      </c>
      <c r="I56" s="390">
        <v>4.9000000000000004</v>
      </c>
      <c r="J56" s="391" t="s">
        <v>544</v>
      </c>
      <c r="M56" s="28"/>
      <c r="N56" s="29"/>
    </row>
    <row r="57" spans="2:14" ht="16.399999999999999" customHeight="1" x14ac:dyDescent="0.2">
      <c r="B57" s="894" t="s">
        <v>51</v>
      </c>
      <c r="C57" s="1089" t="s">
        <v>316</v>
      </c>
      <c r="D57" s="388">
        <v>12100</v>
      </c>
      <c r="E57" s="389">
        <v>12100</v>
      </c>
      <c r="F57" s="390">
        <v>4.5</v>
      </c>
      <c r="G57" s="389">
        <v>12100</v>
      </c>
      <c r="H57" s="390">
        <v>4.3</v>
      </c>
      <c r="I57" s="390">
        <v>4.7</v>
      </c>
      <c r="J57" s="391" t="s">
        <v>546</v>
      </c>
      <c r="M57" s="28"/>
      <c r="N57" s="29"/>
    </row>
    <row r="58" spans="2:14" ht="16.399999999999999" customHeight="1" x14ac:dyDescent="0.2">
      <c r="B58" s="894" t="s">
        <v>52</v>
      </c>
      <c r="C58" s="1089" t="s">
        <v>317</v>
      </c>
      <c r="D58" s="388">
        <v>6210</v>
      </c>
      <c r="E58" s="389">
        <v>6430</v>
      </c>
      <c r="F58" s="390">
        <v>4.5999999999999996</v>
      </c>
      <c r="G58" s="389">
        <v>6110</v>
      </c>
      <c r="H58" s="390">
        <v>4.8</v>
      </c>
      <c r="I58" s="390">
        <v>4.8</v>
      </c>
      <c r="J58" s="391" t="s">
        <v>542</v>
      </c>
      <c r="M58" s="28"/>
      <c r="N58" s="29"/>
    </row>
    <row r="59" spans="2:14" ht="16.399999999999999" customHeight="1" x14ac:dyDescent="0.2">
      <c r="B59" s="894" t="s">
        <v>53</v>
      </c>
      <c r="C59" s="1089" t="s">
        <v>318</v>
      </c>
      <c r="D59" s="388">
        <v>3640</v>
      </c>
      <c r="E59" s="389">
        <v>3650</v>
      </c>
      <c r="F59" s="390">
        <v>4.3</v>
      </c>
      <c r="G59" s="389">
        <v>3630</v>
      </c>
      <c r="H59" s="390">
        <v>4.1000000000000005</v>
      </c>
      <c r="I59" s="390">
        <v>4.5</v>
      </c>
      <c r="J59" s="391" t="s">
        <v>543</v>
      </c>
      <c r="M59" s="28"/>
      <c r="N59" s="29"/>
    </row>
    <row r="60" spans="2:14" ht="16.399999999999999" customHeight="1" x14ac:dyDescent="0.2">
      <c r="B60" s="894" t="s">
        <v>54</v>
      </c>
      <c r="C60" s="1089" t="s">
        <v>319</v>
      </c>
      <c r="D60" s="388">
        <v>4170</v>
      </c>
      <c r="E60" s="389">
        <v>4170</v>
      </c>
      <c r="F60" s="390">
        <v>4.5</v>
      </c>
      <c r="G60" s="389">
        <v>4170</v>
      </c>
      <c r="H60" s="390">
        <v>4.7</v>
      </c>
      <c r="I60" s="390">
        <v>4.7</v>
      </c>
      <c r="J60" s="391" t="s">
        <v>542</v>
      </c>
      <c r="M60" s="28"/>
      <c r="N60" s="29"/>
    </row>
    <row r="61" spans="2:14" ht="16.399999999999999" customHeight="1" x14ac:dyDescent="0.2">
      <c r="B61" s="894" t="s">
        <v>55</v>
      </c>
      <c r="C61" s="1089" t="s">
        <v>320</v>
      </c>
      <c r="D61" s="388">
        <v>2620</v>
      </c>
      <c r="E61" s="389">
        <v>2590</v>
      </c>
      <c r="F61" s="390">
        <v>5.7</v>
      </c>
      <c r="G61" s="389">
        <v>2630</v>
      </c>
      <c r="H61" s="390">
        <v>5.8999999999999995</v>
      </c>
      <c r="I61" s="390">
        <v>5.8999999999999995</v>
      </c>
      <c r="J61" s="391" t="s">
        <v>542</v>
      </c>
      <c r="M61" s="28"/>
      <c r="N61" s="29"/>
    </row>
    <row r="62" spans="2:14" ht="16.399999999999999" customHeight="1" x14ac:dyDescent="0.2">
      <c r="B62" s="894" t="s">
        <v>56</v>
      </c>
      <c r="C62" s="1089" t="s">
        <v>1331</v>
      </c>
      <c r="D62" s="388">
        <v>4830</v>
      </c>
      <c r="E62" s="389">
        <v>4880</v>
      </c>
      <c r="F62" s="390">
        <v>4.8</v>
      </c>
      <c r="G62" s="389">
        <v>4780</v>
      </c>
      <c r="H62" s="390">
        <v>4.5999999999999996</v>
      </c>
      <c r="I62" s="390">
        <v>5</v>
      </c>
      <c r="J62" s="391" t="s">
        <v>544</v>
      </c>
      <c r="M62" s="28"/>
      <c r="N62" s="29"/>
    </row>
    <row r="63" spans="2:14" ht="16.399999999999999" customHeight="1" thickBot="1" x14ac:dyDescent="0.25">
      <c r="B63" s="930" t="s">
        <v>57</v>
      </c>
      <c r="C63" s="1090" t="s">
        <v>1332</v>
      </c>
      <c r="D63" s="513">
        <v>2380</v>
      </c>
      <c r="E63" s="514">
        <v>2400</v>
      </c>
      <c r="F63" s="515">
        <v>4.9000000000000004</v>
      </c>
      <c r="G63" s="514">
        <v>2350</v>
      </c>
      <c r="H63" s="515">
        <v>4.7</v>
      </c>
      <c r="I63" s="515">
        <v>5.0999999999999996</v>
      </c>
      <c r="J63" s="516" t="s">
        <v>544</v>
      </c>
      <c r="M63" s="28"/>
      <c r="N63" s="29"/>
    </row>
    <row r="64" spans="2:14" ht="16.399999999999999" customHeight="1" thickTop="1" x14ac:dyDescent="0.2">
      <c r="B64" s="939" t="s">
        <v>59</v>
      </c>
      <c r="C64" s="1089" t="s">
        <v>324</v>
      </c>
      <c r="D64" s="323">
        <v>16500</v>
      </c>
      <c r="E64" s="389">
        <v>16700</v>
      </c>
      <c r="F64" s="390">
        <v>4.9000000000000004</v>
      </c>
      <c r="G64" s="389">
        <v>16400</v>
      </c>
      <c r="H64" s="390">
        <v>4.9000000000000004</v>
      </c>
      <c r="I64" s="390">
        <v>5.0999999999999996</v>
      </c>
      <c r="J64" s="391" t="s">
        <v>542</v>
      </c>
      <c r="M64" s="28"/>
      <c r="N64" s="29"/>
    </row>
    <row r="65" spans="2:14" ht="16.399999999999999" customHeight="1" x14ac:dyDescent="0.2">
      <c r="B65" s="939" t="s">
        <v>60</v>
      </c>
      <c r="C65" s="1091" t="s">
        <v>271</v>
      </c>
      <c r="D65" s="323">
        <v>11100</v>
      </c>
      <c r="E65" s="323">
        <v>11200</v>
      </c>
      <c r="F65" s="734">
        <v>4</v>
      </c>
      <c r="G65" s="323">
        <v>10900</v>
      </c>
      <c r="H65" s="458">
        <v>3.8</v>
      </c>
      <c r="I65" s="734">
        <v>4.2</v>
      </c>
      <c r="J65" s="321" t="s">
        <v>546</v>
      </c>
      <c r="M65" s="28"/>
      <c r="N65" s="29"/>
    </row>
    <row r="66" spans="2:14" ht="16.399999999999999" customHeight="1" x14ac:dyDescent="0.2">
      <c r="B66" s="939" t="s">
        <v>61</v>
      </c>
      <c r="C66" s="1089" t="s">
        <v>325</v>
      </c>
      <c r="D66" s="323">
        <v>7980</v>
      </c>
      <c r="E66" s="389">
        <v>8060</v>
      </c>
      <c r="F66" s="390">
        <v>4.2</v>
      </c>
      <c r="G66" s="389">
        <v>7950</v>
      </c>
      <c r="H66" s="390">
        <v>4.2</v>
      </c>
      <c r="I66" s="390">
        <v>4.3999999999999995</v>
      </c>
      <c r="J66" s="391" t="s">
        <v>542</v>
      </c>
      <c r="M66" s="28"/>
      <c r="N66" s="29"/>
    </row>
    <row r="67" spans="2:14" ht="16.399999999999999" customHeight="1" x14ac:dyDescent="0.2">
      <c r="B67" s="939" t="s">
        <v>62</v>
      </c>
      <c r="C67" s="1091" t="s">
        <v>326</v>
      </c>
      <c r="D67" s="323">
        <v>4920</v>
      </c>
      <c r="E67" s="323">
        <v>4860</v>
      </c>
      <c r="F67" s="734">
        <v>3.8</v>
      </c>
      <c r="G67" s="323">
        <v>4940</v>
      </c>
      <c r="H67" s="458">
        <v>3.5999999999999996</v>
      </c>
      <c r="I67" s="734">
        <v>4</v>
      </c>
      <c r="J67" s="321" t="s">
        <v>543</v>
      </c>
      <c r="M67" s="28"/>
      <c r="N67" s="29"/>
    </row>
    <row r="68" spans="2:14" ht="16.399999999999999" customHeight="1" x14ac:dyDescent="0.2">
      <c r="B68" s="939" t="s">
        <v>63</v>
      </c>
      <c r="C68" s="1089" t="s">
        <v>327</v>
      </c>
      <c r="D68" s="323">
        <v>4460</v>
      </c>
      <c r="E68" s="389">
        <v>4400</v>
      </c>
      <c r="F68" s="390">
        <v>4.2</v>
      </c>
      <c r="G68" s="389">
        <v>4480</v>
      </c>
      <c r="H68" s="390">
        <v>4</v>
      </c>
      <c r="I68" s="390">
        <v>4.3999999999999995</v>
      </c>
      <c r="J68" s="391" t="s">
        <v>543</v>
      </c>
      <c r="M68" s="28"/>
      <c r="N68" s="29"/>
    </row>
    <row r="69" spans="2:14" ht="16.399999999999999" customHeight="1" x14ac:dyDescent="0.2">
      <c r="B69" s="939" t="s">
        <v>64</v>
      </c>
      <c r="C69" s="1091" t="s">
        <v>2</v>
      </c>
      <c r="D69" s="323">
        <v>4260</v>
      </c>
      <c r="E69" s="323">
        <v>4300</v>
      </c>
      <c r="F69" s="734">
        <v>4.7</v>
      </c>
      <c r="G69" s="323">
        <v>4220</v>
      </c>
      <c r="H69" s="458">
        <v>4.1000000000000005</v>
      </c>
      <c r="I69" s="734">
        <v>4.5</v>
      </c>
      <c r="J69" s="321" t="s">
        <v>544</v>
      </c>
      <c r="M69" s="28"/>
      <c r="N69" s="29"/>
    </row>
    <row r="70" spans="2:14" ht="16.399999999999999" customHeight="1" x14ac:dyDescent="0.2">
      <c r="B70" s="939" t="s">
        <v>65</v>
      </c>
      <c r="C70" s="1089" t="s">
        <v>328</v>
      </c>
      <c r="D70" s="323">
        <v>3810</v>
      </c>
      <c r="E70" s="389">
        <v>3870</v>
      </c>
      <c r="F70" s="390">
        <v>4.9000000000000004</v>
      </c>
      <c r="G70" s="389">
        <v>3750</v>
      </c>
      <c r="H70" s="390">
        <v>4.7</v>
      </c>
      <c r="I70" s="390">
        <v>5.2</v>
      </c>
      <c r="J70" s="391" t="s">
        <v>544</v>
      </c>
      <c r="M70" s="28"/>
      <c r="N70" s="29"/>
    </row>
    <row r="71" spans="2:14" ht="16.399999999999999" customHeight="1" x14ac:dyDescent="0.2">
      <c r="B71" s="939" t="s">
        <v>66</v>
      </c>
      <c r="C71" s="1091" t="s">
        <v>329</v>
      </c>
      <c r="D71" s="323">
        <v>3400</v>
      </c>
      <c r="E71" s="323">
        <v>3410</v>
      </c>
      <c r="F71" s="734">
        <v>5.0999999999999996</v>
      </c>
      <c r="G71" s="323">
        <v>3390</v>
      </c>
      <c r="H71" s="458">
        <v>4.9000000000000004</v>
      </c>
      <c r="I71" s="734">
        <v>5.3</v>
      </c>
      <c r="J71" s="321" t="s">
        <v>543</v>
      </c>
      <c r="M71" s="28"/>
      <c r="N71" s="29"/>
    </row>
    <row r="72" spans="2:14" ht="16.399999999999999" customHeight="1" x14ac:dyDescent="0.2">
      <c r="B72" s="939" t="s">
        <v>67</v>
      </c>
      <c r="C72" s="1089" t="s">
        <v>272</v>
      </c>
      <c r="D72" s="323">
        <v>3250</v>
      </c>
      <c r="E72" s="389">
        <v>3270</v>
      </c>
      <c r="F72" s="390">
        <v>5.2</v>
      </c>
      <c r="G72" s="389">
        <v>3220</v>
      </c>
      <c r="H72" s="390">
        <v>4.9000000000000004</v>
      </c>
      <c r="I72" s="390">
        <v>5.4</v>
      </c>
      <c r="J72" s="391" t="s">
        <v>544</v>
      </c>
      <c r="M72" s="28"/>
      <c r="N72" s="29"/>
    </row>
    <row r="73" spans="2:14" ht="16.399999999999999" customHeight="1" x14ac:dyDescent="0.2">
      <c r="B73" s="939" t="s">
        <v>68</v>
      </c>
      <c r="C73" s="1091" t="s">
        <v>330</v>
      </c>
      <c r="D73" s="323">
        <v>2660</v>
      </c>
      <c r="E73" s="323">
        <v>2680</v>
      </c>
      <c r="F73" s="734">
        <v>4.3999999999999995</v>
      </c>
      <c r="G73" s="323">
        <v>2650</v>
      </c>
      <c r="H73" s="458">
        <v>4.2</v>
      </c>
      <c r="I73" s="734">
        <v>4.5999999999999996</v>
      </c>
      <c r="J73" s="321" t="s">
        <v>543</v>
      </c>
      <c r="M73" s="28"/>
      <c r="N73" s="29"/>
    </row>
    <row r="74" spans="2:14" ht="16.399999999999999" customHeight="1" x14ac:dyDescent="0.2">
      <c r="B74" s="939" t="s">
        <v>69</v>
      </c>
      <c r="C74" s="1089" t="s">
        <v>331</v>
      </c>
      <c r="D74" s="323">
        <v>2090</v>
      </c>
      <c r="E74" s="389">
        <v>2110</v>
      </c>
      <c r="F74" s="390">
        <v>5.0999999999999996</v>
      </c>
      <c r="G74" s="389">
        <v>2070</v>
      </c>
      <c r="H74" s="390">
        <v>4.7</v>
      </c>
      <c r="I74" s="390">
        <v>5.4</v>
      </c>
      <c r="J74" s="391" t="s">
        <v>544</v>
      </c>
      <c r="M74" s="28"/>
      <c r="N74" s="29"/>
    </row>
    <row r="75" spans="2:14" ht="16.399999999999999" customHeight="1" x14ac:dyDescent="0.2">
      <c r="B75" s="939" t="s">
        <v>70</v>
      </c>
      <c r="C75" s="1091" t="s">
        <v>332</v>
      </c>
      <c r="D75" s="323">
        <v>1930</v>
      </c>
      <c r="E75" s="323">
        <v>1950</v>
      </c>
      <c r="F75" s="734">
        <v>5.0999999999999996</v>
      </c>
      <c r="G75" s="323">
        <v>1910</v>
      </c>
      <c r="H75" s="458">
        <v>4.9000000000000004</v>
      </c>
      <c r="I75" s="734">
        <v>5.3</v>
      </c>
      <c r="J75" s="321" t="s">
        <v>544</v>
      </c>
      <c r="M75" s="28"/>
      <c r="N75" s="29"/>
    </row>
    <row r="76" spans="2:14" ht="16.399999999999999" customHeight="1" x14ac:dyDescent="0.2">
      <c r="B76" s="939" t="s">
        <v>71</v>
      </c>
      <c r="C76" s="1089" t="s">
        <v>333</v>
      </c>
      <c r="D76" s="323">
        <v>1410</v>
      </c>
      <c r="E76" s="389">
        <v>1420</v>
      </c>
      <c r="F76" s="390">
        <v>5.6000000000000005</v>
      </c>
      <c r="G76" s="389">
        <v>1390</v>
      </c>
      <c r="H76" s="390">
        <v>5.4</v>
      </c>
      <c r="I76" s="390">
        <v>5.8000000000000007</v>
      </c>
      <c r="J76" s="391" t="s">
        <v>544</v>
      </c>
      <c r="M76" s="28"/>
      <c r="N76" s="29"/>
    </row>
    <row r="77" spans="2:14" ht="16.399999999999999" customHeight="1" x14ac:dyDescent="0.2">
      <c r="B77" s="939" t="s">
        <v>72</v>
      </c>
      <c r="C77" s="1091" t="s">
        <v>1828</v>
      </c>
      <c r="D77" s="323">
        <v>3190</v>
      </c>
      <c r="E77" s="1092" t="s">
        <v>97</v>
      </c>
      <c r="F77" s="323" t="s">
        <v>97</v>
      </c>
      <c r="G77" s="323">
        <v>3190</v>
      </c>
      <c r="H77" s="458">
        <v>5.3</v>
      </c>
      <c r="I77" s="734" t="s">
        <v>97</v>
      </c>
      <c r="J77" s="321" t="s">
        <v>544</v>
      </c>
      <c r="M77" s="28"/>
      <c r="N77" s="29"/>
    </row>
    <row r="78" spans="2:14" ht="16.399999999999999" customHeight="1" x14ac:dyDescent="0.2">
      <c r="B78" s="939" t="s">
        <v>73</v>
      </c>
      <c r="C78" s="1089" t="s">
        <v>1830</v>
      </c>
      <c r="D78" s="323">
        <v>1770</v>
      </c>
      <c r="E78" s="1092" t="s">
        <v>97</v>
      </c>
      <c r="F78" s="323" t="s">
        <v>97</v>
      </c>
      <c r="G78" s="389">
        <v>1770</v>
      </c>
      <c r="H78" s="390">
        <v>5.2</v>
      </c>
      <c r="I78" s="390" t="s">
        <v>97</v>
      </c>
      <c r="J78" s="391" t="s">
        <v>543</v>
      </c>
      <c r="M78" s="28"/>
      <c r="N78" s="29"/>
    </row>
    <row r="79" spans="2:14" ht="16.399999999999999" customHeight="1" x14ac:dyDescent="0.2">
      <c r="B79" s="939" t="s">
        <v>75</v>
      </c>
      <c r="C79" s="1089" t="s">
        <v>1832</v>
      </c>
      <c r="D79" s="323">
        <v>1400</v>
      </c>
      <c r="E79" s="1092" t="s">
        <v>97</v>
      </c>
      <c r="F79" s="323" t="s">
        <v>97</v>
      </c>
      <c r="G79" s="389">
        <v>1400</v>
      </c>
      <c r="H79" s="390">
        <v>5.5</v>
      </c>
      <c r="I79" s="390" t="s">
        <v>97</v>
      </c>
      <c r="J79" s="391" t="s">
        <v>544</v>
      </c>
      <c r="M79" s="28"/>
      <c r="N79" s="29"/>
    </row>
    <row r="80" spans="2:14" ht="16.399999999999999" customHeight="1" x14ac:dyDescent="0.2">
      <c r="B80" s="939" t="s">
        <v>76</v>
      </c>
      <c r="C80" s="1091" t="s">
        <v>1834</v>
      </c>
      <c r="D80" s="323">
        <v>1170</v>
      </c>
      <c r="E80" s="1092" t="s">
        <v>97</v>
      </c>
      <c r="F80" s="323" t="s">
        <v>97</v>
      </c>
      <c r="G80" s="323">
        <v>1170</v>
      </c>
      <c r="H80" s="458">
        <v>6.2</v>
      </c>
      <c r="I80" s="734" t="s">
        <v>97</v>
      </c>
      <c r="J80" s="321" t="s">
        <v>542</v>
      </c>
      <c r="M80" s="28"/>
      <c r="N80" s="29"/>
    </row>
    <row r="81" spans="2:14" ht="15.9" customHeight="1" x14ac:dyDescent="0.2">
      <c r="B81" s="939" t="s">
        <v>77</v>
      </c>
      <c r="C81" s="1089" t="s">
        <v>1836</v>
      </c>
      <c r="D81" s="323">
        <v>884</v>
      </c>
      <c r="E81" s="1092" t="s">
        <v>97</v>
      </c>
      <c r="F81" s="323" t="s">
        <v>97</v>
      </c>
      <c r="G81" s="389">
        <v>884</v>
      </c>
      <c r="H81" s="390">
        <v>5.0999999999999996</v>
      </c>
      <c r="I81" s="390" t="s">
        <v>97</v>
      </c>
      <c r="J81" s="391" t="s">
        <v>543</v>
      </c>
      <c r="M81" s="28"/>
      <c r="N81" s="29"/>
    </row>
    <row r="82" spans="2:14" ht="16.399999999999999" customHeight="1" x14ac:dyDescent="0.2">
      <c r="B82" s="939" t="s">
        <v>78</v>
      </c>
      <c r="C82" s="1091" t="s">
        <v>1838</v>
      </c>
      <c r="D82" s="323">
        <v>882</v>
      </c>
      <c r="E82" s="1092" t="s">
        <v>97</v>
      </c>
      <c r="F82" s="323" t="s">
        <v>97</v>
      </c>
      <c r="G82" s="323">
        <v>882</v>
      </c>
      <c r="H82" s="458">
        <v>5.3</v>
      </c>
      <c r="I82" s="734" t="s">
        <v>97</v>
      </c>
      <c r="J82" s="321" t="s">
        <v>544</v>
      </c>
      <c r="M82" s="28"/>
      <c r="N82" s="29"/>
    </row>
    <row r="83" spans="2:14" ht="16.399999999999999" customHeight="1" x14ac:dyDescent="0.2">
      <c r="B83" s="939" t="s">
        <v>79</v>
      </c>
      <c r="C83" s="1089" t="s">
        <v>1840</v>
      </c>
      <c r="D83" s="323">
        <v>884</v>
      </c>
      <c r="E83" s="1092" t="s">
        <v>97</v>
      </c>
      <c r="F83" s="323" t="s">
        <v>97</v>
      </c>
      <c r="G83" s="389">
        <v>884</v>
      </c>
      <c r="H83" s="390">
        <v>6.3</v>
      </c>
      <c r="I83" s="390" t="s">
        <v>97</v>
      </c>
      <c r="J83" s="391" t="s">
        <v>544</v>
      </c>
      <c r="M83" s="28"/>
      <c r="N83" s="29"/>
    </row>
    <row r="84" spans="2:14" ht="16.399999999999999" customHeight="1" x14ac:dyDescent="0.2">
      <c r="B84" s="939" t="s">
        <v>80</v>
      </c>
      <c r="C84" s="1091" t="s">
        <v>1842</v>
      </c>
      <c r="D84" s="323">
        <v>922</v>
      </c>
      <c r="E84" s="1092" t="s">
        <v>97</v>
      </c>
      <c r="F84" s="323" t="s">
        <v>97</v>
      </c>
      <c r="G84" s="323">
        <v>922</v>
      </c>
      <c r="H84" s="458">
        <v>5.3</v>
      </c>
      <c r="I84" s="734" t="s">
        <v>97</v>
      </c>
      <c r="J84" s="321" t="s">
        <v>544</v>
      </c>
      <c r="M84" s="28"/>
      <c r="N84" s="29"/>
    </row>
    <row r="85" spans="2:14" ht="16.399999999999999" customHeight="1" x14ac:dyDescent="0.2">
      <c r="B85" s="939" t="s">
        <v>82</v>
      </c>
      <c r="C85" s="1091" t="s">
        <v>1844</v>
      </c>
      <c r="D85" s="323">
        <v>690</v>
      </c>
      <c r="E85" s="1092" t="s">
        <v>97</v>
      </c>
      <c r="F85" s="323" t="s">
        <v>97</v>
      </c>
      <c r="G85" s="323">
        <v>690</v>
      </c>
      <c r="H85" s="458">
        <v>5.5</v>
      </c>
      <c r="I85" s="734" t="s">
        <v>97</v>
      </c>
      <c r="J85" s="321" t="s">
        <v>544</v>
      </c>
      <c r="M85" s="28"/>
      <c r="N85" s="29"/>
    </row>
    <row r="86" spans="2:14" ht="16.399999999999999" customHeight="1" x14ac:dyDescent="0.2">
      <c r="B86" s="939" t="s">
        <v>83</v>
      </c>
      <c r="C86" s="1089" t="s">
        <v>1846</v>
      </c>
      <c r="D86" s="323">
        <v>513</v>
      </c>
      <c r="E86" s="1092" t="s">
        <v>97</v>
      </c>
      <c r="F86" s="323" t="s">
        <v>97</v>
      </c>
      <c r="G86" s="389">
        <v>513</v>
      </c>
      <c r="H86" s="390">
        <v>7.7</v>
      </c>
      <c r="I86" s="390" t="s">
        <v>97</v>
      </c>
      <c r="J86" s="391" t="s">
        <v>542</v>
      </c>
      <c r="M86" s="28"/>
      <c r="N86" s="29"/>
    </row>
    <row r="87" spans="2:14" ht="16.399999999999999" customHeight="1" x14ac:dyDescent="0.2">
      <c r="B87" s="939" t="s">
        <v>84</v>
      </c>
      <c r="C87" s="1091" t="s">
        <v>1848</v>
      </c>
      <c r="D87" s="323">
        <v>385</v>
      </c>
      <c r="E87" s="1092" t="s">
        <v>97</v>
      </c>
      <c r="F87" s="323" t="s">
        <v>97</v>
      </c>
      <c r="G87" s="323">
        <v>385</v>
      </c>
      <c r="H87" s="458">
        <v>6</v>
      </c>
      <c r="I87" s="734" t="s">
        <v>97</v>
      </c>
      <c r="J87" s="321" t="s">
        <v>544</v>
      </c>
      <c r="M87" s="28"/>
      <c r="N87" s="29"/>
    </row>
    <row r="88" spans="2:14" ht="16.399999999999999" customHeight="1" x14ac:dyDescent="0.2">
      <c r="B88" s="939" t="s">
        <v>85</v>
      </c>
      <c r="C88" s="1089" t="s">
        <v>1850</v>
      </c>
      <c r="D88" s="323">
        <v>379</v>
      </c>
      <c r="E88" s="1092" t="s">
        <v>97</v>
      </c>
      <c r="F88" s="323" t="s">
        <v>97</v>
      </c>
      <c r="G88" s="389">
        <v>379</v>
      </c>
      <c r="H88" s="390">
        <v>5.4</v>
      </c>
      <c r="I88" s="390" t="s">
        <v>97</v>
      </c>
      <c r="J88" s="391" t="s">
        <v>542</v>
      </c>
      <c r="M88" s="28"/>
      <c r="N88" s="29"/>
    </row>
    <row r="89" spans="2:14" ht="16.399999999999999" customHeight="1" x14ac:dyDescent="0.2">
      <c r="B89" s="939" t="s">
        <v>86</v>
      </c>
      <c r="C89" s="1091" t="s">
        <v>1852</v>
      </c>
      <c r="D89" s="323">
        <v>184</v>
      </c>
      <c r="E89" s="1092" t="s">
        <v>97</v>
      </c>
      <c r="F89" s="323" t="s">
        <v>97</v>
      </c>
      <c r="G89" s="323">
        <v>184</v>
      </c>
      <c r="H89" s="458">
        <v>5.5</v>
      </c>
      <c r="I89" s="734" t="s">
        <v>97</v>
      </c>
      <c r="J89" s="321" t="s">
        <v>543</v>
      </c>
      <c r="M89" s="28"/>
      <c r="N89" s="29"/>
    </row>
    <row r="90" spans="2:14" ht="16.399999999999999" customHeight="1" x14ac:dyDescent="0.2">
      <c r="B90" s="939" t="s">
        <v>87</v>
      </c>
      <c r="C90" s="1089" t="s">
        <v>1854</v>
      </c>
      <c r="D90" s="323">
        <v>175</v>
      </c>
      <c r="E90" s="1092" t="s">
        <v>97</v>
      </c>
      <c r="F90" s="323" t="s">
        <v>97</v>
      </c>
      <c r="G90" s="389">
        <v>175</v>
      </c>
      <c r="H90" s="390">
        <v>8</v>
      </c>
      <c r="I90" s="390" t="s">
        <v>97</v>
      </c>
      <c r="J90" s="391" t="s">
        <v>542</v>
      </c>
      <c r="M90" s="28"/>
      <c r="N90" s="29"/>
    </row>
    <row r="91" spans="2:14" ht="16.399999999999999" customHeight="1" x14ac:dyDescent="0.2">
      <c r="B91" s="939" t="s">
        <v>88</v>
      </c>
      <c r="C91" s="1091" t="s">
        <v>1465</v>
      </c>
      <c r="D91" s="323">
        <v>11100</v>
      </c>
      <c r="E91" s="323">
        <v>11200</v>
      </c>
      <c r="F91" s="734">
        <v>4</v>
      </c>
      <c r="G91" s="323">
        <v>11000</v>
      </c>
      <c r="H91" s="458">
        <v>3.8</v>
      </c>
      <c r="I91" s="734">
        <v>4.2</v>
      </c>
      <c r="J91" s="321" t="s">
        <v>543</v>
      </c>
      <c r="M91" s="28"/>
      <c r="N91" s="29"/>
    </row>
    <row r="92" spans="2:14" ht="16.399999999999999" customHeight="1" x14ac:dyDescent="0.2">
      <c r="B92" s="939" t="s">
        <v>89</v>
      </c>
      <c r="C92" s="1089" t="s">
        <v>350</v>
      </c>
      <c r="D92" s="323">
        <v>2080</v>
      </c>
      <c r="E92" s="389">
        <v>2100</v>
      </c>
      <c r="F92" s="390">
        <v>3.9</v>
      </c>
      <c r="G92" s="389">
        <v>2070</v>
      </c>
      <c r="H92" s="390">
        <v>3.6999999999999997</v>
      </c>
      <c r="I92" s="390">
        <v>4.1000000000000005</v>
      </c>
      <c r="J92" s="391" t="s">
        <v>543</v>
      </c>
      <c r="M92" s="28"/>
      <c r="N92" s="29"/>
    </row>
    <row r="93" spans="2:14" ht="16.399999999999999" customHeight="1" x14ac:dyDescent="0.2">
      <c r="B93" s="939" t="s">
        <v>1262</v>
      </c>
      <c r="C93" s="1091" t="s">
        <v>1339</v>
      </c>
      <c r="D93" s="323">
        <v>6900</v>
      </c>
      <c r="E93" s="666">
        <v>6940</v>
      </c>
      <c r="F93" s="458">
        <v>5.6000000000000005</v>
      </c>
      <c r="G93" s="666">
        <v>6860</v>
      </c>
      <c r="H93" s="458">
        <v>5.4</v>
      </c>
      <c r="I93" s="458">
        <v>5.8999999999999995</v>
      </c>
      <c r="J93" s="668" t="s">
        <v>544</v>
      </c>
      <c r="M93" s="28"/>
      <c r="N93" s="29"/>
    </row>
    <row r="94" spans="2:14" ht="16.399999999999999" customHeight="1" x14ac:dyDescent="0.2">
      <c r="B94" s="939" t="s">
        <v>1263</v>
      </c>
      <c r="C94" s="1091" t="s">
        <v>1340</v>
      </c>
      <c r="D94" s="323">
        <v>2800</v>
      </c>
      <c r="E94" s="666">
        <v>2840</v>
      </c>
      <c r="F94" s="458">
        <v>7.1</v>
      </c>
      <c r="G94" s="666">
        <v>2780</v>
      </c>
      <c r="H94" s="458">
        <v>7.1999999999999993</v>
      </c>
      <c r="I94" s="458">
        <v>7.3</v>
      </c>
      <c r="J94" s="668" t="s">
        <v>542</v>
      </c>
      <c r="M94" s="28"/>
      <c r="N94" s="29"/>
    </row>
    <row r="95" spans="2:14" ht="16.399999999999999" customHeight="1" x14ac:dyDescent="0.2">
      <c r="B95" s="939" t="s">
        <v>1415</v>
      </c>
      <c r="C95" s="1091" t="s">
        <v>1467</v>
      </c>
      <c r="D95" s="323">
        <v>776</v>
      </c>
      <c r="E95" s="666">
        <v>783</v>
      </c>
      <c r="F95" s="458">
        <v>3.8</v>
      </c>
      <c r="G95" s="666">
        <v>768</v>
      </c>
      <c r="H95" s="458">
        <v>4</v>
      </c>
      <c r="I95" s="458">
        <v>3.6999999999999997</v>
      </c>
      <c r="J95" s="668" t="s">
        <v>544</v>
      </c>
      <c r="M95" s="28"/>
      <c r="N95" s="29"/>
    </row>
    <row r="96" spans="2:14" ht="16.399999999999999" customHeight="1" x14ac:dyDescent="0.2">
      <c r="B96" s="939" t="s">
        <v>1677</v>
      </c>
      <c r="C96" s="1091" t="s">
        <v>1678</v>
      </c>
      <c r="D96" s="323">
        <v>2110</v>
      </c>
      <c r="E96" s="666">
        <v>2120</v>
      </c>
      <c r="F96" s="458">
        <v>3.9</v>
      </c>
      <c r="G96" s="666">
        <v>2100</v>
      </c>
      <c r="H96" s="458">
        <v>3.6999999999999997</v>
      </c>
      <c r="I96" s="458">
        <v>4.1000000000000005</v>
      </c>
      <c r="J96" s="668" t="s">
        <v>543</v>
      </c>
      <c r="M96" s="28"/>
      <c r="N96" s="29"/>
    </row>
    <row r="97" spans="2:14" ht="16.399999999999999" customHeight="1" x14ac:dyDescent="0.2">
      <c r="B97" s="939" t="s">
        <v>1679</v>
      </c>
      <c r="C97" s="1091" t="s">
        <v>1680</v>
      </c>
      <c r="D97" s="323">
        <v>1530</v>
      </c>
      <c r="E97" s="666">
        <v>1510</v>
      </c>
      <c r="F97" s="458">
        <v>4</v>
      </c>
      <c r="G97" s="666">
        <v>1540</v>
      </c>
      <c r="H97" s="458">
        <v>3.8</v>
      </c>
      <c r="I97" s="458">
        <v>4.2</v>
      </c>
      <c r="J97" s="668" t="s">
        <v>543</v>
      </c>
      <c r="M97" s="28"/>
      <c r="N97" s="29"/>
    </row>
    <row r="98" spans="2:14" ht="16.399999999999999" customHeight="1" x14ac:dyDescent="0.2">
      <c r="B98" s="939" t="s">
        <v>1681</v>
      </c>
      <c r="C98" s="1091" t="s">
        <v>1682</v>
      </c>
      <c r="D98" s="323">
        <v>5160</v>
      </c>
      <c r="E98" s="666">
        <v>5200</v>
      </c>
      <c r="F98" s="458">
        <v>4.3999999999999995</v>
      </c>
      <c r="G98" s="666">
        <v>5110</v>
      </c>
      <c r="H98" s="458">
        <v>4.2</v>
      </c>
      <c r="I98" s="458">
        <v>4.5999999999999996</v>
      </c>
      <c r="J98" s="668" t="s">
        <v>546</v>
      </c>
      <c r="M98" s="28"/>
      <c r="N98" s="29"/>
    </row>
    <row r="99" spans="2:14" ht="16.399999999999999" customHeight="1" x14ac:dyDescent="0.2">
      <c r="B99" s="939" t="s">
        <v>90</v>
      </c>
      <c r="C99" s="1091" t="s">
        <v>351</v>
      </c>
      <c r="D99" s="323">
        <v>18200</v>
      </c>
      <c r="E99" s="323">
        <v>18500</v>
      </c>
      <c r="F99" s="734">
        <v>4.7</v>
      </c>
      <c r="G99" s="323">
        <v>18100</v>
      </c>
      <c r="H99" s="458">
        <v>4.5</v>
      </c>
      <c r="I99" s="734">
        <v>4.9000000000000004</v>
      </c>
      <c r="J99" s="321" t="s">
        <v>546</v>
      </c>
      <c r="M99" s="28"/>
      <c r="N99" s="29"/>
    </row>
    <row r="100" spans="2:14" ht="16.399999999999999" customHeight="1" x14ac:dyDescent="0.2">
      <c r="B100" s="939" t="s">
        <v>91</v>
      </c>
      <c r="C100" s="1089" t="s">
        <v>352</v>
      </c>
      <c r="D100" s="323">
        <v>10900</v>
      </c>
      <c r="E100" s="389">
        <v>10900</v>
      </c>
      <c r="F100" s="390">
        <v>5</v>
      </c>
      <c r="G100" s="389">
        <v>10900</v>
      </c>
      <c r="H100" s="1093" t="s">
        <v>1778</v>
      </c>
      <c r="I100" s="390">
        <v>5.2</v>
      </c>
      <c r="J100" s="391" t="s">
        <v>542</v>
      </c>
      <c r="M100" s="28"/>
      <c r="N100" s="29"/>
    </row>
    <row r="101" spans="2:14" ht="16.399999999999999" customHeight="1" x14ac:dyDescent="0.2">
      <c r="B101" s="939" t="s">
        <v>93</v>
      </c>
      <c r="C101" s="1089" t="s">
        <v>354</v>
      </c>
      <c r="D101" s="323">
        <v>5510</v>
      </c>
      <c r="E101" s="389">
        <v>5550</v>
      </c>
      <c r="F101" s="390">
        <v>5.3</v>
      </c>
      <c r="G101" s="389">
        <v>5490</v>
      </c>
      <c r="H101" s="1094" t="s">
        <v>1779</v>
      </c>
      <c r="I101" s="390">
        <v>5.5</v>
      </c>
      <c r="J101" s="391" t="s">
        <v>542</v>
      </c>
      <c r="M101" s="28"/>
      <c r="N101" s="29"/>
    </row>
    <row r="102" spans="2:14" ht="16.399999999999999" customHeight="1" x14ac:dyDescent="0.2">
      <c r="B102" s="939" t="s">
        <v>94</v>
      </c>
      <c r="C102" s="1091" t="s">
        <v>355</v>
      </c>
      <c r="D102" s="323">
        <v>3960</v>
      </c>
      <c r="E102" s="323">
        <v>4040</v>
      </c>
      <c r="F102" s="734">
        <v>5.3</v>
      </c>
      <c r="G102" s="323">
        <v>3930</v>
      </c>
      <c r="H102" s="1093" t="s">
        <v>1780</v>
      </c>
      <c r="I102" s="734">
        <v>5.5</v>
      </c>
      <c r="J102" s="321" t="s">
        <v>542</v>
      </c>
      <c r="M102" s="28"/>
      <c r="N102" s="29"/>
    </row>
    <row r="103" spans="2:14" ht="16.399999999999999" customHeight="1" x14ac:dyDescent="0.2">
      <c r="B103" s="939" t="s">
        <v>95</v>
      </c>
      <c r="C103" s="1089" t="s">
        <v>356</v>
      </c>
      <c r="D103" s="323">
        <v>5650</v>
      </c>
      <c r="E103" s="389">
        <v>5450</v>
      </c>
      <c r="F103" s="390">
        <v>4.3</v>
      </c>
      <c r="G103" s="389">
        <v>5740</v>
      </c>
      <c r="H103" s="1095" t="s">
        <v>1781</v>
      </c>
      <c r="I103" s="390">
        <v>4.5</v>
      </c>
      <c r="J103" s="391" t="s">
        <v>542</v>
      </c>
      <c r="M103" s="28"/>
      <c r="N103" s="29"/>
    </row>
    <row r="104" spans="2:14" ht="16.399999999999999" customHeight="1" x14ac:dyDescent="0.2">
      <c r="B104" s="1096" t="s">
        <v>96</v>
      </c>
      <c r="C104" s="1097" t="s">
        <v>357</v>
      </c>
      <c r="D104" s="323">
        <v>2030</v>
      </c>
      <c r="E104" s="497">
        <v>1950</v>
      </c>
      <c r="F104" s="496">
        <v>4.9000000000000004</v>
      </c>
      <c r="G104" s="497">
        <v>2060</v>
      </c>
      <c r="H104" s="458">
        <v>5.0999999999999996</v>
      </c>
      <c r="I104" s="496">
        <v>5.0999999999999996</v>
      </c>
      <c r="J104" s="1098" t="s">
        <v>542</v>
      </c>
      <c r="M104" s="28"/>
      <c r="N104" s="29"/>
    </row>
    <row r="105" spans="2:14" ht="16.399999999999999" customHeight="1" x14ac:dyDescent="0.2">
      <c r="B105" s="939" t="s">
        <v>1270</v>
      </c>
      <c r="C105" s="1089" t="s">
        <v>1346</v>
      </c>
      <c r="D105" s="323">
        <v>1190</v>
      </c>
      <c r="E105" s="389">
        <v>1200</v>
      </c>
      <c r="F105" s="390">
        <v>5.3</v>
      </c>
      <c r="G105" s="389">
        <v>1180</v>
      </c>
      <c r="H105" s="458">
        <v>5.2</v>
      </c>
      <c r="I105" s="390">
        <v>5.6000000000000005</v>
      </c>
      <c r="J105" s="391" t="s">
        <v>544</v>
      </c>
      <c r="M105" s="28"/>
      <c r="N105" s="29"/>
    </row>
    <row r="106" spans="2:14" ht="16.399999999999999" customHeight="1" x14ac:dyDescent="0.2">
      <c r="B106" s="1096" t="s">
        <v>1416</v>
      </c>
      <c r="C106" s="1097" t="s">
        <v>1473</v>
      </c>
      <c r="D106" s="323">
        <v>8540</v>
      </c>
      <c r="E106" s="497">
        <v>8630</v>
      </c>
      <c r="F106" s="496">
        <v>4.9000000000000004</v>
      </c>
      <c r="G106" s="497">
        <v>8440</v>
      </c>
      <c r="H106" s="458">
        <v>4.5999999999999996</v>
      </c>
      <c r="I106" s="496">
        <v>5</v>
      </c>
      <c r="J106" s="1098" t="s">
        <v>544</v>
      </c>
      <c r="M106" s="28"/>
      <c r="N106" s="29"/>
    </row>
    <row r="107" spans="2:14" ht="16.399999999999999" customHeight="1" thickBot="1" x14ac:dyDescent="0.25">
      <c r="B107" s="1099" t="s">
        <v>1417</v>
      </c>
      <c r="C107" s="1100" t="s">
        <v>1475</v>
      </c>
      <c r="D107" s="1101">
        <v>11100</v>
      </c>
      <c r="E107" s="1101">
        <v>11200</v>
      </c>
      <c r="F107" s="782">
        <v>3.5999999999999996</v>
      </c>
      <c r="G107" s="1101">
        <v>10900</v>
      </c>
      <c r="H107" s="741">
        <v>3.4000000000000004</v>
      </c>
      <c r="I107" s="782">
        <v>3.8</v>
      </c>
      <c r="J107" s="581" t="s">
        <v>546</v>
      </c>
      <c r="M107" s="28"/>
      <c r="N107" s="29"/>
    </row>
    <row r="108" spans="2:14" ht="16.399999999999999" customHeight="1" thickTop="1" x14ac:dyDescent="0.2">
      <c r="B108" s="962" t="s">
        <v>98</v>
      </c>
      <c r="C108" s="1089" t="s">
        <v>358</v>
      </c>
      <c r="D108" s="323">
        <v>21500</v>
      </c>
      <c r="E108" s="389">
        <v>21800</v>
      </c>
      <c r="F108" s="390">
        <v>4</v>
      </c>
      <c r="G108" s="389">
        <v>21300</v>
      </c>
      <c r="H108" s="390" t="s">
        <v>1477</v>
      </c>
      <c r="I108" s="390">
        <v>4.2</v>
      </c>
      <c r="J108" s="391" t="s">
        <v>542</v>
      </c>
      <c r="M108" s="28"/>
      <c r="N108" s="29"/>
    </row>
    <row r="109" spans="2:14" ht="16.399999999999999" customHeight="1" x14ac:dyDescent="0.2">
      <c r="B109" s="962" t="s">
        <v>99</v>
      </c>
      <c r="C109" s="1091" t="s">
        <v>359</v>
      </c>
      <c r="D109" s="323">
        <v>19200</v>
      </c>
      <c r="E109" s="323">
        <v>19700</v>
      </c>
      <c r="F109" s="734">
        <v>4.2</v>
      </c>
      <c r="G109" s="323">
        <v>19000</v>
      </c>
      <c r="H109" s="458" t="s">
        <v>1478</v>
      </c>
      <c r="I109" s="734">
        <v>4.3999999999999995</v>
      </c>
      <c r="J109" s="321" t="s">
        <v>542</v>
      </c>
      <c r="M109" s="28"/>
      <c r="N109" s="29"/>
    </row>
    <row r="110" spans="2:14" ht="16.399999999999999" customHeight="1" x14ac:dyDescent="0.2">
      <c r="B110" s="962" t="s">
        <v>100</v>
      </c>
      <c r="C110" s="1089" t="s">
        <v>360</v>
      </c>
      <c r="D110" s="388">
        <v>16500</v>
      </c>
      <c r="E110" s="389">
        <v>16600</v>
      </c>
      <c r="F110" s="390">
        <v>4.7</v>
      </c>
      <c r="G110" s="389">
        <v>16300</v>
      </c>
      <c r="H110" s="390">
        <v>4.3999999999999995</v>
      </c>
      <c r="I110" s="390">
        <v>4.9000000000000004</v>
      </c>
      <c r="J110" s="391" t="s">
        <v>544</v>
      </c>
      <c r="M110" s="28"/>
      <c r="N110" s="29"/>
    </row>
    <row r="111" spans="2:14" ht="16.399999999999999" customHeight="1" x14ac:dyDescent="0.2">
      <c r="B111" s="962" t="s">
        <v>101</v>
      </c>
      <c r="C111" s="1091" t="s">
        <v>361</v>
      </c>
      <c r="D111" s="323">
        <v>11600</v>
      </c>
      <c r="E111" s="323">
        <v>11700</v>
      </c>
      <c r="F111" s="734">
        <v>4.3999999999999995</v>
      </c>
      <c r="G111" s="323">
        <v>11600</v>
      </c>
      <c r="H111" s="458" t="s">
        <v>1479</v>
      </c>
      <c r="I111" s="734">
        <v>4.5999999999999996</v>
      </c>
      <c r="J111" s="321" t="s">
        <v>542</v>
      </c>
      <c r="L111" s="28"/>
      <c r="M111" s="29"/>
    </row>
    <row r="112" spans="2:14" ht="16.399999999999999" customHeight="1" x14ac:dyDescent="0.2">
      <c r="B112" s="962" t="s">
        <v>102</v>
      </c>
      <c r="C112" s="1089" t="s">
        <v>362</v>
      </c>
      <c r="D112" s="388">
        <v>12300</v>
      </c>
      <c r="E112" s="389">
        <v>12300</v>
      </c>
      <c r="F112" s="390">
        <v>4.7</v>
      </c>
      <c r="G112" s="389">
        <v>12300</v>
      </c>
      <c r="H112" s="390">
        <v>4.5</v>
      </c>
      <c r="I112" s="390">
        <v>4.9000000000000004</v>
      </c>
      <c r="J112" s="391" t="s">
        <v>543</v>
      </c>
      <c r="L112" s="28"/>
      <c r="M112" s="29"/>
    </row>
    <row r="113" spans="2:13" ht="16.399999999999999" customHeight="1" x14ac:dyDescent="0.2">
      <c r="B113" s="962" t="s">
        <v>103</v>
      </c>
      <c r="C113" s="1091" t="s">
        <v>363</v>
      </c>
      <c r="D113" s="323">
        <v>11100</v>
      </c>
      <c r="E113" s="323">
        <v>11200</v>
      </c>
      <c r="F113" s="734">
        <v>4.7</v>
      </c>
      <c r="G113" s="323">
        <v>10900</v>
      </c>
      <c r="H113" s="458">
        <v>4.3999999999999995</v>
      </c>
      <c r="I113" s="734">
        <v>5</v>
      </c>
      <c r="J113" s="321" t="s">
        <v>544</v>
      </c>
      <c r="L113" s="28"/>
      <c r="M113" s="29"/>
    </row>
    <row r="114" spans="2:13" ht="16.399999999999999" customHeight="1" x14ac:dyDescent="0.2">
      <c r="B114" s="962" t="s">
        <v>104</v>
      </c>
      <c r="C114" s="1089" t="s">
        <v>364</v>
      </c>
      <c r="D114" s="388">
        <v>9650</v>
      </c>
      <c r="E114" s="389">
        <v>9670</v>
      </c>
      <c r="F114" s="390">
        <v>4.5999999999999996</v>
      </c>
      <c r="G114" s="389">
        <v>9620</v>
      </c>
      <c r="H114" s="390">
        <v>4.3</v>
      </c>
      <c r="I114" s="390">
        <v>4.7</v>
      </c>
      <c r="J114" s="391" t="s">
        <v>544</v>
      </c>
      <c r="L114" s="28"/>
      <c r="M114" s="29"/>
    </row>
    <row r="115" spans="2:13" ht="16.399999999999999" customHeight="1" x14ac:dyDescent="0.2">
      <c r="B115" s="962" t="s">
        <v>105</v>
      </c>
      <c r="C115" s="1091" t="s">
        <v>365</v>
      </c>
      <c r="D115" s="323">
        <v>8730</v>
      </c>
      <c r="E115" s="323">
        <v>8770</v>
      </c>
      <c r="F115" s="734">
        <v>4.7</v>
      </c>
      <c r="G115" s="323">
        <v>8690</v>
      </c>
      <c r="H115" s="458">
        <v>4.3</v>
      </c>
      <c r="I115" s="734">
        <v>4.9000000000000004</v>
      </c>
      <c r="J115" s="321" t="s">
        <v>544</v>
      </c>
      <c r="L115" s="28"/>
      <c r="M115" s="29"/>
    </row>
    <row r="116" spans="2:13" ht="16.399999999999999" customHeight="1" x14ac:dyDescent="0.2">
      <c r="B116" s="962" t="s">
        <v>107</v>
      </c>
      <c r="C116" s="1091" t="s">
        <v>367</v>
      </c>
      <c r="D116" s="323">
        <v>5570</v>
      </c>
      <c r="E116" s="323">
        <v>5570</v>
      </c>
      <c r="F116" s="734">
        <v>4.5</v>
      </c>
      <c r="G116" s="323">
        <v>5570</v>
      </c>
      <c r="H116" s="458" t="s">
        <v>1480</v>
      </c>
      <c r="I116" s="734">
        <v>4.7</v>
      </c>
      <c r="J116" s="321" t="s">
        <v>542</v>
      </c>
      <c r="L116" s="28"/>
      <c r="M116" s="29"/>
    </row>
    <row r="117" spans="2:13" ht="16.399999999999999" customHeight="1" x14ac:dyDescent="0.2">
      <c r="B117" s="962" t="s">
        <v>108</v>
      </c>
      <c r="C117" s="1089" t="s">
        <v>368</v>
      </c>
      <c r="D117" s="388">
        <v>4380</v>
      </c>
      <c r="E117" s="389">
        <v>4440</v>
      </c>
      <c r="F117" s="390">
        <v>5.0999999999999996</v>
      </c>
      <c r="G117" s="389">
        <v>4360</v>
      </c>
      <c r="H117" s="390">
        <v>4.9000000000000004</v>
      </c>
      <c r="I117" s="390">
        <v>5.3</v>
      </c>
      <c r="J117" s="391" t="s">
        <v>543</v>
      </c>
      <c r="L117" s="28"/>
      <c r="M117" s="29"/>
    </row>
    <row r="118" spans="2:13" ht="16.399999999999999" customHeight="1" x14ac:dyDescent="0.2">
      <c r="B118" s="962" t="s">
        <v>109</v>
      </c>
      <c r="C118" s="1091" t="s">
        <v>369</v>
      </c>
      <c r="D118" s="323">
        <v>4620</v>
      </c>
      <c r="E118" s="323">
        <v>4680</v>
      </c>
      <c r="F118" s="734">
        <v>4.5999999999999996</v>
      </c>
      <c r="G118" s="323">
        <v>4600</v>
      </c>
      <c r="H118" s="458">
        <v>4.3999999999999995</v>
      </c>
      <c r="I118" s="734">
        <v>4.8</v>
      </c>
      <c r="J118" s="321" t="s">
        <v>543</v>
      </c>
      <c r="L118" s="28"/>
      <c r="M118" s="29"/>
    </row>
    <row r="119" spans="2:13" ht="16.399999999999999" customHeight="1" x14ac:dyDescent="0.2">
      <c r="B119" s="962" t="s">
        <v>110</v>
      </c>
      <c r="C119" s="1089" t="s">
        <v>370</v>
      </c>
      <c r="D119" s="388">
        <v>3500</v>
      </c>
      <c r="E119" s="389">
        <v>3540</v>
      </c>
      <c r="F119" s="390">
        <v>4.8</v>
      </c>
      <c r="G119" s="389">
        <v>3480</v>
      </c>
      <c r="H119" s="390">
        <v>4.5999999999999996</v>
      </c>
      <c r="I119" s="390">
        <v>5</v>
      </c>
      <c r="J119" s="391" t="s">
        <v>543</v>
      </c>
      <c r="L119" s="28"/>
      <c r="M119" s="29"/>
    </row>
    <row r="120" spans="2:13" ht="16.399999999999999" customHeight="1" x14ac:dyDescent="0.2">
      <c r="B120" s="962" t="s">
        <v>111</v>
      </c>
      <c r="C120" s="1091" t="s">
        <v>371</v>
      </c>
      <c r="D120" s="323">
        <v>3330</v>
      </c>
      <c r="E120" s="323">
        <v>3360</v>
      </c>
      <c r="F120" s="734">
        <v>4.5</v>
      </c>
      <c r="G120" s="323">
        <v>3310</v>
      </c>
      <c r="H120" s="458" t="s">
        <v>1481</v>
      </c>
      <c r="I120" s="734">
        <v>4.7</v>
      </c>
      <c r="J120" s="321" t="s">
        <v>542</v>
      </c>
      <c r="L120" s="28"/>
      <c r="M120" s="29"/>
    </row>
    <row r="121" spans="2:13" ht="16.399999999999999" customHeight="1" x14ac:dyDescent="0.2">
      <c r="B121" s="962" t="s">
        <v>112</v>
      </c>
      <c r="C121" s="1089" t="s">
        <v>372</v>
      </c>
      <c r="D121" s="388">
        <v>13000</v>
      </c>
      <c r="E121" s="389">
        <v>13200</v>
      </c>
      <c r="F121" s="390">
        <v>4.3</v>
      </c>
      <c r="G121" s="389">
        <v>12700</v>
      </c>
      <c r="H121" s="390">
        <v>4.1000000000000005</v>
      </c>
      <c r="I121" s="390">
        <v>4.5</v>
      </c>
      <c r="J121" s="391" t="s">
        <v>1776</v>
      </c>
      <c r="L121" s="28"/>
      <c r="M121" s="29"/>
    </row>
    <row r="122" spans="2:13" ht="16.399999999999999" customHeight="1" x14ac:dyDescent="0.2">
      <c r="B122" s="962" t="s">
        <v>1280</v>
      </c>
      <c r="C122" s="1091" t="s">
        <v>1353</v>
      </c>
      <c r="D122" s="323">
        <v>11400</v>
      </c>
      <c r="E122" s="666">
        <v>11300</v>
      </c>
      <c r="F122" s="458">
        <v>4.7</v>
      </c>
      <c r="G122" s="666">
        <v>11400</v>
      </c>
      <c r="H122" s="458">
        <v>4.5</v>
      </c>
      <c r="I122" s="458">
        <v>4.9000000000000004</v>
      </c>
      <c r="J122" s="668" t="s">
        <v>546</v>
      </c>
      <c r="L122" s="28"/>
      <c r="M122" s="29"/>
    </row>
    <row r="123" spans="2:13" ht="16.399999999999999" customHeight="1" x14ac:dyDescent="0.2">
      <c r="B123" s="962" t="s">
        <v>1418</v>
      </c>
      <c r="C123" s="1102" t="s">
        <v>1482</v>
      </c>
      <c r="D123" s="1103">
        <v>10200</v>
      </c>
      <c r="E123" s="737">
        <v>10200</v>
      </c>
      <c r="F123" s="746">
        <v>4.8</v>
      </c>
      <c r="G123" s="737">
        <v>10100</v>
      </c>
      <c r="H123" s="746">
        <v>4.5999999999999996</v>
      </c>
      <c r="I123" s="746">
        <v>5</v>
      </c>
      <c r="J123" s="1104" t="s">
        <v>546</v>
      </c>
      <c r="L123" s="28"/>
      <c r="M123" s="29"/>
    </row>
    <row r="124" spans="2:13" ht="16.399999999999999" customHeight="1" thickBot="1" x14ac:dyDescent="0.25">
      <c r="B124" s="967" t="s">
        <v>807</v>
      </c>
      <c r="C124" s="1100" t="s">
        <v>1357</v>
      </c>
      <c r="D124" s="1101">
        <v>3850</v>
      </c>
      <c r="E124" s="1101">
        <v>3880</v>
      </c>
      <c r="F124" s="782">
        <v>4.9000000000000004</v>
      </c>
      <c r="G124" s="1101">
        <v>3840</v>
      </c>
      <c r="H124" s="741">
        <v>4.5999999999999996</v>
      </c>
      <c r="I124" s="782">
        <v>5</v>
      </c>
      <c r="J124" s="581" t="s">
        <v>543</v>
      </c>
      <c r="L124" s="28"/>
      <c r="M124" s="29"/>
    </row>
    <row r="125" spans="2:13" ht="16.399999999999999" customHeight="1" thickTop="1" x14ac:dyDescent="0.2">
      <c r="B125" s="1105" t="s">
        <v>117</v>
      </c>
      <c r="C125" s="1106" t="s">
        <v>377</v>
      </c>
      <c r="D125" s="388">
        <v>3440</v>
      </c>
      <c r="E125" s="389">
        <v>3500</v>
      </c>
      <c r="F125" s="390">
        <v>4.1000000000000005</v>
      </c>
      <c r="G125" s="389">
        <v>3420</v>
      </c>
      <c r="H125" s="390">
        <v>3.9</v>
      </c>
      <c r="I125" s="390">
        <v>4.3</v>
      </c>
      <c r="J125" s="391" t="s">
        <v>1782</v>
      </c>
      <c r="L125" s="28"/>
      <c r="M125" s="29"/>
    </row>
    <row r="126" spans="2:13" ht="16.399999999999999" customHeight="1" x14ac:dyDescent="0.2">
      <c r="B126" s="981" t="s">
        <v>118</v>
      </c>
      <c r="C126" s="1106" t="s">
        <v>378</v>
      </c>
      <c r="D126" s="388">
        <v>942</v>
      </c>
      <c r="E126" s="389">
        <v>955</v>
      </c>
      <c r="F126" s="390">
        <v>4.1999999999999993</v>
      </c>
      <c r="G126" s="389">
        <v>936</v>
      </c>
      <c r="H126" s="390">
        <v>3.9999999999999996</v>
      </c>
      <c r="I126" s="390">
        <v>4.3999999999999995</v>
      </c>
      <c r="J126" s="339" t="s">
        <v>1782</v>
      </c>
      <c r="L126" s="28"/>
      <c r="M126" s="29"/>
    </row>
    <row r="127" spans="2:13" ht="16.399999999999999" customHeight="1" x14ac:dyDescent="0.2">
      <c r="B127" s="981" t="s">
        <v>119</v>
      </c>
      <c r="C127" s="1106" t="s">
        <v>379</v>
      </c>
      <c r="D127" s="388">
        <v>762</v>
      </c>
      <c r="E127" s="389">
        <v>772</v>
      </c>
      <c r="F127" s="390">
        <v>4.3</v>
      </c>
      <c r="G127" s="389">
        <v>757</v>
      </c>
      <c r="H127" s="390">
        <v>4.0999999999999996</v>
      </c>
      <c r="I127" s="390">
        <v>4.5</v>
      </c>
      <c r="J127" s="391" t="s">
        <v>1782</v>
      </c>
      <c r="L127" s="28"/>
      <c r="M127" s="29"/>
    </row>
    <row r="128" spans="2:13" ht="16.399999999999999" customHeight="1" x14ac:dyDescent="0.2">
      <c r="B128" s="981" t="s">
        <v>120</v>
      </c>
      <c r="C128" s="1106" t="s">
        <v>380</v>
      </c>
      <c r="D128" s="388">
        <v>689</v>
      </c>
      <c r="E128" s="389">
        <v>699</v>
      </c>
      <c r="F128" s="390">
        <v>4.1999999999999993</v>
      </c>
      <c r="G128" s="389">
        <v>684</v>
      </c>
      <c r="H128" s="390">
        <v>3.9999999999999996</v>
      </c>
      <c r="I128" s="390">
        <v>4.3999999999999995</v>
      </c>
      <c r="J128" s="339" t="s">
        <v>1782</v>
      </c>
      <c r="L128" s="28"/>
      <c r="M128" s="29"/>
    </row>
    <row r="129" spans="2:14" ht="16.399999999999999" customHeight="1" x14ac:dyDescent="0.2">
      <c r="B129" s="981" t="s">
        <v>121</v>
      </c>
      <c r="C129" s="1106" t="s">
        <v>381</v>
      </c>
      <c r="D129" s="388">
        <v>789</v>
      </c>
      <c r="E129" s="389">
        <v>801</v>
      </c>
      <c r="F129" s="390">
        <v>4.1999999999999993</v>
      </c>
      <c r="G129" s="389">
        <v>784</v>
      </c>
      <c r="H129" s="390">
        <v>3.9999999999999996</v>
      </c>
      <c r="I129" s="390">
        <v>4.3999999999999995</v>
      </c>
      <c r="J129" s="391" t="s">
        <v>1782</v>
      </c>
      <c r="L129" s="28"/>
      <c r="M129" s="29"/>
    </row>
    <row r="130" spans="2:14" ht="16.399999999999999" customHeight="1" x14ac:dyDescent="0.2">
      <c r="B130" s="981" t="s">
        <v>122</v>
      </c>
      <c r="C130" s="1106" t="s">
        <v>382</v>
      </c>
      <c r="D130" s="388">
        <v>1010</v>
      </c>
      <c r="E130" s="389">
        <v>1030</v>
      </c>
      <c r="F130" s="390">
        <v>4.1999999999999993</v>
      </c>
      <c r="G130" s="389">
        <v>1000</v>
      </c>
      <c r="H130" s="390">
        <v>3.9999999999999996</v>
      </c>
      <c r="I130" s="390">
        <v>4.3999999999999995</v>
      </c>
      <c r="J130" s="339" t="s">
        <v>1782</v>
      </c>
      <c r="L130" s="28"/>
      <c r="M130" s="29"/>
    </row>
    <row r="131" spans="2:14" ht="16.399999999999999" customHeight="1" x14ac:dyDescent="0.2">
      <c r="B131" s="981" t="s">
        <v>123</v>
      </c>
      <c r="C131" s="1106" t="s">
        <v>383</v>
      </c>
      <c r="D131" s="388">
        <v>2480</v>
      </c>
      <c r="E131" s="389">
        <v>2510</v>
      </c>
      <c r="F131" s="390">
        <v>4.2</v>
      </c>
      <c r="G131" s="389">
        <v>2460</v>
      </c>
      <c r="H131" s="390">
        <v>4</v>
      </c>
      <c r="I131" s="390">
        <v>4.3999999999999995</v>
      </c>
      <c r="J131" s="391" t="s">
        <v>1782</v>
      </c>
      <c r="L131" s="28"/>
      <c r="M131" s="29"/>
    </row>
    <row r="132" spans="2:14" ht="16.399999999999999" customHeight="1" x14ac:dyDescent="0.2">
      <c r="B132" s="981" t="s">
        <v>124</v>
      </c>
      <c r="C132" s="1106" t="s">
        <v>384</v>
      </c>
      <c r="D132" s="388">
        <v>1730</v>
      </c>
      <c r="E132" s="389">
        <v>1760</v>
      </c>
      <c r="F132" s="390">
        <v>4.1999999999999993</v>
      </c>
      <c r="G132" s="389">
        <v>1720</v>
      </c>
      <c r="H132" s="390">
        <v>3.9999999999999996</v>
      </c>
      <c r="I132" s="390">
        <v>4.3999999999999995</v>
      </c>
      <c r="J132" s="339" t="s">
        <v>1782</v>
      </c>
      <c r="M132" s="28"/>
      <c r="N132" s="29"/>
    </row>
    <row r="133" spans="2:14" ht="16.399999999999999" customHeight="1" x14ac:dyDescent="0.2">
      <c r="B133" s="981" t="s">
        <v>125</v>
      </c>
      <c r="C133" s="1106" t="s">
        <v>385</v>
      </c>
      <c r="D133" s="388">
        <v>1200</v>
      </c>
      <c r="E133" s="389">
        <v>1220</v>
      </c>
      <c r="F133" s="390">
        <v>4.1999999999999993</v>
      </c>
      <c r="G133" s="389">
        <v>1190</v>
      </c>
      <c r="H133" s="390">
        <v>3.9999999999999996</v>
      </c>
      <c r="I133" s="390">
        <v>4.3999999999999995</v>
      </c>
      <c r="J133" s="391" t="s">
        <v>1782</v>
      </c>
      <c r="M133" s="28"/>
      <c r="N133" s="29"/>
    </row>
    <row r="134" spans="2:14" ht="16.399999999999999" customHeight="1" x14ac:dyDescent="0.2">
      <c r="B134" s="981" t="s">
        <v>126</v>
      </c>
      <c r="C134" s="1106" t="s">
        <v>386</v>
      </c>
      <c r="D134" s="388">
        <v>931</v>
      </c>
      <c r="E134" s="389">
        <v>945</v>
      </c>
      <c r="F134" s="390">
        <v>4.1999999999999993</v>
      </c>
      <c r="G134" s="389">
        <v>925</v>
      </c>
      <c r="H134" s="390">
        <v>3.9999999999999996</v>
      </c>
      <c r="I134" s="390">
        <v>4.3999999999999995</v>
      </c>
      <c r="J134" s="391" t="s">
        <v>1782</v>
      </c>
      <c r="M134" s="28"/>
      <c r="N134" s="29"/>
    </row>
    <row r="135" spans="2:14" ht="16.399999999999999" customHeight="1" x14ac:dyDescent="0.2">
      <c r="B135" s="981" t="s">
        <v>127</v>
      </c>
      <c r="C135" s="1106" t="s">
        <v>387</v>
      </c>
      <c r="D135" s="388">
        <v>1260</v>
      </c>
      <c r="E135" s="389">
        <v>1270</v>
      </c>
      <c r="F135" s="390">
        <v>4.3</v>
      </c>
      <c r="G135" s="389">
        <v>1250</v>
      </c>
      <c r="H135" s="390">
        <v>4.0999999999999996</v>
      </c>
      <c r="I135" s="390">
        <v>4.5</v>
      </c>
      <c r="J135" s="339" t="s">
        <v>1782</v>
      </c>
      <c r="M135" s="28"/>
      <c r="N135" s="29"/>
    </row>
    <row r="136" spans="2:14" ht="16.399999999999999" customHeight="1" x14ac:dyDescent="0.2">
      <c r="B136" s="981" t="s">
        <v>128</v>
      </c>
      <c r="C136" s="1106" t="s">
        <v>388</v>
      </c>
      <c r="D136" s="388">
        <v>1240</v>
      </c>
      <c r="E136" s="389">
        <v>1250</v>
      </c>
      <c r="F136" s="390">
        <v>4.3999999999999995</v>
      </c>
      <c r="G136" s="389">
        <v>1230</v>
      </c>
      <c r="H136" s="390">
        <v>4.1999999999999993</v>
      </c>
      <c r="I136" s="390">
        <v>4.5999999999999996</v>
      </c>
      <c r="J136" s="391" t="s">
        <v>1782</v>
      </c>
      <c r="M136" s="28"/>
      <c r="N136" s="29"/>
    </row>
    <row r="137" spans="2:14" ht="16.399999999999999" customHeight="1" x14ac:dyDescent="0.2">
      <c r="B137" s="981" t="s">
        <v>129</v>
      </c>
      <c r="C137" s="1106" t="s">
        <v>389</v>
      </c>
      <c r="D137" s="388">
        <v>3330</v>
      </c>
      <c r="E137" s="389">
        <v>3370</v>
      </c>
      <c r="F137" s="390">
        <v>4.3</v>
      </c>
      <c r="G137" s="389">
        <v>3310</v>
      </c>
      <c r="H137" s="390">
        <v>4.3</v>
      </c>
      <c r="I137" s="390">
        <v>4.5</v>
      </c>
      <c r="J137" s="339" t="s">
        <v>1783</v>
      </c>
      <c r="M137" s="28"/>
      <c r="N137" s="29"/>
    </row>
    <row r="138" spans="2:14" ht="16.399999999999999" customHeight="1" x14ac:dyDescent="0.2">
      <c r="B138" s="981" t="s">
        <v>130</v>
      </c>
      <c r="C138" s="1106" t="s">
        <v>390</v>
      </c>
      <c r="D138" s="388">
        <v>547</v>
      </c>
      <c r="E138" s="389">
        <v>554</v>
      </c>
      <c r="F138" s="390">
        <v>4.3999999999999995</v>
      </c>
      <c r="G138" s="389">
        <v>544</v>
      </c>
      <c r="H138" s="390">
        <v>4.1999999999999993</v>
      </c>
      <c r="I138" s="390">
        <v>4.5999999999999996</v>
      </c>
      <c r="J138" s="391" t="s">
        <v>1782</v>
      </c>
      <c r="M138" s="28"/>
      <c r="N138" s="29"/>
    </row>
    <row r="139" spans="2:14" ht="16.399999999999999" customHeight="1" x14ac:dyDescent="0.2">
      <c r="B139" s="981" t="s">
        <v>131</v>
      </c>
      <c r="C139" s="1106" t="s">
        <v>391</v>
      </c>
      <c r="D139" s="388">
        <v>983</v>
      </c>
      <c r="E139" s="389">
        <v>997</v>
      </c>
      <c r="F139" s="390">
        <v>4.3999999999999995</v>
      </c>
      <c r="G139" s="389">
        <v>977</v>
      </c>
      <c r="H139" s="390">
        <v>4.1999999999999993</v>
      </c>
      <c r="I139" s="390">
        <v>4.5999999999999996</v>
      </c>
      <c r="J139" s="339" t="s">
        <v>1784</v>
      </c>
      <c r="M139" s="28"/>
      <c r="N139" s="29"/>
    </row>
    <row r="140" spans="2:14" ht="16.399999999999999" customHeight="1" x14ac:dyDescent="0.2">
      <c r="B140" s="981" t="s">
        <v>132</v>
      </c>
      <c r="C140" s="1106" t="s">
        <v>392</v>
      </c>
      <c r="D140" s="388">
        <v>605</v>
      </c>
      <c r="E140" s="389">
        <v>614</v>
      </c>
      <c r="F140" s="390">
        <v>4.3999999999999995</v>
      </c>
      <c r="G140" s="389">
        <v>601</v>
      </c>
      <c r="H140" s="390">
        <v>4.1999999999999993</v>
      </c>
      <c r="I140" s="390">
        <v>4.5999999999999996</v>
      </c>
      <c r="J140" s="391" t="s">
        <v>1782</v>
      </c>
      <c r="M140" s="28"/>
      <c r="N140" s="29"/>
    </row>
    <row r="141" spans="2:14" ht="16.399999999999999" customHeight="1" x14ac:dyDescent="0.2">
      <c r="B141" s="981" t="s">
        <v>133</v>
      </c>
      <c r="C141" s="1107" t="s">
        <v>393</v>
      </c>
      <c r="D141" s="388">
        <v>952</v>
      </c>
      <c r="E141" s="389">
        <v>964</v>
      </c>
      <c r="F141" s="390">
        <v>4.3999999999999995</v>
      </c>
      <c r="G141" s="389">
        <v>947</v>
      </c>
      <c r="H141" s="390">
        <v>4.1999999999999993</v>
      </c>
      <c r="I141" s="390">
        <v>4.5999999999999996</v>
      </c>
      <c r="J141" s="321" t="s">
        <v>1782</v>
      </c>
      <c r="M141" s="28"/>
      <c r="N141" s="29"/>
    </row>
    <row r="142" spans="2:14" ht="16.399999999999999" customHeight="1" x14ac:dyDescent="0.2">
      <c r="B142" s="981" t="s">
        <v>134</v>
      </c>
      <c r="C142" s="1106" t="s">
        <v>394</v>
      </c>
      <c r="D142" s="388">
        <v>1630</v>
      </c>
      <c r="E142" s="389">
        <v>1640</v>
      </c>
      <c r="F142" s="390">
        <v>4.8</v>
      </c>
      <c r="G142" s="389">
        <v>1610</v>
      </c>
      <c r="H142" s="390">
        <v>4.5999999999999996</v>
      </c>
      <c r="I142" s="390">
        <v>5</v>
      </c>
      <c r="J142" s="391" t="s">
        <v>1785</v>
      </c>
      <c r="M142" s="28"/>
      <c r="N142" s="29"/>
    </row>
    <row r="143" spans="2:14" ht="16.399999999999999" customHeight="1" x14ac:dyDescent="0.2">
      <c r="B143" s="981" t="s">
        <v>135</v>
      </c>
      <c r="C143" s="1106" t="s">
        <v>1485</v>
      </c>
      <c r="D143" s="388">
        <v>2130</v>
      </c>
      <c r="E143" s="389">
        <v>2150</v>
      </c>
      <c r="F143" s="390">
        <v>4.3</v>
      </c>
      <c r="G143" s="389">
        <v>2120</v>
      </c>
      <c r="H143" s="390">
        <v>4.3</v>
      </c>
      <c r="I143" s="390">
        <v>4.5</v>
      </c>
      <c r="J143" s="339" t="s">
        <v>1783</v>
      </c>
      <c r="M143" s="28"/>
      <c r="N143" s="29"/>
    </row>
    <row r="144" spans="2:14" ht="16.399999999999999" customHeight="1" x14ac:dyDescent="0.2">
      <c r="B144" s="981" t="s">
        <v>136</v>
      </c>
      <c r="C144" s="1106" t="s">
        <v>396</v>
      </c>
      <c r="D144" s="388">
        <v>2170</v>
      </c>
      <c r="E144" s="389">
        <v>2190</v>
      </c>
      <c r="F144" s="390">
        <v>4.5999999999999996</v>
      </c>
      <c r="G144" s="389">
        <v>2160</v>
      </c>
      <c r="H144" s="390">
        <v>4.3999999999999995</v>
      </c>
      <c r="I144" s="390">
        <v>4.8</v>
      </c>
      <c r="J144" s="391" t="s">
        <v>1782</v>
      </c>
      <c r="M144" s="28"/>
      <c r="N144" s="29"/>
    </row>
    <row r="145" spans="2:14" ht="16.399999999999999" customHeight="1" x14ac:dyDescent="0.2">
      <c r="B145" s="981" t="s">
        <v>137</v>
      </c>
      <c r="C145" s="1106" t="s">
        <v>397</v>
      </c>
      <c r="D145" s="388">
        <v>2670</v>
      </c>
      <c r="E145" s="389">
        <v>2760</v>
      </c>
      <c r="F145" s="390">
        <v>4.8</v>
      </c>
      <c r="G145" s="389">
        <v>2630</v>
      </c>
      <c r="H145" s="390">
        <v>4.7</v>
      </c>
      <c r="I145" s="390">
        <v>5</v>
      </c>
      <c r="J145" s="339" t="s">
        <v>1782</v>
      </c>
      <c r="M145" s="28"/>
      <c r="N145" s="29"/>
    </row>
    <row r="146" spans="2:14" ht="16.399999999999999" customHeight="1" x14ac:dyDescent="0.2">
      <c r="B146" s="981" t="s">
        <v>138</v>
      </c>
      <c r="C146" s="1106" t="s">
        <v>398</v>
      </c>
      <c r="D146" s="388">
        <v>1760</v>
      </c>
      <c r="E146" s="389">
        <v>1780</v>
      </c>
      <c r="F146" s="390">
        <v>4.5999999999999996</v>
      </c>
      <c r="G146" s="389">
        <v>1730</v>
      </c>
      <c r="H146" s="390">
        <v>4.4000000000000004</v>
      </c>
      <c r="I146" s="390">
        <v>4.8</v>
      </c>
      <c r="J146" s="391" t="s">
        <v>1785</v>
      </c>
      <c r="M146" s="28"/>
      <c r="N146" s="29"/>
    </row>
    <row r="147" spans="2:14" ht="16.399999999999999" customHeight="1" x14ac:dyDescent="0.2">
      <c r="B147" s="981" t="s">
        <v>139</v>
      </c>
      <c r="C147" s="1106" t="s">
        <v>399</v>
      </c>
      <c r="D147" s="388">
        <v>1140</v>
      </c>
      <c r="E147" s="389">
        <v>1150</v>
      </c>
      <c r="F147" s="390">
        <v>4.3</v>
      </c>
      <c r="G147" s="389">
        <v>1140</v>
      </c>
      <c r="H147" s="390">
        <v>4.0999999999999996</v>
      </c>
      <c r="I147" s="390">
        <v>4.5</v>
      </c>
      <c r="J147" s="339" t="s">
        <v>548</v>
      </c>
      <c r="M147" s="28"/>
      <c r="N147" s="29"/>
    </row>
    <row r="148" spans="2:14" ht="16.399999999999999" customHeight="1" x14ac:dyDescent="0.2">
      <c r="B148" s="981" t="s">
        <v>140</v>
      </c>
      <c r="C148" s="1106" t="s">
        <v>400</v>
      </c>
      <c r="D148" s="388">
        <v>904</v>
      </c>
      <c r="E148" s="389">
        <v>912</v>
      </c>
      <c r="F148" s="390">
        <v>4.2</v>
      </c>
      <c r="G148" s="389">
        <v>904</v>
      </c>
      <c r="H148" s="390">
        <v>4</v>
      </c>
      <c r="I148" s="390">
        <v>4.4000000000000004</v>
      </c>
      <c r="J148" s="391" t="s">
        <v>548</v>
      </c>
      <c r="M148" s="28"/>
      <c r="N148" s="29"/>
    </row>
    <row r="149" spans="2:14" ht="16.399999999999999" customHeight="1" x14ac:dyDescent="0.2">
      <c r="B149" s="981" t="s">
        <v>141</v>
      </c>
      <c r="C149" s="1107" t="s">
        <v>401</v>
      </c>
      <c r="D149" s="388">
        <v>932</v>
      </c>
      <c r="E149" s="389">
        <v>945</v>
      </c>
      <c r="F149" s="390">
        <v>4.5</v>
      </c>
      <c r="G149" s="389">
        <v>932</v>
      </c>
      <c r="H149" s="390">
        <v>4.3</v>
      </c>
      <c r="I149" s="390">
        <v>4.7</v>
      </c>
      <c r="J149" s="321" t="s">
        <v>548</v>
      </c>
      <c r="M149" s="28"/>
      <c r="N149" s="29"/>
    </row>
    <row r="150" spans="2:14" ht="16.399999999999999" customHeight="1" x14ac:dyDescent="0.2">
      <c r="B150" s="981" t="s">
        <v>142</v>
      </c>
      <c r="C150" s="1106" t="s">
        <v>1486</v>
      </c>
      <c r="D150" s="388">
        <v>1950</v>
      </c>
      <c r="E150" s="389">
        <v>1980</v>
      </c>
      <c r="F150" s="390">
        <v>4.2</v>
      </c>
      <c r="G150" s="389">
        <v>1920</v>
      </c>
      <c r="H150" s="390">
        <v>4</v>
      </c>
      <c r="I150" s="390">
        <v>4.4000000000000004</v>
      </c>
      <c r="J150" s="391" t="s">
        <v>1787</v>
      </c>
      <c r="M150" s="28"/>
      <c r="N150" s="29"/>
    </row>
    <row r="151" spans="2:14" ht="16.399999999999999" customHeight="1" x14ac:dyDescent="0.2">
      <c r="B151" s="981" t="s">
        <v>144</v>
      </c>
      <c r="C151" s="1106" t="s">
        <v>403</v>
      </c>
      <c r="D151" s="388">
        <v>321</v>
      </c>
      <c r="E151" s="389">
        <v>325</v>
      </c>
      <c r="F151" s="390">
        <v>4.4000000000000004</v>
      </c>
      <c r="G151" s="389">
        <v>321</v>
      </c>
      <c r="H151" s="390">
        <v>4.2</v>
      </c>
      <c r="I151" s="390">
        <v>4.5999999999999996</v>
      </c>
      <c r="J151" s="339" t="s">
        <v>548</v>
      </c>
      <c r="M151" s="28"/>
      <c r="N151" s="29"/>
    </row>
    <row r="152" spans="2:14" ht="16.399999999999999" customHeight="1" x14ac:dyDescent="0.2">
      <c r="B152" s="981" t="s">
        <v>145</v>
      </c>
      <c r="C152" s="1106" t="s">
        <v>1487</v>
      </c>
      <c r="D152" s="388">
        <v>1260</v>
      </c>
      <c r="E152" s="389">
        <v>1280</v>
      </c>
      <c r="F152" s="390">
        <v>4.0999999999999996</v>
      </c>
      <c r="G152" s="389">
        <v>1230</v>
      </c>
      <c r="H152" s="390">
        <v>3.9</v>
      </c>
      <c r="I152" s="390">
        <v>4.3</v>
      </c>
      <c r="J152" s="391" t="s">
        <v>1785</v>
      </c>
      <c r="M152" s="28"/>
      <c r="N152" s="29"/>
    </row>
    <row r="153" spans="2:14" ht="16.399999999999999" customHeight="1" x14ac:dyDescent="0.2">
      <c r="B153" s="981" t="s">
        <v>146</v>
      </c>
      <c r="C153" s="1106" t="s">
        <v>405</v>
      </c>
      <c r="D153" s="388">
        <v>1080</v>
      </c>
      <c r="E153" s="389">
        <v>1090</v>
      </c>
      <c r="F153" s="390">
        <v>4.4000000000000004</v>
      </c>
      <c r="G153" s="389">
        <v>1080</v>
      </c>
      <c r="H153" s="390">
        <v>4.2</v>
      </c>
      <c r="I153" s="390">
        <v>4.5999999999999996</v>
      </c>
      <c r="J153" s="339" t="s">
        <v>548</v>
      </c>
      <c r="M153" s="28"/>
      <c r="N153" s="29"/>
    </row>
    <row r="154" spans="2:14" ht="16.399999999999999" customHeight="1" x14ac:dyDescent="0.2">
      <c r="B154" s="981" t="s">
        <v>147</v>
      </c>
      <c r="C154" s="1106" t="s">
        <v>406</v>
      </c>
      <c r="D154" s="388">
        <v>648</v>
      </c>
      <c r="E154" s="389">
        <v>656</v>
      </c>
      <c r="F154" s="390">
        <v>4.4000000000000004</v>
      </c>
      <c r="G154" s="389">
        <v>648</v>
      </c>
      <c r="H154" s="390">
        <v>4.2</v>
      </c>
      <c r="I154" s="390">
        <v>4.5999999999999996</v>
      </c>
      <c r="J154" s="391" t="s">
        <v>548</v>
      </c>
      <c r="M154" s="28"/>
      <c r="N154" s="29"/>
    </row>
    <row r="155" spans="2:14" ht="16.399999999999999" customHeight="1" x14ac:dyDescent="0.2">
      <c r="B155" s="981" t="s">
        <v>148</v>
      </c>
      <c r="C155" s="1106" t="s">
        <v>407</v>
      </c>
      <c r="D155" s="388">
        <v>2000</v>
      </c>
      <c r="E155" s="389">
        <v>2000</v>
      </c>
      <c r="F155" s="390">
        <v>4.4000000000000004</v>
      </c>
      <c r="G155" s="389">
        <v>2000</v>
      </c>
      <c r="H155" s="390">
        <v>4.2</v>
      </c>
      <c r="I155" s="390">
        <v>4.5999999999999996</v>
      </c>
      <c r="J155" s="339" t="s">
        <v>548</v>
      </c>
      <c r="M155" s="28"/>
      <c r="N155" s="29"/>
    </row>
    <row r="156" spans="2:14" ht="16.399999999999999" customHeight="1" x14ac:dyDescent="0.2">
      <c r="B156" s="981" t="s">
        <v>149</v>
      </c>
      <c r="C156" s="1106" t="s">
        <v>408</v>
      </c>
      <c r="D156" s="388">
        <v>1280</v>
      </c>
      <c r="E156" s="389">
        <v>1300</v>
      </c>
      <c r="F156" s="390">
        <v>4.5</v>
      </c>
      <c r="G156" s="389">
        <v>1280</v>
      </c>
      <c r="H156" s="390">
        <v>4.3</v>
      </c>
      <c r="I156" s="390">
        <v>4.7</v>
      </c>
      <c r="J156" s="391" t="s">
        <v>548</v>
      </c>
      <c r="M156" s="28"/>
      <c r="N156" s="29"/>
    </row>
    <row r="157" spans="2:14" ht="16.399999999999999" customHeight="1" x14ac:dyDescent="0.2">
      <c r="B157" s="981" t="s">
        <v>150</v>
      </c>
      <c r="C157" s="1107" t="s">
        <v>409</v>
      </c>
      <c r="D157" s="388">
        <v>1330</v>
      </c>
      <c r="E157" s="389">
        <v>1350</v>
      </c>
      <c r="F157" s="390">
        <v>4.3</v>
      </c>
      <c r="G157" s="389">
        <v>1330</v>
      </c>
      <c r="H157" s="390">
        <v>4.0999999999999996</v>
      </c>
      <c r="I157" s="390">
        <v>4.5</v>
      </c>
      <c r="J157" s="321" t="s">
        <v>548</v>
      </c>
      <c r="M157" s="28"/>
      <c r="N157" s="29"/>
    </row>
    <row r="158" spans="2:14" ht="16.399999999999999" customHeight="1" x14ac:dyDescent="0.2">
      <c r="B158" s="981" t="s">
        <v>151</v>
      </c>
      <c r="C158" s="1106" t="s">
        <v>410</v>
      </c>
      <c r="D158" s="388">
        <v>820</v>
      </c>
      <c r="E158" s="389">
        <v>833</v>
      </c>
      <c r="F158" s="390">
        <v>4.1999999999999993</v>
      </c>
      <c r="G158" s="389">
        <v>815</v>
      </c>
      <c r="H158" s="390">
        <v>3.9999999999999996</v>
      </c>
      <c r="I158" s="390">
        <v>4.3999999999999995</v>
      </c>
      <c r="J158" s="391" t="s">
        <v>1782</v>
      </c>
      <c r="M158" s="28"/>
      <c r="N158" s="29"/>
    </row>
    <row r="159" spans="2:14" ht="16.399999999999999" customHeight="1" x14ac:dyDescent="0.2">
      <c r="B159" s="981" t="s">
        <v>152</v>
      </c>
      <c r="C159" s="1106" t="s">
        <v>411</v>
      </c>
      <c r="D159" s="388">
        <v>485</v>
      </c>
      <c r="E159" s="389">
        <v>492</v>
      </c>
      <c r="F159" s="390">
        <v>4.3</v>
      </c>
      <c r="G159" s="389">
        <v>482</v>
      </c>
      <c r="H159" s="390">
        <v>4.0999999999999996</v>
      </c>
      <c r="I159" s="390">
        <v>4.5</v>
      </c>
      <c r="J159" s="339" t="s">
        <v>1782</v>
      </c>
      <c r="M159" s="28"/>
      <c r="N159" s="29"/>
    </row>
    <row r="160" spans="2:14" ht="16.399999999999999" customHeight="1" x14ac:dyDescent="0.2">
      <c r="B160" s="981" t="s">
        <v>153</v>
      </c>
      <c r="C160" s="1106" t="s">
        <v>412</v>
      </c>
      <c r="D160" s="388">
        <v>441</v>
      </c>
      <c r="E160" s="389">
        <v>447</v>
      </c>
      <c r="F160" s="390">
        <v>4.1999999999999993</v>
      </c>
      <c r="G160" s="389">
        <v>438</v>
      </c>
      <c r="H160" s="390">
        <v>3.9999999999999996</v>
      </c>
      <c r="I160" s="390">
        <v>4.3999999999999995</v>
      </c>
      <c r="J160" s="391" t="s">
        <v>1782</v>
      </c>
      <c r="M160" s="28"/>
      <c r="N160" s="29"/>
    </row>
    <row r="161" spans="2:14" ht="16.399999999999999" customHeight="1" x14ac:dyDescent="0.2">
      <c r="B161" s="981" t="s">
        <v>154</v>
      </c>
      <c r="C161" s="1106" t="s">
        <v>413</v>
      </c>
      <c r="D161" s="388">
        <v>3110</v>
      </c>
      <c r="E161" s="389">
        <v>3160</v>
      </c>
      <c r="F161" s="390">
        <v>4.0999999999999996</v>
      </c>
      <c r="G161" s="389">
        <v>3060</v>
      </c>
      <c r="H161" s="390">
        <v>3.9</v>
      </c>
      <c r="I161" s="390">
        <v>4.3</v>
      </c>
      <c r="J161" s="339" t="s">
        <v>1787</v>
      </c>
      <c r="M161" s="28"/>
      <c r="N161" s="29"/>
    </row>
    <row r="162" spans="2:14" ht="16.399999999999999" customHeight="1" x14ac:dyDescent="0.2">
      <c r="B162" s="981" t="s">
        <v>155</v>
      </c>
      <c r="C162" s="1106" t="s">
        <v>414</v>
      </c>
      <c r="D162" s="388">
        <v>1440</v>
      </c>
      <c r="E162" s="389">
        <v>1460</v>
      </c>
      <c r="F162" s="390">
        <v>4.0999999999999996</v>
      </c>
      <c r="G162" s="389">
        <v>1410</v>
      </c>
      <c r="H162" s="390">
        <v>3.9</v>
      </c>
      <c r="I162" s="390">
        <v>4.3</v>
      </c>
      <c r="J162" s="391" t="s">
        <v>1785</v>
      </c>
      <c r="M162" s="28"/>
      <c r="N162" s="29"/>
    </row>
    <row r="163" spans="2:14" ht="16.399999999999999" customHeight="1" x14ac:dyDescent="0.2">
      <c r="B163" s="981" t="s">
        <v>156</v>
      </c>
      <c r="C163" s="1106" t="s">
        <v>1488</v>
      </c>
      <c r="D163" s="388">
        <v>1170</v>
      </c>
      <c r="E163" s="389">
        <v>1190</v>
      </c>
      <c r="F163" s="390">
        <v>4.0999999999999996</v>
      </c>
      <c r="G163" s="389">
        <v>1150</v>
      </c>
      <c r="H163" s="390">
        <v>3.9</v>
      </c>
      <c r="I163" s="390">
        <v>4.3</v>
      </c>
      <c r="J163" s="391" t="s">
        <v>1785</v>
      </c>
      <c r="M163" s="28"/>
      <c r="N163" s="29"/>
    </row>
    <row r="164" spans="2:14" ht="16.399999999999999" customHeight="1" x14ac:dyDescent="0.2">
      <c r="B164" s="981" t="s">
        <v>157</v>
      </c>
      <c r="C164" s="1106" t="s">
        <v>1489</v>
      </c>
      <c r="D164" s="388">
        <v>3030</v>
      </c>
      <c r="E164" s="389">
        <v>3080</v>
      </c>
      <c r="F164" s="390">
        <v>4.2</v>
      </c>
      <c r="G164" s="389">
        <v>2980</v>
      </c>
      <c r="H164" s="390">
        <v>4</v>
      </c>
      <c r="I164" s="390">
        <v>4.4000000000000004</v>
      </c>
      <c r="J164" s="391" t="s">
        <v>1785</v>
      </c>
      <c r="M164" s="28"/>
      <c r="N164" s="29"/>
    </row>
    <row r="165" spans="2:14" ht="16.399999999999999" customHeight="1" x14ac:dyDescent="0.2">
      <c r="B165" s="981" t="s">
        <v>158</v>
      </c>
      <c r="C165" s="1106" t="s">
        <v>417</v>
      </c>
      <c r="D165" s="388">
        <v>2390</v>
      </c>
      <c r="E165" s="389">
        <v>2450</v>
      </c>
      <c r="F165" s="390">
        <v>4.5999999999999996</v>
      </c>
      <c r="G165" s="389">
        <v>2390</v>
      </c>
      <c r="H165" s="390">
        <v>4.4000000000000004</v>
      </c>
      <c r="I165" s="390">
        <v>4.8</v>
      </c>
      <c r="J165" s="339" t="s">
        <v>548</v>
      </c>
      <c r="M165" s="28"/>
      <c r="N165" s="29"/>
    </row>
    <row r="166" spans="2:14" ht="16.399999999999999" customHeight="1" x14ac:dyDescent="0.2">
      <c r="B166" s="981" t="s">
        <v>159</v>
      </c>
      <c r="C166" s="1106" t="s">
        <v>418</v>
      </c>
      <c r="D166" s="388">
        <v>2300</v>
      </c>
      <c r="E166" s="389">
        <v>2330</v>
      </c>
      <c r="F166" s="390">
        <v>4.4000000000000004</v>
      </c>
      <c r="G166" s="389">
        <v>2270</v>
      </c>
      <c r="H166" s="390">
        <v>4.2</v>
      </c>
      <c r="I166" s="390">
        <v>4.6000000000000005</v>
      </c>
      <c r="J166" s="391" t="s">
        <v>1787</v>
      </c>
      <c r="M166" s="28"/>
      <c r="N166" s="29"/>
    </row>
    <row r="167" spans="2:14" ht="16.399999999999999" customHeight="1" x14ac:dyDescent="0.2">
      <c r="B167" s="981" t="s">
        <v>160</v>
      </c>
      <c r="C167" s="1107" t="s">
        <v>419</v>
      </c>
      <c r="D167" s="388">
        <v>4520</v>
      </c>
      <c r="E167" s="389">
        <v>4580</v>
      </c>
      <c r="F167" s="390">
        <v>4.2</v>
      </c>
      <c r="G167" s="389">
        <v>4450</v>
      </c>
      <c r="H167" s="390">
        <v>4</v>
      </c>
      <c r="I167" s="390">
        <v>4.4000000000000004</v>
      </c>
      <c r="J167" s="321" t="s">
        <v>1787</v>
      </c>
      <c r="M167" s="28"/>
      <c r="N167" s="29"/>
    </row>
    <row r="168" spans="2:14" ht="16.399999999999999" customHeight="1" x14ac:dyDescent="0.2">
      <c r="B168" s="981" t="s">
        <v>161</v>
      </c>
      <c r="C168" s="1106" t="s">
        <v>1490</v>
      </c>
      <c r="D168" s="388">
        <v>1710</v>
      </c>
      <c r="E168" s="389">
        <v>1730</v>
      </c>
      <c r="F168" s="390">
        <v>4.2</v>
      </c>
      <c r="G168" s="389">
        <v>1690</v>
      </c>
      <c r="H168" s="390">
        <v>4</v>
      </c>
      <c r="I168" s="390">
        <v>4.4000000000000004</v>
      </c>
      <c r="J168" s="391" t="s">
        <v>1785</v>
      </c>
      <c r="M168" s="28"/>
      <c r="N168" s="29"/>
    </row>
    <row r="169" spans="2:14" ht="16.399999999999999" customHeight="1" x14ac:dyDescent="0.2">
      <c r="B169" s="981" t="s">
        <v>162</v>
      </c>
      <c r="C169" s="1106" t="s">
        <v>421</v>
      </c>
      <c r="D169" s="388">
        <v>603</v>
      </c>
      <c r="E169" s="389">
        <v>612</v>
      </c>
      <c r="F169" s="390">
        <v>4.2</v>
      </c>
      <c r="G169" s="389">
        <v>594</v>
      </c>
      <c r="H169" s="390">
        <v>4</v>
      </c>
      <c r="I169" s="390">
        <v>4.4000000000000004</v>
      </c>
      <c r="J169" s="339" t="s">
        <v>1787</v>
      </c>
      <c r="M169" s="28"/>
      <c r="N169" s="29"/>
    </row>
    <row r="170" spans="2:14" ht="16.399999999999999" customHeight="1" x14ac:dyDescent="0.2">
      <c r="B170" s="981" t="s">
        <v>163</v>
      </c>
      <c r="C170" s="1106" t="s">
        <v>422</v>
      </c>
      <c r="D170" s="388">
        <v>955</v>
      </c>
      <c r="E170" s="389">
        <v>970</v>
      </c>
      <c r="F170" s="390">
        <v>4.0999999999999996</v>
      </c>
      <c r="G170" s="389">
        <v>940</v>
      </c>
      <c r="H170" s="390">
        <v>3.9</v>
      </c>
      <c r="I170" s="390">
        <v>4.3</v>
      </c>
      <c r="J170" s="391" t="s">
        <v>1787</v>
      </c>
      <c r="M170" s="28"/>
      <c r="N170" s="29"/>
    </row>
    <row r="171" spans="2:14" ht="16.399999999999999" customHeight="1" x14ac:dyDescent="0.2">
      <c r="B171" s="981" t="s">
        <v>164</v>
      </c>
      <c r="C171" s="1106" t="s">
        <v>423</v>
      </c>
      <c r="D171" s="388">
        <v>1400</v>
      </c>
      <c r="E171" s="389">
        <v>1420</v>
      </c>
      <c r="F171" s="390">
        <v>4.1999999999999993</v>
      </c>
      <c r="G171" s="389">
        <v>1390</v>
      </c>
      <c r="H171" s="390">
        <v>3.9999999999999996</v>
      </c>
      <c r="I171" s="390">
        <v>4.3999999999999995</v>
      </c>
      <c r="J171" s="339" t="s">
        <v>1782</v>
      </c>
      <c r="M171" s="28"/>
      <c r="N171" s="29"/>
    </row>
    <row r="172" spans="2:14" ht="16.399999999999999" customHeight="1" x14ac:dyDescent="0.2">
      <c r="B172" s="981" t="s">
        <v>166</v>
      </c>
      <c r="C172" s="1106" t="s">
        <v>424</v>
      </c>
      <c r="D172" s="388">
        <v>1150</v>
      </c>
      <c r="E172" s="389">
        <v>1170</v>
      </c>
      <c r="F172" s="390">
        <v>4.3</v>
      </c>
      <c r="G172" s="389">
        <v>1140</v>
      </c>
      <c r="H172" s="390">
        <v>4.0999999999999996</v>
      </c>
      <c r="I172" s="390">
        <v>4.5</v>
      </c>
      <c r="J172" s="391" t="s">
        <v>1782</v>
      </c>
      <c r="M172" s="28"/>
      <c r="N172" s="29"/>
    </row>
    <row r="173" spans="2:14" ht="16.399999999999999" customHeight="1" x14ac:dyDescent="0.2">
      <c r="B173" s="981" t="s">
        <v>167</v>
      </c>
      <c r="C173" s="1106" t="s">
        <v>425</v>
      </c>
      <c r="D173" s="388">
        <v>974</v>
      </c>
      <c r="E173" s="389">
        <v>987</v>
      </c>
      <c r="F173" s="390">
        <v>4.0999999999999996</v>
      </c>
      <c r="G173" s="389">
        <v>969</v>
      </c>
      <c r="H173" s="390">
        <v>4.0999999999999996</v>
      </c>
      <c r="I173" s="390">
        <v>4.3</v>
      </c>
      <c r="J173" s="339" t="s">
        <v>827</v>
      </c>
      <c r="M173" s="28"/>
      <c r="N173" s="29"/>
    </row>
    <row r="174" spans="2:14" ht="16.399999999999999" customHeight="1" x14ac:dyDescent="0.2">
      <c r="B174" s="981" t="s">
        <v>168</v>
      </c>
      <c r="C174" s="1106" t="s">
        <v>426</v>
      </c>
      <c r="D174" s="388">
        <v>465</v>
      </c>
      <c r="E174" s="389">
        <v>473</v>
      </c>
      <c r="F174" s="390">
        <v>4.1999999999999993</v>
      </c>
      <c r="G174" s="389">
        <v>461</v>
      </c>
      <c r="H174" s="390">
        <v>3.9999999999999996</v>
      </c>
      <c r="I174" s="390">
        <v>4.3999999999999995</v>
      </c>
      <c r="J174" s="391" t="s">
        <v>1782</v>
      </c>
      <c r="M174" s="28"/>
      <c r="N174" s="29"/>
    </row>
    <row r="175" spans="2:14" ht="16.399999999999999" customHeight="1" x14ac:dyDescent="0.2">
      <c r="B175" s="981" t="s">
        <v>169</v>
      </c>
      <c r="C175" s="1107" t="s">
        <v>427</v>
      </c>
      <c r="D175" s="388">
        <v>448</v>
      </c>
      <c r="E175" s="389">
        <v>455</v>
      </c>
      <c r="F175" s="390">
        <v>4.1999999999999993</v>
      </c>
      <c r="G175" s="389">
        <v>445</v>
      </c>
      <c r="H175" s="390">
        <v>3.9999999999999996</v>
      </c>
      <c r="I175" s="390">
        <v>4.3999999999999995</v>
      </c>
      <c r="J175" s="321" t="s">
        <v>1782</v>
      </c>
      <c r="M175" s="28"/>
      <c r="N175" s="29"/>
    </row>
    <row r="176" spans="2:14" ht="16.399999999999999" customHeight="1" x14ac:dyDescent="0.2">
      <c r="B176" s="981" t="s">
        <v>170</v>
      </c>
      <c r="C176" s="1106" t="s">
        <v>428</v>
      </c>
      <c r="D176" s="388">
        <v>637</v>
      </c>
      <c r="E176" s="389">
        <v>644</v>
      </c>
      <c r="F176" s="390">
        <v>4.5999999999999996</v>
      </c>
      <c r="G176" s="389">
        <v>630</v>
      </c>
      <c r="H176" s="390">
        <v>4.4000000000000004</v>
      </c>
      <c r="I176" s="390">
        <v>4.8</v>
      </c>
      <c r="J176" s="391" t="s">
        <v>1787</v>
      </c>
      <c r="M176" s="28"/>
      <c r="N176" s="29"/>
    </row>
    <row r="177" spans="2:14" ht="16.399999999999999" customHeight="1" x14ac:dyDescent="0.2">
      <c r="B177" s="981" t="s">
        <v>171</v>
      </c>
      <c r="C177" s="1106" t="s">
        <v>429</v>
      </c>
      <c r="D177" s="388">
        <v>1540</v>
      </c>
      <c r="E177" s="389">
        <v>1560</v>
      </c>
      <c r="F177" s="390">
        <v>4.3</v>
      </c>
      <c r="G177" s="389">
        <v>1510</v>
      </c>
      <c r="H177" s="390">
        <v>4.0999999999999996</v>
      </c>
      <c r="I177" s="390">
        <v>4.5</v>
      </c>
      <c r="J177" s="339" t="s">
        <v>1785</v>
      </c>
      <c r="M177" s="28"/>
      <c r="N177" s="29"/>
    </row>
    <row r="178" spans="2:14" ht="16.399999999999999" customHeight="1" x14ac:dyDescent="0.2">
      <c r="B178" s="981" t="s">
        <v>172</v>
      </c>
      <c r="C178" s="1106" t="s">
        <v>1491</v>
      </c>
      <c r="D178" s="388">
        <v>3040</v>
      </c>
      <c r="E178" s="389">
        <v>3090</v>
      </c>
      <c r="F178" s="390">
        <v>4.2</v>
      </c>
      <c r="G178" s="389">
        <v>2990</v>
      </c>
      <c r="H178" s="390">
        <v>4</v>
      </c>
      <c r="I178" s="390">
        <v>4.4000000000000004</v>
      </c>
      <c r="J178" s="391" t="s">
        <v>1785</v>
      </c>
      <c r="M178" s="28"/>
      <c r="N178" s="29"/>
    </row>
    <row r="179" spans="2:14" ht="16.399999999999999" customHeight="1" x14ac:dyDescent="0.2">
      <c r="B179" s="981" t="s">
        <v>173</v>
      </c>
      <c r="C179" s="1106" t="s">
        <v>1492</v>
      </c>
      <c r="D179" s="388">
        <v>629</v>
      </c>
      <c r="E179" s="389">
        <v>639</v>
      </c>
      <c r="F179" s="390">
        <v>4.7</v>
      </c>
      <c r="G179" s="389">
        <v>625</v>
      </c>
      <c r="H179" s="390">
        <v>4.5</v>
      </c>
      <c r="I179" s="390">
        <v>4.9000000000000004</v>
      </c>
      <c r="J179" s="391" t="s">
        <v>1782</v>
      </c>
      <c r="M179" s="28"/>
      <c r="N179" s="29"/>
    </row>
    <row r="180" spans="2:14" ht="16.399999999999999" customHeight="1" x14ac:dyDescent="0.2">
      <c r="B180" s="981" t="s">
        <v>174</v>
      </c>
      <c r="C180" s="1106" t="s">
        <v>432</v>
      </c>
      <c r="D180" s="388">
        <v>752</v>
      </c>
      <c r="E180" s="389">
        <v>760</v>
      </c>
      <c r="F180" s="390">
        <v>4.7</v>
      </c>
      <c r="G180" s="389">
        <v>748</v>
      </c>
      <c r="H180" s="390">
        <v>4.5</v>
      </c>
      <c r="I180" s="390">
        <v>4.9000000000000004</v>
      </c>
      <c r="J180" s="391" t="s">
        <v>1782</v>
      </c>
      <c r="M180" s="28"/>
      <c r="N180" s="29"/>
    </row>
    <row r="181" spans="2:14" ht="16.399999999999999" customHeight="1" x14ac:dyDescent="0.2">
      <c r="B181" s="981" t="s">
        <v>176</v>
      </c>
      <c r="C181" s="1107" t="s">
        <v>433</v>
      </c>
      <c r="D181" s="388">
        <v>771</v>
      </c>
      <c r="E181" s="389">
        <v>782</v>
      </c>
      <c r="F181" s="390">
        <v>4.3</v>
      </c>
      <c r="G181" s="389">
        <v>766</v>
      </c>
      <c r="H181" s="390">
        <v>4.0999999999999996</v>
      </c>
      <c r="I181" s="390">
        <v>4.5</v>
      </c>
      <c r="J181" s="321" t="s">
        <v>1782</v>
      </c>
      <c r="M181" s="28"/>
      <c r="N181" s="29"/>
    </row>
    <row r="182" spans="2:14" ht="16.399999999999999" customHeight="1" x14ac:dyDescent="0.2">
      <c r="B182" s="981" t="s">
        <v>177</v>
      </c>
      <c r="C182" s="1106" t="s">
        <v>434</v>
      </c>
      <c r="D182" s="388">
        <v>754</v>
      </c>
      <c r="E182" s="389">
        <v>764</v>
      </c>
      <c r="F182" s="390">
        <v>4.4000000000000004</v>
      </c>
      <c r="G182" s="389">
        <v>744</v>
      </c>
      <c r="H182" s="390">
        <v>4.2</v>
      </c>
      <c r="I182" s="390">
        <v>4.5999999999999996</v>
      </c>
      <c r="J182" s="391" t="s">
        <v>1786</v>
      </c>
      <c r="M182" s="28"/>
      <c r="N182" s="29"/>
    </row>
    <row r="183" spans="2:14" ht="16.399999999999999" customHeight="1" x14ac:dyDescent="0.2">
      <c r="B183" s="981" t="s">
        <v>178</v>
      </c>
      <c r="C183" s="1106" t="s">
        <v>435</v>
      </c>
      <c r="D183" s="388">
        <v>573</v>
      </c>
      <c r="E183" s="389">
        <v>581</v>
      </c>
      <c r="F183" s="390">
        <v>4.3999999999999995</v>
      </c>
      <c r="G183" s="389">
        <v>569</v>
      </c>
      <c r="H183" s="390">
        <v>4.1999999999999993</v>
      </c>
      <c r="I183" s="390">
        <v>4.5999999999999996</v>
      </c>
      <c r="J183" s="339" t="s">
        <v>1782</v>
      </c>
      <c r="M183" s="28"/>
      <c r="N183" s="29"/>
    </row>
    <row r="184" spans="2:14" ht="16.399999999999999" customHeight="1" x14ac:dyDescent="0.2">
      <c r="B184" s="981" t="s">
        <v>179</v>
      </c>
      <c r="C184" s="1106" t="s">
        <v>436</v>
      </c>
      <c r="D184" s="388">
        <v>357</v>
      </c>
      <c r="E184" s="389">
        <v>361</v>
      </c>
      <c r="F184" s="390">
        <v>4.3999999999999995</v>
      </c>
      <c r="G184" s="389">
        <v>355</v>
      </c>
      <c r="H184" s="390">
        <v>4.1999999999999993</v>
      </c>
      <c r="I184" s="390">
        <v>4.5999999999999996</v>
      </c>
      <c r="J184" s="391" t="s">
        <v>1782</v>
      </c>
      <c r="M184" s="28"/>
      <c r="N184" s="29"/>
    </row>
    <row r="185" spans="2:14" ht="16.399999999999999" customHeight="1" x14ac:dyDescent="0.2">
      <c r="B185" s="981" t="s">
        <v>181</v>
      </c>
      <c r="C185" s="1107" t="s">
        <v>437</v>
      </c>
      <c r="D185" s="388">
        <v>721</v>
      </c>
      <c r="E185" s="389">
        <v>731</v>
      </c>
      <c r="F185" s="390">
        <v>4.3</v>
      </c>
      <c r="G185" s="389">
        <v>711</v>
      </c>
      <c r="H185" s="390">
        <v>4.0999999999999996</v>
      </c>
      <c r="I185" s="390">
        <v>4.5</v>
      </c>
      <c r="J185" s="321" t="s">
        <v>1787</v>
      </c>
      <c r="M185" s="28"/>
      <c r="N185" s="29"/>
    </row>
    <row r="186" spans="2:14" ht="16.399999999999999" customHeight="1" x14ac:dyDescent="0.2">
      <c r="B186" s="981" t="s">
        <v>182</v>
      </c>
      <c r="C186" s="1106" t="s">
        <v>438</v>
      </c>
      <c r="D186" s="388">
        <v>1490</v>
      </c>
      <c r="E186" s="389">
        <v>1510</v>
      </c>
      <c r="F186" s="390">
        <v>4.2</v>
      </c>
      <c r="G186" s="389">
        <v>1470</v>
      </c>
      <c r="H186" s="390">
        <v>4</v>
      </c>
      <c r="I186" s="390">
        <v>4.4000000000000004</v>
      </c>
      <c r="J186" s="391" t="s">
        <v>1785</v>
      </c>
      <c r="M186" s="28"/>
      <c r="N186" s="29"/>
    </row>
    <row r="187" spans="2:14" ht="16.399999999999999" customHeight="1" x14ac:dyDescent="0.2">
      <c r="B187" s="981" t="s">
        <v>183</v>
      </c>
      <c r="C187" s="1107" t="s">
        <v>439</v>
      </c>
      <c r="D187" s="388">
        <v>522</v>
      </c>
      <c r="E187" s="389">
        <v>526</v>
      </c>
      <c r="F187" s="390">
        <v>4.7</v>
      </c>
      <c r="G187" s="389">
        <v>520</v>
      </c>
      <c r="H187" s="390">
        <v>4.5</v>
      </c>
      <c r="I187" s="390">
        <v>4.9000000000000004</v>
      </c>
      <c r="J187" s="321" t="s">
        <v>1784</v>
      </c>
      <c r="M187" s="28"/>
      <c r="N187" s="29"/>
    </row>
    <row r="188" spans="2:14" ht="16.399999999999999" customHeight="1" x14ac:dyDescent="0.2">
      <c r="B188" s="981" t="s">
        <v>184</v>
      </c>
      <c r="C188" s="1106" t="s">
        <v>440</v>
      </c>
      <c r="D188" s="388">
        <v>1800</v>
      </c>
      <c r="E188" s="389">
        <v>1830</v>
      </c>
      <c r="F188" s="390">
        <v>4.2</v>
      </c>
      <c r="G188" s="389">
        <v>1790</v>
      </c>
      <c r="H188" s="390">
        <v>4</v>
      </c>
      <c r="I188" s="390">
        <v>4.3999999999999995</v>
      </c>
      <c r="J188" s="391" t="s">
        <v>1782</v>
      </c>
      <c r="M188" s="28"/>
      <c r="N188" s="29"/>
    </row>
    <row r="189" spans="2:14" ht="16.399999999999999" customHeight="1" x14ac:dyDescent="0.2">
      <c r="B189" s="981" t="s">
        <v>185</v>
      </c>
      <c r="C189" s="1106" t="s">
        <v>441</v>
      </c>
      <c r="D189" s="388">
        <v>1100</v>
      </c>
      <c r="E189" s="389">
        <v>1110</v>
      </c>
      <c r="F189" s="390">
        <v>4.5999999999999996</v>
      </c>
      <c r="G189" s="389">
        <v>1090</v>
      </c>
      <c r="H189" s="390">
        <v>4.3999999999999995</v>
      </c>
      <c r="I189" s="390">
        <v>4.8</v>
      </c>
      <c r="J189" s="339" t="s">
        <v>1782</v>
      </c>
      <c r="M189" s="28"/>
      <c r="N189" s="29"/>
    </row>
    <row r="190" spans="2:14" ht="16.399999999999999" customHeight="1" x14ac:dyDescent="0.2">
      <c r="B190" s="981" t="s">
        <v>186</v>
      </c>
      <c r="C190" s="1106" t="s">
        <v>442</v>
      </c>
      <c r="D190" s="388">
        <v>725</v>
      </c>
      <c r="E190" s="389">
        <v>732</v>
      </c>
      <c r="F190" s="390">
        <v>4.7</v>
      </c>
      <c r="G190" s="389">
        <v>722</v>
      </c>
      <c r="H190" s="390">
        <v>4.5</v>
      </c>
      <c r="I190" s="390">
        <v>4.9000000000000004</v>
      </c>
      <c r="J190" s="391" t="s">
        <v>834</v>
      </c>
      <c r="M190" s="28"/>
      <c r="N190" s="29"/>
    </row>
    <row r="191" spans="2:14" ht="16.399999999999999" customHeight="1" x14ac:dyDescent="0.2">
      <c r="B191" s="981" t="s">
        <v>187</v>
      </c>
      <c r="C191" s="1107" t="s">
        <v>443</v>
      </c>
      <c r="D191" s="388">
        <v>834</v>
      </c>
      <c r="E191" s="389">
        <v>844</v>
      </c>
      <c r="F191" s="390">
        <v>4.3</v>
      </c>
      <c r="G191" s="389">
        <v>829</v>
      </c>
      <c r="H191" s="390">
        <v>4.0999999999999996</v>
      </c>
      <c r="I191" s="390">
        <v>4.5</v>
      </c>
      <c r="J191" s="321" t="s">
        <v>1782</v>
      </c>
      <c r="M191" s="28"/>
      <c r="N191" s="29"/>
    </row>
    <row r="192" spans="2:14" ht="16.399999999999999" customHeight="1" x14ac:dyDescent="0.2">
      <c r="B192" s="981" t="s">
        <v>188</v>
      </c>
      <c r="C192" s="1106" t="s">
        <v>444</v>
      </c>
      <c r="D192" s="388">
        <v>720</v>
      </c>
      <c r="E192" s="389">
        <v>729</v>
      </c>
      <c r="F192" s="390">
        <v>4.4000000000000004</v>
      </c>
      <c r="G192" s="389">
        <v>711</v>
      </c>
      <c r="H192" s="390">
        <v>4.2</v>
      </c>
      <c r="I192" s="390">
        <v>4.5999999999999996</v>
      </c>
      <c r="J192" s="391" t="s">
        <v>1788</v>
      </c>
      <c r="M192" s="28"/>
      <c r="N192" s="29"/>
    </row>
    <row r="193" spans="2:14" ht="16.399999999999999" customHeight="1" x14ac:dyDescent="0.2">
      <c r="B193" s="981" t="s">
        <v>189</v>
      </c>
      <c r="C193" s="1107" t="s">
        <v>1493</v>
      </c>
      <c r="D193" s="388">
        <v>1770</v>
      </c>
      <c r="E193" s="389">
        <v>1790</v>
      </c>
      <c r="F193" s="390">
        <v>4.3</v>
      </c>
      <c r="G193" s="389">
        <v>1740</v>
      </c>
      <c r="H193" s="390">
        <v>4.0999999999999996</v>
      </c>
      <c r="I193" s="390">
        <v>4.5</v>
      </c>
      <c r="J193" s="321" t="s">
        <v>1785</v>
      </c>
      <c r="M193" s="28"/>
      <c r="N193" s="29"/>
    </row>
    <row r="194" spans="2:14" ht="16.399999999999999" customHeight="1" x14ac:dyDescent="0.2">
      <c r="B194" s="981" t="s">
        <v>191</v>
      </c>
      <c r="C194" s="1106" t="s">
        <v>446</v>
      </c>
      <c r="D194" s="388">
        <v>547</v>
      </c>
      <c r="E194" s="389">
        <v>554</v>
      </c>
      <c r="F194" s="390">
        <v>4.5</v>
      </c>
      <c r="G194" s="389">
        <v>540</v>
      </c>
      <c r="H194" s="390">
        <v>4.3</v>
      </c>
      <c r="I194" s="390">
        <v>4.7</v>
      </c>
      <c r="J194" s="391" t="s">
        <v>1787</v>
      </c>
      <c r="M194" s="28"/>
      <c r="N194" s="29"/>
    </row>
    <row r="195" spans="2:14" ht="16.399999999999999" customHeight="1" x14ac:dyDescent="0.2">
      <c r="B195" s="981" t="s">
        <v>192</v>
      </c>
      <c r="C195" s="1106" t="s">
        <v>447</v>
      </c>
      <c r="D195" s="388">
        <v>1120</v>
      </c>
      <c r="E195" s="389">
        <v>1130</v>
      </c>
      <c r="F195" s="390">
        <v>4.8</v>
      </c>
      <c r="G195" s="389">
        <v>1120</v>
      </c>
      <c r="H195" s="390">
        <v>4.5999999999999996</v>
      </c>
      <c r="I195" s="390">
        <v>5</v>
      </c>
      <c r="J195" s="339" t="s">
        <v>1782</v>
      </c>
      <c r="M195" s="28"/>
      <c r="N195" s="29"/>
    </row>
    <row r="196" spans="2:14" ht="16.399999999999999" customHeight="1" x14ac:dyDescent="0.2">
      <c r="B196" s="981" t="s">
        <v>193</v>
      </c>
      <c r="C196" s="1106" t="s">
        <v>448</v>
      </c>
      <c r="D196" s="388">
        <v>422</v>
      </c>
      <c r="E196" s="389">
        <v>428</v>
      </c>
      <c r="F196" s="390">
        <v>4.3999999999999995</v>
      </c>
      <c r="G196" s="389">
        <v>419</v>
      </c>
      <c r="H196" s="390">
        <v>4.1999999999999993</v>
      </c>
      <c r="I196" s="390">
        <v>4.5999999999999996</v>
      </c>
      <c r="J196" s="391" t="s">
        <v>1782</v>
      </c>
      <c r="M196" s="28"/>
      <c r="N196" s="29"/>
    </row>
    <row r="197" spans="2:14" ht="16.399999999999999" customHeight="1" x14ac:dyDescent="0.2">
      <c r="B197" s="981" t="s">
        <v>194</v>
      </c>
      <c r="C197" s="1107" t="s">
        <v>1494</v>
      </c>
      <c r="D197" s="388">
        <v>1870</v>
      </c>
      <c r="E197" s="389">
        <v>1900</v>
      </c>
      <c r="F197" s="390">
        <v>4.0999999999999996</v>
      </c>
      <c r="G197" s="389">
        <v>1840</v>
      </c>
      <c r="H197" s="390">
        <v>3.9</v>
      </c>
      <c r="I197" s="390">
        <v>4.3</v>
      </c>
      <c r="J197" s="321" t="s">
        <v>1785</v>
      </c>
      <c r="M197" s="28"/>
      <c r="N197" s="29"/>
    </row>
    <row r="198" spans="2:14" ht="16.399999999999999" customHeight="1" x14ac:dyDescent="0.2">
      <c r="B198" s="981" t="s">
        <v>195</v>
      </c>
      <c r="C198" s="1106" t="s">
        <v>450</v>
      </c>
      <c r="D198" s="388">
        <v>770</v>
      </c>
      <c r="E198" s="389">
        <v>780</v>
      </c>
      <c r="F198" s="390">
        <v>4.3999999999999995</v>
      </c>
      <c r="G198" s="389">
        <v>765</v>
      </c>
      <c r="H198" s="390">
        <v>4.1999999999999993</v>
      </c>
      <c r="I198" s="390">
        <v>4.5999999999999996</v>
      </c>
      <c r="J198" s="391" t="s">
        <v>1782</v>
      </c>
      <c r="M198" s="28"/>
      <c r="N198" s="29"/>
    </row>
    <row r="199" spans="2:14" ht="16.399999999999999" customHeight="1" x14ac:dyDescent="0.2">
      <c r="B199" s="981" t="s">
        <v>196</v>
      </c>
      <c r="C199" s="1107" t="s">
        <v>451</v>
      </c>
      <c r="D199" s="388">
        <v>452</v>
      </c>
      <c r="E199" s="389">
        <v>454</v>
      </c>
      <c r="F199" s="390">
        <v>4.9000000000000004</v>
      </c>
      <c r="G199" s="389">
        <v>452</v>
      </c>
      <c r="H199" s="390">
        <v>4.7</v>
      </c>
      <c r="I199" s="390">
        <v>5.0999999999999996</v>
      </c>
      <c r="J199" s="321" t="s">
        <v>548</v>
      </c>
      <c r="M199" s="28"/>
      <c r="N199" s="29"/>
    </row>
    <row r="200" spans="2:14" ht="16.399999999999999" customHeight="1" x14ac:dyDescent="0.2">
      <c r="B200" s="981" t="s">
        <v>197</v>
      </c>
      <c r="C200" s="1106" t="s">
        <v>452</v>
      </c>
      <c r="D200" s="388">
        <v>4000</v>
      </c>
      <c r="E200" s="389">
        <v>4060</v>
      </c>
      <c r="F200" s="390">
        <v>4.3</v>
      </c>
      <c r="G200" s="389">
        <v>3940</v>
      </c>
      <c r="H200" s="390">
        <v>4.0999999999999996</v>
      </c>
      <c r="I200" s="390">
        <v>4.5</v>
      </c>
      <c r="J200" s="391" t="s">
        <v>1785</v>
      </c>
      <c r="M200" s="28"/>
      <c r="N200" s="29"/>
    </row>
    <row r="201" spans="2:14" ht="16.399999999999999" customHeight="1" x14ac:dyDescent="0.2">
      <c r="B201" s="981" t="s">
        <v>198</v>
      </c>
      <c r="C201" s="1106" t="s">
        <v>453</v>
      </c>
      <c r="D201" s="388">
        <v>2530</v>
      </c>
      <c r="E201" s="389">
        <v>2550</v>
      </c>
      <c r="F201" s="390">
        <v>4.5</v>
      </c>
      <c r="G201" s="389">
        <v>2530</v>
      </c>
      <c r="H201" s="390">
        <v>4.3</v>
      </c>
      <c r="I201" s="390">
        <v>4.7</v>
      </c>
      <c r="J201" s="339" t="s">
        <v>548</v>
      </c>
      <c r="M201" s="28"/>
      <c r="N201" s="29"/>
    </row>
    <row r="202" spans="2:14" ht="16.399999999999999" customHeight="1" x14ac:dyDescent="0.2">
      <c r="B202" s="981" t="s">
        <v>199</v>
      </c>
      <c r="C202" s="1106" t="s">
        <v>454</v>
      </c>
      <c r="D202" s="388">
        <v>803</v>
      </c>
      <c r="E202" s="389">
        <v>812</v>
      </c>
      <c r="F202" s="390">
        <v>4.8</v>
      </c>
      <c r="G202" s="389">
        <v>803</v>
      </c>
      <c r="H202" s="390">
        <v>4.5999999999999996</v>
      </c>
      <c r="I202" s="390">
        <v>5</v>
      </c>
      <c r="J202" s="391" t="s">
        <v>548</v>
      </c>
      <c r="M202" s="28"/>
      <c r="N202" s="29"/>
    </row>
    <row r="203" spans="2:14" ht="16.399999999999999" customHeight="1" x14ac:dyDescent="0.2">
      <c r="B203" s="981" t="s">
        <v>200</v>
      </c>
      <c r="C203" s="1107" t="s">
        <v>455</v>
      </c>
      <c r="D203" s="388">
        <v>647</v>
      </c>
      <c r="E203" s="389">
        <v>647</v>
      </c>
      <c r="F203" s="390">
        <v>4.7</v>
      </c>
      <c r="G203" s="389">
        <v>647</v>
      </c>
      <c r="H203" s="390">
        <v>4.5</v>
      </c>
      <c r="I203" s="390">
        <v>4.9000000000000004</v>
      </c>
      <c r="J203" s="321" t="s">
        <v>548</v>
      </c>
      <c r="M203" s="28"/>
      <c r="N203" s="29"/>
    </row>
    <row r="204" spans="2:14" ht="16.399999999999999" customHeight="1" x14ac:dyDescent="0.2">
      <c r="B204" s="981" t="s">
        <v>201</v>
      </c>
      <c r="C204" s="1106" t="s">
        <v>456</v>
      </c>
      <c r="D204" s="388">
        <v>542</v>
      </c>
      <c r="E204" s="389">
        <v>547</v>
      </c>
      <c r="F204" s="390">
        <v>4.9000000000000004</v>
      </c>
      <c r="G204" s="389">
        <v>542</v>
      </c>
      <c r="H204" s="390">
        <v>4.7</v>
      </c>
      <c r="I204" s="390">
        <v>5.0999999999999996</v>
      </c>
      <c r="J204" s="391" t="s">
        <v>548</v>
      </c>
      <c r="M204" s="28"/>
      <c r="N204" s="29"/>
    </row>
    <row r="205" spans="2:14" ht="16.399999999999999" customHeight="1" x14ac:dyDescent="0.2">
      <c r="B205" s="981" t="s">
        <v>202</v>
      </c>
      <c r="C205" s="1107" t="s">
        <v>457</v>
      </c>
      <c r="D205" s="388">
        <v>1200</v>
      </c>
      <c r="E205" s="389">
        <v>1210</v>
      </c>
      <c r="F205" s="390">
        <v>4.7</v>
      </c>
      <c r="G205" s="389">
        <v>1200</v>
      </c>
      <c r="H205" s="390">
        <v>4.5</v>
      </c>
      <c r="I205" s="390">
        <v>4.9000000000000004</v>
      </c>
      <c r="J205" s="321" t="s">
        <v>548</v>
      </c>
      <c r="M205" s="28"/>
      <c r="N205" s="29"/>
    </row>
    <row r="206" spans="2:14" ht="16.399999999999999" customHeight="1" x14ac:dyDescent="0.2">
      <c r="B206" s="981" t="s">
        <v>203</v>
      </c>
      <c r="C206" s="1106" t="s">
        <v>458</v>
      </c>
      <c r="D206" s="388">
        <v>708</v>
      </c>
      <c r="E206" s="389">
        <v>718</v>
      </c>
      <c r="F206" s="390">
        <v>5</v>
      </c>
      <c r="G206" s="389">
        <v>708</v>
      </c>
      <c r="H206" s="390">
        <v>4.8</v>
      </c>
      <c r="I206" s="390">
        <v>5.2</v>
      </c>
      <c r="J206" s="391" t="s">
        <v>548</v>
      </c>
      <c r="M206" s="28"/>
      <c r="N206" s="29"/>
    </row>
    <row r="207" spans="2:14" ht="16.399999999999999" customHeight="1" x14ac:dyDescent="0.2">
      <c r="B207" s="981" t="s">
        <v>204</v>
      </c>
      <c r="C207" s="1106" t="s">
        <v>459</v>
      </c>
      <c r="D207" s="388">
        <v>758</v>
      </c>
      <c r="E207" s="389">
        <v>764</v>
      </c>
      <c r="F207" s="390">
        <v>4.8</v>
      </c>
      <c r="G207" s="389">
        <v>758</v>
      </c>
      <c r="H207" s="390">
        <v>4.5999999999999996</v>
      </c>
      <c r="I207" s="390">
        <v>5</v>
      </c>
      <c r="J207" s="339" t="s">
        <v>548</v>
      </c>
      <c r="M207" s="28"/>
      <c r="N207" s="29"/>
    </row>
    <row r="208" spans="2:14" ht="16.399999999999999" customHeight="1" x14ac:dyDescent="0.2">
      <c r="B208" s="981" t="s">
        <v>205</v>
      </c>
      <c r="C208" s="1106" t="s">
        <v>460</v>
      </c>
      <c r="D208" s="388">
        <v>603</v>
      </c>
      <c r="E208" s="389">
        <v>620</v>
      </c>
      <c r="F208" s="390">
        <v>4.8</v>
      </c>
      <c r="G208" s="389">
        <v>603</v>
      </c>
      <c r="H208" s="390">
        <v>4.5999999999999996</v>
      </c>
      <c r="I208" s="390">
        <v>5</v>
      </c>
      <c r="J208" s="391" t="s">
        <v>548</v>
      </c>
      <c r="M208" s="28"/>
      <c r="N208" s="29"/>
    </row>
    <row r="209" spans="2:14" ht="16.399999999999999" customHeight="1" x14ac:dyDescent="0.2">
      <c r="B209" s="981" t="s">
        <v>206</v>
      </c>
      <c r="C209" s="1107" t="s">
        <v>461</v>
      </c>
      <c r="D209" s="388">
        <v>883</v>
      </c>
      <c r="E209" s="389">
        <v>902</v>
      </c>
      <c r="F209" s="390">
        <v>4.8</v>
      </c>
      <c r="G209" s="389">
        <v>883</v>
      </c>
      <c r="H209" s="390">
        <v>4.5999999999999996</v>
      </c>
      <c r="I209" s="390">
        <v>5</v>
      </c>
      <c r="J209" s="321" t="s">
        <v>548</v>
      </c>
      <c r="M209" s="28"/>
      <c r="N209" s="29"/>
    </row>
    <row r="210" spans="2:14" ht="16.399999999999999" customHeight="1" x14ac:dyDescent="0.2">
      <c r="B210" s="981" t="s">
        <v>207</v>
      </c>
      <c r="C210" s="1106" t="s">
        <v>462</v>
      </c>
      <c r="D210" s="388">
        <v>1210</v>
      </c>
      <c r="E210" s="389">
        <v>1230</v>
      </c>
      <c r="F210" s="390">
        <v>4.5999999999999996</v>
      </c>
      <c r="G210" s="389">
        <v>1200</v>
      </c>
      <c r="H210" s="390">
        <v>4.3999999999999995</v>
      </c>
      <c r="I210" s="390">
        <v>4.8</v>
      </c>
      <c r="J210" s="391" t="s">
        <v>1782</v>
      </c>
      <c r="M210" s="28"/>
      <c r="N210" s="29"/>
    </row>
    <row r="211" spans="2:14" ht="16.399999999999999" customHeight="1" x14ac:dyDescent="0.2">
      <c r="B211" s="981" t="s">
        <v>209</v>
      </c>
      <c r="C211" s="1107" t="s">
        <v>463</v>
      </c>
      <c r="D211" s="388">
        <v>1160</v>
      </c>
      <c r="E211" s="389">
        <v>1170</v>
      </c>
      <c r="F211" s="390">
        <v>4.5999999999999996</v>
      </c>
      <c r="G211" s="389">
        <v>1140</v>
      </c>
      <c r="H211" s="390">
        <v>4.4000000000000004</v>
      </c>
      <c r="I211" s="390">
        <v>4.8</v>
      </c>
      <c r="J211" s="321" t="s">
        <v>1787</v>
      </c>
      <c r="M211" s="28"/>
      <c r="N211" s="29"/>
    </row>
    <row r="212" spans="2:14" ht="16.399999999999999" customHeight="1" x14ac:dyDescent="0.2">
      <c r="B212" s="981" t="s">
        <v>210</v>
      </c>
      <c r="C212" s="1106" t="s">
        <v>464</v>
      </c>
      <c r="D212" s="388">
        <v>297</v>
      </c>
      <c r="E212" s="389">
        <v>306</v>
      </c>
      <c r="F212" s="390">
        <v>4.9000000000000004</v>
      </c>
      <c r="G212" s="389">
        <v>297</v>
      </c>
      <c r="H212" s="390">
        <v>4.7</v>
      </c>
      <c r="I212" s="390">
        <v>5.0999999999999996</v>
      </c>
      <c r="J212" s="391" t="s">
        <v>548</v>
      </c>
      <c r="M212" s="28"/>
      <c r="N212" s="29"/>
    </row>
    <row r="213" spans="2:14" ht="16.399999999999999" customHeight="1" x14ac:dyDescent="0.2">
      <c r="B213" s="981" t="s">
        <v>211</v>
      </c>
      <c r="C213" s="1106" t="s">
        <v>465</v>
      </c>
      <c r="D213" s="388">
        <v>1990</v>
      </c>
      <c r="E213" s="389">
        <v>2010</v>
      </c>
      <c r="F213" s="390">
        <v>5.0999999999999996</v>
      </c>
      <c r="G213" s="389">
        <v>1960</v>
      </c>
      <c r="H213" s="390">
        <v>4.9000000000000004</v>
      </c>
      <c r="I213" s="390">
        <v>5.3</v>
      </c>
      <c r="J213" s="339" t="s">
        <v>1785</v>
      </c>
      <c r="M213" s="28"/>
      <c r="N213" s="29"/>
    </row>
    <row r="214" spans="2:14" ht="16.399999999999999" customHeight="1" x14ac:dyDescent="0.2">
      <c r="B214" s="981" t="s">
        <v>212</v>
      </c>
      <c r="C214" s="1106" t="s">
        <v>466</v>
      </c>
      <c r="D214" s="388">
        <v>2000</v>
      </c>
      <c r="E214" s="389">
        <v>2020</v>
      </c>
      <c r="F214" s="390">
        <v>5</v>
      </c>
      <c r="G214" s="389">
        <v>1980</v>
      </c>
      <c r="H214" s="390">
        <v>4.8</v>
      </c>
      <c r="I214" s="390">
        <v>5.2</v>
      </c>
      <c r="J214" s="391" t="s">
        <v>1787</v>
      </c>
      <c r="M214" s="28"/>
      <c r="N214" s="29"/>
    </row>
    <row r="215" spans="2:14" ht="16.399999999999999" customHeight="1" x14ac:dyDescent="0.2">
      <c r="B215" s="981" t="s">
        <v>213</v>
      </c>
      <c r="C215" s="1107" t="s">
        <v>467</v>
      </c>
      <c r="D215" s="388">
        <v>1340</v>
      </c>
      <c r="E215" s="389">
        <v>1360</v>
      </c>
      <c r="F215" s="390">
        <v>4.9000000000000004</v>
      </c>
      <c r="G215" s="389">
        <v>1320</v>
      </c>
      <c r="H215" s="390">
        <v>4.7</v>
      </c>
      <c r="I215" s="390">
        <v>5.0999999999999996</v>
      </c>
      <c r="J215" s="321" t="s">
        <v>1786</v>
      </c>
      <c r="M215" s="28"/>
      <c r="N215" s="29"/>
    </row>
    <row r="216" spans="2:14" ht="16.399999999999999" customHeight="1" x14ac:dyDescent="0.2">
      <c r="B216" s="981" t="s">
        <v>214</v>
      </c>
      <c r="C216" s="1106" t="s">
        <v>1495</v>
      </c>
      <c r="D216" s="388">
        <v>853</v>
      </c>
      <c r="E216" s="389">
        <v>862</v>
      </c>
      <c r="F216" s="390">
        <v>4.8</v>
      </c>
      <c r="G216" s="389">
        <v>844</v>
      </c>
      <c r="H216" s="390">
        <v>4.5999999999999996</v>
      </c>
      <c r="I216" s="390">
        <v>5</v>
      </c>
      <c r="J216" s="391" t="s">
        <v>1787</v>
      </c>
      <c r="M216" s="28"/>
      <c r="N216" s="29"/>
    </row>
    <row r="217" spans="2:14" ht="16.399999999999999" customHeight="1" x14ac:dyDescent="0.2">
      <c r="B217" s="981" t="s">
        <v>215</v>
      </c>
      <c r="C217" s="1107" t="s">
        <v>469</v>
      </c>
      <c r="D217" s="388">
        <v>1420</v>
      </c>
      <c r="E217" s="389">
        <v>1430</v>
      </c>
      <c r="F217" s="390">
        <v>5.2</v>
      </c>
      <c r="G217" s="389">
        <v>1400</v>
      </c>
      <c r="H217" s="390">
        <v>5</v>
      </c>
      <c r="I217" s="390">
        <v>5.4</v>
      </c>
      <c r="J217" s="321" t="s">
        <v>1785</v>
      </c>
      <c r="M217" s="28"/>
      <c r="N217" s="29"/>
    </row>
    <row r="218" spans="2:14" ht="16.399999999999999" customHeight="1" x14ac:dyDescent="0.2">
      <c r="B218" s="981" t="s">
        <v>216</v>
      </c>
      <c r="C218" s="1106" t="s">
        <v>470</v>
      </c>
      <c r="D218" s="388">
        <v>2180</v>
      </c>
      <c r="E218" s="389">
        <v>2200</v>
      </c>
      <c r="F218" s="390">
        <v>4.7</v>
      </c>
      <c r="G218" s="389">
        <v>2150</v>
      </c>
      <c r="H218" s="390">
        <v>4.5</v>
      </c>
      <c r="I218" s="390">
        <v>4.9000000000000004</v>
      </c>
      <c r="J218" s="391" t="s">
        <v>1787</v>
      </c>
      <c r="M218" s="28"/>
      <c r="N218" s="29"/>
    </row>
    <row r="219" spans="2:14" ht="16.399999999999999" customHeight="1" x14ac:dyDescent="0.2">
      <c r="B219" s="981" t="s">
        <v>217</v>
      </c>
      <c r="C219" s="1106" t="s">
        <v>471</v>
      </c>
      <c r="D219" s="388">
        <v>1060</v>
      </c>
      <c r="E219" s="389">
        <v>1070</v>
      </c>
      <c r="F219" s="390">
        <v>4.7</v>
      </c>
      <c r="G219" s="389">
        <v>1050</v>
      </c>
      <c r="H219" s="390">
        <v>4.5</v>
      </c>
      <c r="I219" s="390">
        <v>4.9000000000000004</v>
      </c>
      <c r="J219" s="339" t="s">
        <v>1788</v>
      </c>
      <c r="M219" s="28"/>
      <c r="N219" s="29"/>
    </row>
    <row r="220" spans="2:14" ht="16.399999999999999" customHeight="1" x14ac:dyDescent="0.2">
      <c r="B220" s="981" t="s">
        <v>218</v>
      </c>
      <c r="C220" s="1106" t="s">
        <v>472</v>
      </c>
      <c r="D220" s="388">
        <v>1210</v>
      </c>
      <c r="E220" s="389">
        <v>1220</v>
      </c>
      <c r="F220" s="390">
        <v>4.5999999999999996</v>
      </c>
      <c r="G220" s="389">
        <v>1190</v>
      </c>
      <c r="H220" s="390">
        <v>4.3999999999999995</v>
      </c>
      <c r="I220" s="390">
        <v>4.8</v>
      </c>
      <c r="J220" s="391" t="s">
        <v>1787</v>
      </c>
      <c r="M220" s="28"/>
      <c r="N220" s="29"/>
    </row>
    <row r="221" spans="2:14" ht="16.399999999999999" customHeight="1" x14ac:dyDescent="0.2">
      <c r="B221" s="981" t="s">
        <v>219</v>
      </c>
      <c r="C221" s="1107" t="s">
        <v>473</v>
      </c>
      <c r="D221" s="388">
        <v>394</v>
      </c>
      <c r="E221" s="389">
        <v>398</v>
      </c>
      <c r="F221" s="390">
        <v>5.2</v>
      </c>
      <c r="G221" s="389">
        <v>390</v>
      </c>
      <c r="H221" s="390">
        <v>5</v>
      </c>
      <c r="I221" s="390">
        <v>5.4</v>
      </c>
      <c r="J221" s="321" t="s">
        <v>1785</v>
      </c>
      <c r="M221" s="28"/>
      <c r="N221" s="29"/>
    </row>
    <row r="222" spans="2:14" ht="16.399999999999999" customHeight="1" x14ac:dyDescent="0.2">
      <c r="B222" s="981" t="s">
        <v>221</v>
      </c>
      <c r="C222" s="1106" t="s">
        <v>474</v>
      </c>
      <c r="D222" s="388">
        <v>748</v>
      </c>
      <c r="E222" s="389">
        <v>753</v>
      </c>
      <c r="F222" s="390">
        <v>4.7</v>
      </c>
      <c r="G222" s="389">
        <v>742</v>
      </c>
      <c r="H222" s="390">
        <v>4.5</v>
      </c>
      <c r="I222" s="390">
        <v>4.9000000000000004</v>
      </c>
      <c r="J222" s="391" t="s">
        <v>1785</v>
      </c>
      <c r="M222" s="28"/>
      <c r="N222" s="29"/>
    </row>
    <row r="223" spans="2:14" ht="16.399999999999999" customHeight="1" x14ac:dyDescent="0.2">
      <c r="B223" s="981" t="s">
        <v>222</v>
      </c>
      <c r="C223" s="1107" t="s">
        <v>475</v>
      </c>
      <c r="D223" s="388">
        <v>560</v>
      </c>
      <c r="E223" s="389">
        <v>565</v>
      </c>
      <c r="F223" s="390">
        <v>4.9000000000000004</v>
      </c>
      <c r="G223" s="389">
        <v>554</v>
      </c>
      <c r="H223" s="390">
        <v>4.7</v>
      </c>
      <c r="I223" s="390">
        <v>5.0999999999999996</v>
      </c>
      <c r="J223" s="321" t="s">
        <v>1789</v>
      </c>
      <c r="M223" s="28"/>
      <c r="N223" s="29"/>
    </row>
    <row r="224" spans="2:14" ht="16.399999999999999" customHeight="1" x14ac:dyDescent="0.2">
      <c r="B224" s="981" t="s">
        <v>223</v>
      </c>
      <c r="C224" s="1106" t="s">
        <v>476</v>
      </c>
      <c r="D224" s="388">
        <v>664</v>
      </c>
      <c r="E224" s="389">
        <v>670</v>
      </c>
      <c r="F224" s="390">
        <v>4.9000000000000004</v>
      </c>
      <c r="G224" s="389">
        <v>658</v>
      </c>
      <c r="H224" s="390">
        <v>4.7</v>
      </c>
      <c r="I224" s="390">
        <v>5.0999999999999996</v>
      </c>
      <c r="J224" s="391" t="s">
        <v>1785</v>
      </c>
      <c r="M224" s="28"/>
      <c r="N224" s="29"/>
    </row>
    <row r="225" spans="2:14" ht="16.399999999999999" customHeight="1" x14ac:dyDescent="0.2">
      <c r="B225" s="981" t="s">
        <v>224</v>
      </c>
      <c r="C225" s="1106" t="s">
        <v>477</v>
      </c>
      <c r="D225" s="388">
        <v>437</v>
      </c>
      <c r="E225" s="389">
        <v>441</v>
      </c>
      <c r="F225" s="390">
        <v>4.8</v>
      </c>
      <c r="G225" s="389">
        <v>432</v>
      </c>
      <c r="H225" s="390">
        <v>4.5999999999999996</v>
      </c>
      <c r="I225" s="390">
        <v>5</v>
      </c>
      <c r="J225" s="339" t="s">
        <v>1785</v>
      </c>
      <c r="M225" s="28"/>
      <c r="N225" s="29"/>
    </row>
    <row r="226" spans="2:14" ht="16.399999999999999" customHeight="1" x14ac:dyDescent="0.2">
      <c r="B226" s="981" t="s">
        <v>225</v>
      </c>
      <c r="C226" s="1106" t="s">
        <v>1496</v>
      </c>
      <c r="D226" s="388">
        <v>483</v>
      </c>
      <c r="E226" s="389">
        <v>486</v>
      </c>
      <c r="F226" s="390">
        <v>4.9000000000000004</v>
      </c>
      <c r="G226" s="389">
        <v>479</v>
      </c>
      <c r="H226" s="390">
        <v>4.7</v>
      </c>
      <c r="I226" s="390">
        <v>5.0999999999999996</v>
      </c>
      <c r="J226" s="391" t="s">
        <v>1785</v>
      </c>
      <c r="M226" s="28"/>
      <c r="N226" s="29"/>
    </row>
    <row r="227" spans="2:14" ht="16.399999999999999" customHeight="1" x14ac:dyDescent="0.2">
      <c r="B227" s="981" t="s">
        <v>226</v>
      </c>
      <c r="C227" s="1107" t="s">
        <v>1497</v>
      </c>
      <c r="D227" s="388">
        <v>776</v>
      </c>
      <c r="E227" s="389">
        <v>784</v>
      </c>
      <c r="F227" s="390">
        <v>4.9000000000000004</v>
      </c>
      <c r="G227" s="389">
        <v>767</v>
      </c>
      <c r="H227" s="390">
        <v>4.7</v>
      </c>
      <c r="I227" s="390">
        <v>5.0999999999999996</v>
      </c>
      <c r="J227" s="321" t="s">
        <v>1785</v>
      </c>
      <c r="M227" s="28"/>
      <c r="N227" s="29"/>
    </row>
    <row r="228" spans="2:14" ht="16.399999999999999" customHeight="1" x14ac:dyDescent="0.2">
      <c r="B228" s="981" t="s">
        <v>227</v>
      </c>
      <c r="C228" s="1106" t="s">
        <v>480</v>
      </c>
      <c r="D228" s="388">
        <v>703</v>
      </c>
      <c r="E228" s="389">
        <v>708</v>
      </c>
      <c r="F228" s="390">
        <v>4.9000000000000004</v>
      </c>
      <c r="G228" s="389">
        <v>697</v>
      </c>
      <c r="H228" s="390">
        <v>4.7</v>
      </c>
      <c r="I228" s="390">
        <v>5.0999999999999996</v>
      </c>
      <c r="J228" s="391" t="s">
        <v>1785</v>
      </c>
      <c r="M228" s="28"/>
      <c r="N228" s="29"/>
    </row>
    <row r="229" spans="2:14" ht="16.399999999999999" customHeight="1" x14ac:dyDescent="0.2">
      <c r="B229" s="981" t="s">
        <v>228</v>
      </c>
      <c r="C229" s="1107" t="s">
        <v>481</v>
      </c>
      <c r="D229" s="388">
        <v>1710</v>
      </c>
      <c r="E229" s="389">
        <v>1730</v>
      </c>
      <c r="F229" s="390">
        <v>5</v>
      </c>
      <c r="G229" s="389">
        <v>1690</v>
      </c>
      <c r="H229" s="390">
        <v>4.8</v>
      </c>
      <c r="I229" s="390">
        <v>5.2</v>
      </c>
      <c r="J229" s="321" t="s">
        <v>1787</v>
      </c>
      <c r="M229" s="28"/>
      <c r="N229" s="29"/>
    </row>
    <row r="230" spans="2:14" ht="16.399999999999999" customHeight="1" x14ac:dyDescent="0.2">
      <c r="B230" s="981" t="s">
        <v>229</v>
      </c>
      <c r="C230" s="1106" t="s">
        <v>482</v>
      </c>
      <c r="D230" s="388">
        <v>1000</v>
      </c>
      <c r="E230" s="389">
        <v>1020</v>
      </c>
      <c r="F230" s="390">
        <v>4.0999999999999996</v>
      </c>
      <c r="G230" s="389">
        <v>986</v>
      </c>
      <c r="H230" s="390">
        <v>3.9</v>
      </c>
      <c r="I230" s="390">
        <v>4.3</v>
      </c>
      <c r="J230" s="391" t="s">
        <v>1789</v>
      </c>
      <c r="M230" s="28"/>
      <c r="N230" s="29"/>
    </row>
    <row r="231" spans="2:14" ht="16.399999999999999" customHeight="1" x14ac:dyDescent="0.2">
      <c r="B231" s="981" t="s">
        <v>230</v>
      </c>
      <c r="C231" s="1106" t="s">
        <v>483</v>
      </c>
      <c r="D231" s="388">
        <v>783</v>
      </c>
      <c r="E231" s="389">
        <v>792</v>
      </c>
      <c r="F231" s="390">
        <v>4.4000000000000004</v>
      </c>
      <c r="G231" s="389">
        <v>774</v>
      </c>
      <c r="H231" s="390">
        <v>4.2</v>
      </c>
      <c r="I231" s="390">
        <v>4.5999999999999996</v>
      </c>
      <c r="J231" s="339" t="s">
        <v>1785</v>
      </c>
      <c r="M231" s="28"/>
      <c r="N231" s="29"/>
    </row>
    <row r="232" spans="2:14" ht="16.399999999999999" customHeight="1" x14ac:dyDescent="0.2">
      <c r="B232" s="981" t="s">
        <v>795</v>
      </c>
      <c r="C232" s="1106" t="s">
        <v>1361</v>
      </c>
      <c r="D232" s="388">
        <v>1110</v>
      </c>
      <c r="E232" s="389">
        <v>1130</v>
      </c>
      <c r="F232" s="390">
        <v>4.0999999999999996</v>
      </c>
      <c r="G232" s="389">
        <v>1090</v>
      </c>
      <c r="H232" s="390">
        <v>3.9</v>
      </c>
      <c r="I232" s="390">
        <v>4.3</v>
      </c>
      <c r="J232" s="391" t="s">
        <v>546</v>
      </c>
      <c r="M232" s="28"/>
      <c r="N232" s="29"/>
    </row>
    <row r="233" spans="2:14" ht="16.399999999999999" customHeight="1" x14ac:dyDescent="0.2">
      <c r="B233" s="981" t="s">
        <v>1294</v>
      </c>
      <c r="C233" s="1107" t="s">
        <v>1362</v>
      </c>
      <c r="D233" s="388">
        <v>7310</v>
      </c>
      <c r="E233" s="389">
        <v>7390</v>
      </c>
      <c r="F233" s="390">
        <v>4.2</v>
      </c>
      <c r="G233" s="389">
        <v>7270</v>
      </c>
      <c r="H233" s="390">
        <v>4</v>
      </c>
      <c r="I233" s="390">
        <v>4.4000000000000004</v>
      </c>
      <c r="J233" s="668" t="s">
        <v>1782</v>
      </c>
      <c r="M233" s="28"/>
      <c r="N233" s="29"/>
    </row>
    <row r="234" spans="2:14" ht="16.399999999999999" customHeight="1" x14ac:dyDescent="0.2">
      <c r="B234" s="981" t="s">
        <v>1296</v>
      </c>
      <c r="C234" s="1107" t="s">
        <v>1363</v>
      </c>
      <c r="D234" s="388">
        <v>5390</v>
      </c>
      <c r="E234" s="389">
        <v>5450</v>
      </c>
      <c r="F234" s="390">
        <v>4.3999999999999995</v>
      </c>
      <c r="G234" s="389">
        <v>5370</v>
      </c>
      <c r="H234" s="390">
        <v>4.1999999999999993</v>
      </c>
      <c r="I234" s="390">
        <v>4.5999999999999996</v>
      </c>
      <c r="J234" s="668" t="s">
        <v>1782</v>
      </c>
      <c r="M234" s="28"/>
      <c r="N234" s="29"/>
    </row>
    <row r="235" spans="2:14" ht="16.399999999999999" customHeight="1" x14ac:dyDescent="0.2">
      <c r="B235" s="981" t="s">
        <v>1297</v>
      </c>
      <c r="C235" s="1107" t="s">
        <v>1364</v>
      </c>
      <c r="D235" s="388">
        <v>2900</v>
      </c>
      <c r="E235" s="389">
        <v>2920</v>
      </c>
      <c r="F235" s="390">
        <v>4.3</v>
      </c>
      <c r="G235" s="389">
        <v>2890</v>
      </c>
      <c r="H235" s="390">
        <v>3.9999999999999996</v>
      </c>
      <c r="I235" s="390">
        <v>4.5</v>
      </c>
      <c r="J235" s="668" t="s">
        <v>834</v>
      </c>
      <c r="M235" s="28"/>
      <c r="N235" s="29"/>
    </row>
    <row r="236" spans="2:14" ht="16.399999999999999" customHeight="1" x14ac:dyDescent="0.2">
      <c r="B236" s="981" t="s">
        <v>1298</v>
      </c>
      <c r="C236" s="1107" t="s">
        <v>1365</v>
      </c>
      <c r="D236" s="388">
        <v>1330</v>
      </c>
      <c r="E236" s="389">
        <v>1350</v>
      </c>
      <c r="F236" s="390">
        <v>4.0999999999999996</v>
      </c>
      <c r="G236" s="389">
        <v>1320</v>
      </c>
      <c r="H236" s="390">
        <v>4.2</v>
      </c>
      <c r="I236" s="390">
        <v>4.3</v>
      </c>
      <c r="J236" s="668" t="s">
        <v>1783</v>
      </c>
      <c r="M236" s="28"/>
      <c r="N236" s="29"/>
    </row>
    <row r="237" spans="2:14" ht="16.399999999999999" customHeight="1" x14ac:dyDescent="0.2">
      <c r="B237" s="981" t="s">
        <v>1299</v>
      </c>
      <c r="C237" s="1107" t="s">
        <v>1498</v>
      </c>
      <c r="D237" s="388">
        <v>1380</v>
      </c>
      <c r="E237" s="389">
        <v>1400</v>
      </c>
      <c r="F237" s="390">
        <v>4.5</v>
      </c>
      <c r="G237" s="389">
        <v>1370</v>
      </c>
      <c r="H237" s="390">
        <v>4.5999999999999996</v>
      </c>
      <c r="I237" s="390">
        <v>4.7</v>
      </c>
      <c r="J237" s="668" t="s">
        <v>1783</v>
      </c>
      <c r="M237" s="28"/>
      <c r="N237" s="29"/>
    </row>
    <row r="238" spans="2:14" ht="16.399999999999999" customHeight="1" x14ac:dyDescent="0.2">
      <c r="B238" s="981" t="s">
        <v>1419</v>
      </c>
      <c r="C238" s="1107" t="s">
        <v>1499</v>
      </c>
      <c r="D238" s="388">
        <v>1310</v>
      </c>
      <c r="E238" s="389">
        <v>1330</v>
      </c>
      <c r="F238" s="390">
        <v>4.1999999999999993</v>
      </c>
      <c r="G238" s="389">
        <v>1300</v>
      </c>
      <c r="H238" s="390">
        <v>3.9999999999999996</v>
      </c>
      <c r="I238" s="390">
        <v>4.3999999999999995</v>
      </c>
      <c r="J238" s="668" t="s">
        <v>1782</v>
      </c>
      <c r="M238" s="28"/>
      <c r="N238" s="29"/>
    </row>
    <row r="239" spans="2:14" ht="16.399999999999999" customHeight="1" x14ac:dyDescent="0.2">
      <c r="B239" s="981" t="s">
        <v>1420</v>
      </c>
      <c r="C239" s="1107" t="s">
        <v>1500</v>
      </c>
      <c r="D239" s="388">
        <v>1190</v>
      </c>
      <c r="E239" s="389">
        <v>1210</v>
      </c>
      <c r="F239" s="390">
        <v>4.1999999999999993</v>
      </c>
      <c r="G239" s="389">
        <v>1170</v>
      </c>
      <c r="H239" s="390">
        <v>4</v>
      </c>
      <c r="I239" s="390">
        <v>4.4000000000000004</v>
      </c>
      <c r="J239" s="668" t="s">
        <v>1776</v>
      </c>
      <c r="M239" s="28"/>
      <c r="N239" s="29"/>
    </row>
    <row r="240" spans="2:14" ht="16.399999999999999" customHeight="1" x14ac:dyDescent="0.2">
      <c r="B240" s="981" t="s">
        <v>1421</v>
      </c>
      <c r="C240" s="1107" t="s">
        <v>1501</v>
      </c>
      <c r="D240" s="388">
        <v>878</v>
      </c>
      <c r="E240" s="389">
        <v>890</v>
      </c>
      <c r="F240" s="390">
        <v>4.1999999999999993</v>
      </c>
      <c r="G240" s="389">
        <v>865</v>
      </c>
      <c r="H240" s="390">
        <v>4</v>
      </c>
      <c r="I240" s="390">
        <v>4.4000000000000004</v>
      </c>
      <c r="J240" s="668" t="s">
        <v>1776</v>
      </c>
      <c r="M240" s="28"/>
      <c r="N240" s="29"/>
    </row>
    <row r="241" spans="2:14" ht="16.399999999999999" customHeight="1" x14ac:dyDescent="0.2">
      <c r="B241" s="981" t="s">
        <v>231</v>
      </c>
      <c r="C241" s="1107" t="s">
        <v>484</v>
      </c>
      <c r="D241" s="388">
        <v>711</v>
      </c>
      <c r="E241" s="389">
        <v>714</v>
      </c>
      <c r="F241" s="390">
        <v>5.2</v>
      </c>
      <c r="G241" s="389">
        <v>709</v>
      </c>
      <c r="H241" s="390">
        <v>5</v>
      </c>
      <c r="I241" s="390">
        <v>5.4</v>
      </c>
      <c r="J241" s="321" t="s">
        <v>1782</v>
      </c>
      <c r="M241" s="28"/>
      <c r="N241" s="29"/>
    </row>
    <row r="242" spans="2:14" ht="16.399999999999999" customHeight="1" x14ac:dyDescent="0.2">
      <c r="B242" s="981" t="s">
        <v>232</v>
      </c>
      <c r="C242" s="1106" t="s">
        <v>485</v>
      </c>
      <c r="D242" s="388">
        <v>686</v>
      </c>
      <c r="E242" s="389">
        <v>692</v>
      </c>
      <c r="F242" s="390">
        <v>5.3</v>
      </c>
      <c r="G242" s="389">
        <v>680</v>
      </c>
      <c r="H242" s="390">
        <v>5.0999999999999996</v>
      </c>
      <c r="I242" s="390">
        <v>5.5</v>
      </c>
      <c r="J242" s="391" t="s">
        <v>1785</v>
      </c>
      <c r="M242" s="28"/>
      <c r="N242" s="29"/>
    </row>
    <row r="243" spans="2:14" ht="16.399999999999999" customHeight="1" x14ac:dyDescent="0.2">
      <c r="B243" s="981" t="s">
        <v>233</v>
      </c>
      <c r="C243" s="1107" t="s">
        <v>486</v>
      </c>
      <c r="D243" s="388">
        <v>1700</v>
      </c>
      <c r="E243" s="389">
        <v>1720</v>
      </c>
      <c r="F243" s="390">
        <v>4.9000000000000004</v>
      </c>
      <c r="G243" s="389">
        <v>1680</v>
      </c>
      <c r="H243" s="390">
        <v>4.7</v>
      </c>
      <c r="I243" s="390">
        <v>5.0999999999999996</v>
      </c>
      <c r="J243" s="321" t="s">
        <v>1785</v>
      </c>
      <c r="M243" s="28"/>
      <c r="N243" s="29"/>
    </row>
    <row r="244" spans="2:14" ht="16.399999999999999" customHeight="1" x14ac:dyDescent="0.2">
      <c r="B244" s="981" t="s">
        <v>235</v>
      </c>
      <c r="C244" s="1106" t="s">
        <v>487</v>
      </c>
      <c r="D244" s="388">
        <v>282</v>
      </c>
      <c r="E244" s="389">
        <v>278</v>
      </c>
      <c r="F244" s="390">
        <v>5.0999999999999996</v>
      </c>
      <c r="G244" s="389">
        <v>283</v>
      </c>
      <c r="H244" s="390">
        <v>4.9000000000000004</v>
      </c>
      <c r="I244" s="390">
        <v>5.3</v>
      </c>
      <c r="J244" s="391" t="s">
        <v>1783</v>
      </c>
      <c r="M244" s="28"/>
      <c r="N244" s="29"/>
    </row>
    <row r="245" spans="2:14" ht="16.399999999999999" customHeight="1" x14ac:dyDescent="0.2">
      <c r="B245" s="981" t="s">
        <v>236</v>
      </c>
      <c r="C245" s="1106" t="s">
        <v>488</v>
      </c>
      <c r="D245" s="388">
        <v>529</v>
      </c>
      <c r="E245" s="389">
        <v>534</v>
      </c>
      <c r="F245" s="390">
        <v>5.2</v>
      </c>
      <c r="G245" s="389">
        <v>524</v>
      </c>
      <c r="H245" s="390">
        <v>5</v>
      </c>
      <c r="I245" s="390">
        <v>5.4</v>
      </c>
      <c r="J245" s="339" t="s">
        <v>1785</v>
      </c>
      <c r="M245" s="28"/>
      <c r="N245" s="29"/>
    </row>
    <row r="246" spans="2:14" ht="16.399999999999999" customHeight="1" x14ac:dyDescent="0.2">
      <c r="B246" s="981" t="s">
        <v>237</v>
      </c>
      <c r="C246" s="1106" t="s">
        <v>489</v>
      </c>
      <c r="D246" s="388">
        <v>349</v>
      </c>
      <c r="E246" s="389">
        <v>352</v>
      </c>
      <c r="F246" s="390">
        <v>5.2</v>
      </c>
      <c r="G246" s="389">
        <v>346</v>
      </c>
      <c r="H246" s="390">
        <v>5</v>
      </c>
      <c r="I246" s="390">
        <v>5.4</v>
      </c>
      <c r="J246" s="391" t="s">
        <v>1785</v>
      </c>
      <c r="M246" s="28"/>
      <c r="N246" s="29"/>
    </row>
    <row r="247" spans="2:14" ht="16.399999999999999" customHeight="1" x14ac:dyDescent="0.2">
      <c r="B247" s="981" t="s">
        <v>238</v>
      </c>
      <c r="C247" s="1107" t="s">
        <v>490</v>
      </c>
      <c r="D247" s="388">
        <v>597</v>
      </c>
      <c r="E247" s="389">
        <v>602</v>
      </c>
      <c r="F247" s="390">
        <v>5.2</v>
      </c>
      <c r="G247" s="389">
        <v>592</v>
      </c>
      <c r="H247" s="390">
        <v>5</v>
      </c>
      <c r="I247" s="390">
        <v>5.4</v>
      </c>
      <c r="J247" s="321" t="s">
        <v>1787</v>
      </c>
      <c r="M247" s="28"/>
      <c r="N247" s="29"/>
    </row>
    <row r="248" spans="2:14" ht="16.399999999999999" customHeight="1" x14ac:dyDescent="0.2">
      <c r="B248" s="981" t="s">
        <v>239</v>
      </c>
      <c r="C248" s="1106" t="s">
        <v>491</v>
      </c>
      <c r="D248" s="388">
        <v>504</v>
      </c>
      <c r="E248" s="389">
        <v>507</v>
      </c>
      <c r="F248" s="390">
        <v>5.3</v>
      </c>
      <c r="G248" s="389">
        <v>500</v>
      </c>
      <c r="H248" s="390">
        <v>5.0999999999999996</v>
      </c>
      <c r="I248" s="390">
        <v>5.5</v>
      </c>
      <c r="J248" s="391" t="s">
        <v>1787</v>
      </c>
      <c r="M248" s="28"/>
      <c r="N248" s="29"/>
    </row>
    <row r="249" spans="2:14" ht="16.399999999999999" customHeight="1" x14ac:dyDescent="0.2">
      <c r="B249" s="981" t="s">
        <v>240</v>
      </c>
      <c r="C249" s="1107" t="s">
        <v>492</v>
      </c>
      <c r="D249" s="388">
        <v>431</v>
      </c>
      <c r="E249" s="389">
        <v>434</v>
      </c>
      <c r="F249" s="390">
        <v>5.3</v>
      </c>
      <c r="G249" s="389">
        <v>427</v>
      </c>
      <c r="H249" s="390">
        <v>5.0999999999999996</v>
      </c>
      <c r="I249" s="390">
        <v>5.5</v>
      </c>
      <c r="J249" s="321" t="s">
        <v>1787</v>
      </c>
      <c r="M249" s="28"/>
      <c r="N249" s="29"/>
    </row>
    <row r="250" spans="2:14" ht="16.399999999999999" customHeight="1" x14ac:dyDescent="0.2">
      <c r="B250" s="981" t="s">
        <v>241</v>
      </c>
      <c r="C250" s="1106" t="s">
        <v>493</v>
      </c>
      <c r="D250" s="388">
        <v>274</v>
      </c>
      <c r="E250" s="389">
        <v>275</v>
      </c>
      <c r="F250" s="390">
        <v>5.2</v>
      </c>
      <c r="G250" s="389">
        <v>272</v>
      </c>
      <c r="H250" s="390">
        <v>5</v>
      </c>
      <c r="I250" s="390">
        <v>5.4</v>
      </c>
      <c r="J250" s="391" t="s">
        <v>1787</v>
      </c>
      <c r="M250" s="28"/>
      <c r="N250" s="29"/>
    </row>
    <row r="251" spans="2:14" ht="16.399999999999999" customHeight="1" x14ac:dyDescent="0.2">
      <c r="B251" s="981" t="s">
        <v>242</v>
      </c>
      <c r="C251" s="1106" t="s">
        <v>494</v>
      </c>
      <c r="D251" s="388">
        <v>240</v>
      </c>
      <c r="E251" s="389">
        <v>241</v>
      </c>
      <c r="F251" s="390">
        <v>5.2</v>
      </c>
      <c r="G251" s="389">
        <v>238</v>
      </c>
      <c r="H251" s="390">
        <v>5</v>
      </c>
      <c r="I251" s="390">
        <v>5.4</v>
      </c>
      <c r="J251" s="339" t="s">
        <v>1787</v>
      </c>
      <c r="M251" s="28"/>
      <c r="N251" s="29"/>
    </row>
    <row r="252" spans="2:14" ht="16.399999999999999" customHeight="1" x14ac:dyDescent="0.2">
      <c r="B252" s="981" t="s">
        <v>243</v>
      </c>
      <c r="C252" s="1106" t="s">
        <v>495</v>
      </c>
      <c r="D252" s="388">
        <v>471</v>
      </c>
      <c r="E252" s="389">
        <v>474</v>
      </c>
      <c r="F252" s="390">
        <v>5.3</v>
      </c>
      <c r="G252" s="389">
        <v>467</v>
      </c>
      <c r="H252" s="390">
        <v>5.0999999999999996</v>
      </c>
      <c r="I252" s="390">
        <v>5.5</v>
      </c>
      <c r="J252" s="391" t="s">
        <v>1787</v>
      </c>
      <c r="M252" s="28"/>
      <c r="N252" s="29"/>
    </row>
    <row r="253" spans="2:14" ht="16.399999999999999" customHeight="1" x14ac:dyDescent="0.2">
      <c r="B253" s="981" t="s">
        <v>244</v>
      </c>
      <c r="C253" s="1107" t="s">
        <v>496</v>
      </c>
      <c r="D253" s="388">
        <v>654</v>
      </c>
      <c r="E253" s="389">
        <v>659</v>
      </c>
      <c r="F253" s="390">
        <v>5.2</v>
      </c>
      <c r="G253" s="389">
        <v>648</v>
      </c>
      <c r="H253" s="390">
        <v>5</v>
      </c>
      <c r="I253" s="390">
        <v>5.4</v>
      </c>
      <c r="J253" s="321" t="s">
        <v>1787</v>
      </c>
      <c r="M253" s="28"/>
      <c r="N253" s="29"/>
    </row>
    <row r="254" spans="2:14" ht="16.399999999999999" customHeight="1" x14ac:dyDescent="0.2">
      <c r="B254" s="981" t="s">
        <v>245</v>
      </c>
      <c r="C254" s="1106" t="s">
        <v>497</v>
      </c>
      <c r="D254" s="388">
        <v>4650</v>
      </c>
      <c r="E254" s="389">
        <v>4670</v>
      </c>
      <c r="F254" s="390">
        <v>5.3</v>
      </c>
      <c r="G254" s="389">
        <v>4620</v>
      </c>
      <c r="H254" s="390">
        <v>5.0999999999999996</v>
      </c>
      <c r="I254" s="390">
        <v>5.5</v>
      </c>
      <c r="J254" s="391" t="s">
        <v>1787</v>
      </c>
      <c r="M254" s="28"/>
      <c r="N254" s="29"/>
    </row>
    <row r="255" spans="2:14" ht="16.399999999999999" customHeight="1" x14ac:dyDescent="0.2">
      <c r="B255" s="981" t="s">
        <v>246</v>
      </c>
      <c r="C255" s="1107" t="s">
        <v>498</v>
      </c>
      <c r="D255" s="388">
        <v>1860</v>
      </c>
      <c r="E255" s="389">
        <v>1870</v>
      </c>
      <c r="F255" s="390">
        <v>5.2</v>
      </c>
      <c r="G255" s="389">
        <v>1840</v>
      </c>
      <c r="H255" s="390">
        <v>5</v>
      </c>
      <c r="I255" s="390">
        <v>5.4</v>
      </c>
      <c r="J255" s="321" t="s">
        <v>1787</v>
      </c>
      <c r="M255" s="28"/>
      <c r="N255" s="29"/>
    </row>
    <row r="256" spans="2:14" ht="16.399999999999999" customHeight="1" x14ac:dyDescent="0.2">
      <c r="B256" s="981" t="s">
        <v>247</v>
      </c>
      <c r="C256" s="1106" t="s">
        <v>499</v>
      </c>
      <c r="D256" s="388">
        <v>1070</v>
      </c>
      <c r="E256" s="389">
        <v>1080</v>
      </c>
      <c r="F256" s="390">
        <v>5.3</v>
      </c>
      <c r="G256" s="389">
        <v>1060</v>
      </c>
      <c r="H256" s="390">
        <v>5.0999999999999996</v>
      </c>
      <c r="I256" s="390">
        <v>5.5</v>
      </c>
      <c r="J256" s="391" t="s">
        <v>1787</v>
      </c>
      <c r="M256" s="28"/>
      <c r="N256" s="29"/>
    </row>
    <row r="257" spans="2:14" ht="16.399999999999999" customHeight="1" x14ac:dyDescent="0.2">
      <c r="B257" s="981" t="s">
        <v>248</v>
      </c>
      <c r="C257" s="1106" t="s">
        <v>500</v>
      </c>
      <c r="D257" s="388">
        <v>441</v>
      </c>
      <c r="E257" s="389">
        <v>444</v>
      </c>
      <c r="F257" s="390">
        <v>5.4</v>
      </c>
      <c r="G257" s="389">
        <v>438</v>
      </c>
      <c r="H257" s="390">
        <v>5.2</v>
      </c>
      <c r="I257" s="390">
        <v>5.6</v>
      </c>
      <c r="J257" s="339" t="s">
        <v>1787</v>
      </c>
      <c r="M257" s="28"/>
      <c r="N257" s="29"/>
    </row>
    <row r="258" spans="2:14" ht="16.399999999999999" customHeight="1" x14ac:dyDescent="0.2">
      <c r="B258" s="981" t="s">
        <v>249</v>
      </c>
      <c r="C258" s="1106" t="s">
        <v>501</v>
      </c>
      <c r="D258" s="388">
        <v>926</v>
      </c>
      <c r="E258" s="389">
        <v>933</v>
      </c>
      <c r="F258" s="390">
        <v>5.4</v>
      </c>
      <c r="G258" s="389">
        <v>918</v>
      </c>
      <c r="H258" s="390">
        <v>5.2</v>
      </c>
      <c r="I258" s="390">
        <v>5.6</v>
      </c>
      <c r="J258" s="391" t="s">
        <v>1785</v>
      </c>
      <c r="M258" s="28"/>
      <c r="N258" s="29"/>
    </row>
    <row r="259" spans="2:14" ht="16.399999999999999" customHeight="1" x14ac:dyDescent="0.2">
      <c r="B259" s="981" t="s">
        <v>250</v>
      </c>
      <c r="C259" s="1107" t="s">
        <v>502</v>
      </c>
      <c r="D259" s="388">
        <v>737</v>
      </c>
      <c r="E259" s="389">
        <v>745</v>
      </c>
      <c r="F259" s="390">
        <v>5.0999999999999996</v>
      </c>
      <c r="G259" s="389">
        <v>737</v>
      </c>
      <c r="H259" s="390">
        <v>4.9000000000000004</v>
      </c>
      <c r="I259" s="390">
        <v>5.3</v>
      </c>
      <c r="J259" s="321" t="s">
        <v>548</v>
      </c>
      <c r="M259" s="28"/>
      <c r="N259" s="29"/>
    </row>
    <row r="260" spans="2:14" ht="16.399999999999999" customHeight="1" x14ac:dyDescent="0.2">
      <c r="B260" s="981" t="s">
        <v>251</v>
      </c>
      <c r="C260" s="1106" t="s">
        <v>503</v>
      </c>
      <c r="D260" s="388">
        <v>604</v>
      </c>
      <c r="E260" s="389">
        <v>611</v>
      </c>
      <c r="F260" s="390">
        <v>4.9000000000000004</v>
      </c>
      <c r="G260" s="389">
        <v>597</v>
      </c>
      <c r="H260" s="390">
        <v>4.7</v>
      </c>
      <c r="I260" s="390">
        <v>5.0999999999999996</v>
      </c>
      <c r="J260" s="391" t="s">
        <v>1787</v>
      </c>
      <c r="M260" s="28"/>
      <c r="N260" s="29"/>
    </row>
    <row r="261" spans="2:14" ht="16.399999999999999" customHeight="1" x14ac:dyDescent="0.2">
      <c r="B261" s="981" t="s">
        <v>252</v>
      </c>
      <c r="C261" s="1107" t="s">
        <v>504</v>
      </c>
      <c r="D261" s="388">
        <v>1110</v>
      </c>
      <c r="E261" s="389">
        <v>1120</v>
      </c>
      <c r="F261" s="390">
        <v>4.9000000000000004</v>
      </c>
      <c r="G261" s="389">
        <v>1100</v>
      </c>
      <c r="H261" s="390">
        <v>4.7</v>
      </c>
      <c r="I261" s="390">
        <v>5.0999999999999996</v>
      </c>
      <c r="J261" s="321" t="s">
        <v>1787</v>
      </c>
      <c r="M261" s="28"/>
      <c r="N261" s="29"/>
    </row>
    <row r="262" spans="2:14" ht="16.399999999999999" customHeight="1" x14ac:dyDescent="0.2">
      <c r="B262" s="981" t="s">
        <v>253</v>
      </c>
      <c r="C262" s="1106" t="s">
        <v>1502</v>
      </c>
      <c r="D262" s="388">
        <v>1670</v>
      </c>
      <c r="E262" s="389">
        <v>1680</v>
      </c>
      <c r="F262" s="390">
        <v>4.9000000000000004</v>
      </c>
      <c r="G262" s="389">
        <v>1650</v>
      </c>
      <c r="H262" s="390">
        <v>4.7</v>
      </c>
      <c r="I262" s="390">
        <v>5.0999999999999996</v>
      </c>
      <c r="J262" s="391" t="s">
        <v>1788</v>
      </c>
      <c r="M262" s="28"/>
      <c r="N262" s="29"/>
    </row>
    <row r="263" spans="2:14" ht="16.399999999999999" customHeight="1" x14ac:dyDescent="0.2">
      <c r="B263" s="981" t="s">
        <v>254</v>
      </c>
      <c r="C263" s="1106" t="s">
        <v>506</v>
      </c>
      <c r="D263" s="388">
        <v>4120</v>
      </c>
      <c r="E263" s="389">
        <v>4170</v>
      </c>
      <c r="F263" s="390">
        <v>4.8</v>
      </c>
      <c r="G263" s="389">
        <v>4070</v>
      </c>
      <c r="H263" s="390">
        <v>4.5999999999999996</v>
      </c>
      <c r="I263" s="390">
        <v>5</v>
      </c>
      <c r="J263" s="339" t="s">
        <v>1787</v>
      </c>
      <c r="M263" s="28"/>
      <c r="N263" s="29"/>
    </row>
    <row r="264" spans="2:14" ht="16.399999999999999" customHeight="1" x14ac:dyDescent="0.2">
      <c r="B264" s="981" t="s">
        <v>255</v>
      </c>
      <c r="C264" s="1106" t="s">
        <v>507</v>
      </c>
      <c r="D264" s="388">
        <v>663</v>
      </c>
      <c r="E264" s="389">
        <v>674</v>
      </c>
      <c r="F264" s="390">
        <v>4.8</v>
      </c>
      <c r="G264" s="389">
        <v>658</v>
      </c>
      <c r="H264" s="390">
        <v>4.5999999999999996</v>
      </c>
      <c r="I264" s="390">
        <v>5</v>
      </c>
      <c r="J264" s="391" t="s">
        <v>1782</v>
      </c>
      <c r="M264" s="28"/>
      <c r="N264" s="29"/>
    </row>
    <row r="265" spans="2:14" ht="16.399999999999999" customHeight="1" x14ac:dyDescent="0.2">
      <c r="B265" s="981" t="s">
        <v>256</v>
      </c>
      <c r="C265" s="1107" t="s">
        <v>508</v>
      </c>
      <c r="D265" s="388">
        <v>845</v>
      </c>
      <c r="E265" s="389">
        <v>855</v>
      </c>
      <c r="F265" s="390">
        <v>4.8</v>
      </c>
      <c r="G265" s="389">
        <v>841</v>
      </c>
      <c r="H265" s="390">
        <v>4.5999999999999996</v>
      </c>
      <c r="I265" s="390">
        <v>5</v>
      </c>
      <c r="J265" s="321" t="s">
        <v>1782</v>
      </c>
      <c r="M265" s="28"/>
      <c r="N265" s="29"/>
    </row>
    <row r="266" spans="2:14" ht="16.399999999999999" customHeight="1" x14ac:dyDescent="0.2">
      <c r="B266" s="981" t="s">
        <v>257</v>
      </c>
      <c r="C266" s="1106" t="s">
        <v>509</v>
      </c>
      <c r="D266" s="388">
        <v>1180</v>
      </c>
      <c r="E266" s="389">
        <v>1190</v>
      </c>
      <c r="F266" s="390">
        <v>4.8</v>
      </c>
      <c r="G266" s="389">
        <v>1160</v>
      </c>
      <c r="H266" s="390">
        <v>4.5999999999999996</v>
      </c>
      <c r="I266" s="390">
        <v>5</v>
      </c>
      <c r="J266" s="391" t="s">
        <v>1787</v>
      </c>
      <c r="M266" s="28"/>
      <c r="N266" s="29"/>
    </row>
    <row r="267" spans="2:14" ht="16.399999999999999" customHeight="1" x14ac:dyDescent="0.2">
      <c r="B267" s="981" t="s">
        <v>258</v>
      </c>
      <c r="C267" s="1107" t="s">
        <v>1503</v>
      </c>
      <c r="D267" s="388">
        <v>1080</v>
      </c>
      <c r="E267" s="389">
        <v>1090</v>
      </c>
      <c r="F267" s="390">
        <v>4.8</v>
      </c>
      <c r="G267" s="389">
        <v>1070</v>
      </c>
      <c r="H267" s="390">
        <v>4.5999999999999996</v>
      </c>
      <c r="I267" s="390">
        <v>5</v>
      </c>
      <c r="J267" s="321" t="s">
        <v>1787</v>
      </c>
      <c r="M267" s="28"/>
      <c r="N267" s="29"/>
    </row>
    <row r="268" spans="2:14" ht="16.399999999999999" customHeight="1" x14ac:dyDescent="0.2">
      <c r="B268" s="981" t="s">
        <v>259</v>
      </c>
      <c r="C268" s="1106" t="s">
        <v>1504</v>
      </c>
      <c r="D268" s="388">
        <v>1830</v>
      </c>
      <c r="E268" s="389">
        <v>1850</v>
      </c>
      <c r="F268" s="390">
        <v>4.8</v>
      </c>
      <c r="G268" s="389">
        <v>1810</v>
      </c>
      <c r="H268" s="390">
        <v>4.5999999999999996</v>
      </c>
      <c r="I268" s="390">
        <v>5</v>
      </c>
      <c r="J268" s="391" t="s">
        <v>1785</v>
      </c>
      <c r="M268" s="28"/>
      <c r="N268" s="29"/>
    </row>
    <row r="269" spans="2:14" ht="16.399999999999999" customHeight="1" x14ac:dyDescent="0.2">
      <c r="B269" s="981" t="s">
        <v>260</v>
      </c>
      <c r="C269" s="1106" t="s">
        <v>512</v>
      </c>
      <c r="D269" s="388">
        <v>614</v>
      </c>
      <c r="E269" s="389">
        <v>617</v>
      </c>
      <c r="F269" s="390">
        <v>5.0999999999999996</v>
      </c>
      <c r="G269" s="389">
        <v>612</v>
      </c>
      <c r="H269" s="390">
        <v>4.8999999999999995</v>
      </c>
      <c r="I269" s="390">
        <v>5.3</v>
      </c>
      <c r="J269" s="339" t="s">
        <v>1782</v>
      </c>
      <c r="M269" s="28"/>
      <c r="N269" s="29"/>
    </row>
    <row r="270" spans="2:14" ht="16.399999999999999" customHeight="1" x14ac:dyDescent="0.2">
      <c r="B270" s="981" t="s">
        <v>261</v>
      </c>
      <c r="C270" s="1106" t="s">
        <v>513</v>
      </c>
      <c r="D270" s="388">
        <v>282</v>
      </c>
      <c r="E270" s="389">
        <v>284</v>
      </c>
      <c r="F270" s="390">
        <v>5</v>
      </c>
      <c r="G270" s="389">
        <v>281</v>
      </c>
      <c r="H270" s="390">
        <v>4.8</v>
      </c>
      <c r="I270" s="390">
        <v>5.2</v>
      </c>
      <c r="J270" s="391" t="s">
        <v>1782</v>
      </c>
      <c r="M270" s="28"/>
      <c r="N270" s="29"/>
    </row>
    <row r="271" spans="2:14" ht="16.399999999999999" customHeight="1" x14ac:dyDescent="0.2">
      <c r="B271" s="981" t="s">
        <v>262</v>
      </c>
      <c r="C271" s="1107" t="s">
        <v>514</v>
      </c>
      <c r="D271" s="388">
        <v>342</v>
      </c>
      <c r="E271" s="389">
        <v>343</v>
      </c>
      <c r="F271" s="390">
        <v>5.3</v>
      </c>
      <c r="G271" s="389">
        <v>341</v>
      </c>
      <c r="H271" s="390">
        <v>5.0999999999999996</v>
      </c>
      <c r="I271" s="390">
        <v>5.5</v>
      </c>
      <c r="J271" s="321" t="s">
        <v>1782</v>
      </c>
      <c r="M271" s="28"/>
      <c r="N271" s="29"/>
    </row>
    <row r="272" spans="2:14" ht="16.399999999999999" customHeight="1" x14ac:dyDescent="0.2">
      <c r="B272" s="981" t="s">
        <v>263</v>
      </c>
      <c r="C272" s="1106" t="s">
        <v>515</v>
      </c>
      <c r="D272" s="388">
        <v>527</v>
      </c>
      <c r="E272" s="389">
        <v>529</v>
      </c>
      <c r="F272" s="390">
        <v>5.2</v>
      </c>
      <c r="G272" s="389">
        <v>526</v>
      </c>
      <c r="H272" s="390">
        <v>5</v>
      </c>
      <c r="I272" s="390">
        <v>5.4</v>
      </c>
      <c r="J272" s="391" t="s">
        <v>1782</v>
      </c>
      <c r="M272" s="28"/>
      <c r="N272" s="29"/>
    </row>
    <row r="273" spans="2:14" ht="16.399999999999999" customHeight="1" x14ac:dyDescent="0.2">
      <c r="B273" s="981" t="s">
        <v>264</v>
      </c>
      <c r="C273" s="1107" t="s">
        <v>516</v>
      </c>
      <c r="D273" s="388">
        <v>565</v>
      </c>
      <c r="E273" s="389">
        <v>571</v>
      </c>
      <c r="F273" s="390">
        <v>5.2</v>
      </c>
      <c r="G273" s="389">
        <v>562</v>
      </c>
      <c r="H273" s="390">
        <v>5</v>
      </c>
      <c r="I273" s="390">
        <v>5.4</v>
      </c>
      <c r="J273" s="321" t="s">
        <v>1782</v>
      </c>
      <c r="M273" s="28"/>
      <c r="N273" s="29"/>
    </row>
    <row r="274" spans="2:14" ht="16.399999999999999" customHeight="1" thickBot="1" x14ac:dyDescent="0.25">
      <c r="B274" s="989" t="s">
        <v>803</v>
      </c>
      <c r="C274" s="1106" t="s">
        <v>816</v>
      </c>
      <c r="D274" s="388">
        <v>1130</v>
      </c>
      <c r="E274" s="389">
        <v>1140</v>
      </c>
      <c r="F274" s="390">
        <v>4.8</v>
      </c>
      <c r="G274" s="389">
        <v>1120</v>
      </c>
      <c r="H274" s="390">
        <v>4.5999999999999996</v>
      </c>
      <c r="I274" s="390">
        <v>5</v>
      </c>
      <c r="J274" s="391" t="s">
        <v>546</v>
      </c>
      <c r="M274" s="28"/>
      <c r="N274" s="29"/>
    </row>
    <row r="275" spans="2:14" ht="16.399999999999999" customHeight="1" thickTop="1" x14ac:dyDescent="0.2">
      <c r="B275" s="990" t="s">
        <v>808</v>
      </c>
      <c r="C275" s="1108" t="s">
        <v>817</v>
      </c>
      <c r="D275" s="751">
        <v>5150</v>
      </c>
      <c r="E275" s="751" t="s">
        <v>1507</v>
      </c>
      <c r="F275" s="1109" t="s">
        <v>1790</v>
      </c>
      <c r="G275" s="751">
        <v>5150</v>
      </c>
      <c r="H275" s="796">
        <v>3.9</v>
      </c>
      <c r="I275" s="1109" t="s">
        <v>1790</v>
      </c>
      <c r="J275" s="603" t="s">
        <v>544</v>
      </c>
      <c r="M275" s="28"/>
      <c r="N275" s="29"/>
    </row>
    <row r="276" spans="2:14" ht="16.399999999999999" customHeight="1" x14ac:dyDescent="0.2">
      <c r="B276" s="1110"/>
      <c r="D276" s="1111"/>
      <c r="E276" s="1111"/>
      <c r="F276" s="1112"/>
      <c r="G276" s="1113"/>
      <c r="H276" s="1114"/>
      <c r="I276" s="1114"/>
      <c r="J276" s="1113"/>
      <c r="M276" s="28"/>
      <c r="N276" s="29"/>
    </row>
    <row r="277" spans="2:14" ht="16.399999999999999" customHeight="1" x14ac:dyDescent="0.2">
      <c r="B277" s="1115"/>
      <c r="C277" s="1116" t="s">
        <v>1735</v>
      </c>
      <c r="D277" s="1117">
        <v>1001250</v>
      </c>
      <c r="E277" s="1117" t="s">
        <v>97</v>
      </c>
      <c r="F277" s="1117" t="s">
        <v>97</v>
      </c>
      <c r="G277" s="1118" t="s">
        <v>97</v>
      </c>
      <c r="H277" s="1118" t="s">
        <v>97</v>
      </c>
      <c r="I277" s="1118" t="s">
        <v>97</v>
      </c>
      <c r="J277" s="1119" t="s">
        <v>97</v>
      </c>
      <c r="M277" s="28"/>
      <c r="N277" s="29"/>
    </row>
    <row r="278" spans="2:14" ht="16.399999999999999" customHeight="1" x14ac:dyDescent="0.2">
      <c r="B278" s="1120"/>
      <c r="C278" s="1121" t="s">
        <v>1736</v>
      </c>
      <c r="D278" s="1122">
        <v>455390</v>
      </c>
      <c r="E278" s="1122" t="s">
        <v>97</v>
      </c>
      <c r="F278" s="1123" t="s">
        <v>97</v>
      </c>
      <c r="G278" s="1124" t="s">
        <v>97</v>
      </c>
      <c r="H278" s="1125" t="s">
        <v>97</v>
      </c>
      <c r="I278" s="1125" t="s">
        <v>97</v>
      </c>
      <c r="J278" s="1126" t="s">
        <v>97</v>
      </c>
      <c r="M278" s="28"/>
      <c r="N278" s="29"/>
    </row>
    <row r="279" spans="2:14" ht="16.399999999999999" customHeight="1" x14ac:dyDescent="0.2">
      <c r="B279" s="1019"/>
      <c r="C279" s="1127" t="s">
        <v>1737</v>
      </c>
      <c r="D279" s="1128">
        <v>180734</v>
      </c>
      <c r="E279" s="1128" t="s">
        <v>97</v>
      </c>
      <c r="F279" s="1129" t="s">
        <v>97</v>
      </c>
      <c r="G279" s="1130" t="s">
        <v>97</v>
      </c>
      <c r="H279" s="1131" t="s">
        <v>97</v>
      </c>
      <c r="I279" s="1131" t="s">
        <v>97</v>
      </c>
      <c r="J279" s="1132" t="s">
        <v>97</v>
      </c>
      <c r="M279" s="28"/>
      <c r="N279" s="29"/>
    </row>
    <row r="280" spans="2:14" ht="16.399999999999999" customHeight="1" x14ac:dyDescent="0.2">
      <c r="B280" s="1026"/>
      <c r="C280" s="1133" t="s">
        <v>1738</v>
      </c>
      <c r="D280" s="1134">
        <v>170430</v>
      </c>
      <c r="E280" s="1134" t="s">
        <v>97</v>
      </c>
      <c r="F280" s="1135" t="s">
        <v>97</v>
      </c>
      <c r="G280" s="1136" t="s">
        <v>97</v>
      </c>
      <c r="H280" s="1137" t="s">
        <v>97</v>
      </c>
      <c r="I280" s="1137" t="s">
        <v>97</v>
      </c>
      <c r="J280" s="1138" t="s">
        <v>97</v>
      </c>
    </row>
    <row r="281" spans="2:14" ht="16.399999999999999" customHeight="1" x14ac:dyDescent="0.2">
      <c r="B281" s="1034"/>
      <c r="C281" s="1139" t="s">
        <v>1739</v>
      </c>
      <c r="D281" s="1140">
        <v>189546</v>
      </c>
      <c r="E281" s="1140" t="s">
        <v>97</v>
      </c>
      <c r="F281" s="1141" t="s">
        <v>97</v>
      </c>
      <c r="G281" s="1142" t="s">
        <v>97</v>
      </c>
      <c r="H281" s="1143" t="s">
        <v>97</v>
      </c>
      <c r="I281" s="1143" t="s">
        <v>97</v>
      </c>
      <c r="J281" s="1144" t="s">
        <v>97</v>
      </c>
    </row>
    <row r="282" spans="2:14" ht="16.399999999999999" customHeight="1" x14ac:dyDescent="0.2">
      <c r="B282" s="1042"/>
      <c r="C282" s="1145" t="s">
        <v>1740</v>
      </c>
      <c r="D282" s="1146">
        <v>5150</v>
      </c>
      <c r="E282" s="1146"/>
      <c r="F282" s="1147"/>
      <c r="G282" s="1148"/>
      <c r="H282" s="1149"/>
      <c r="I282" s="1149"/>
      <c r="J282" s="1150"/>
    </row>
    <row r="283" spans="2:14" s="1151" customFormat="1" ht="16.399999999999999" customHeight="1" x14ac:dyDescent="0.2">
      <c r="B283" s="30" t="s">
        <v>1791</v>
      </c>
      <c r="C283"/>
      <c r="D283" s="753"/>
      <c r="E283"/>
      <c r="F283"/>
      <c r="G283" s="28"/>
      <c r="H283" s="32"/>
      <c r="I283"/>
      <c r="J283"/>
    </row>
    <row r="284" spans="2:14" ht="16.399999999999999" customHeight="1" x14ac:dyDescent="0.2">
      <c r="B284" s="30" t="s">
        <v>1792</v>
      </c>
      <c r="C284"/>
      <c r="D284" s="753"/>
      <c r="E284"/>
      <c r="F284"/>
      <c r="G284" s="28"/>
      <c r="H284" s="32"/>
      <c r="I284"/>
      <c r="J284"/>
    </row>
    <row r="285" spans="2:14" s="1151" customFormat="1" ht="16.399999999999999" customHeight="1" x14ac:dyDescent="0.2">
      <c r="B285" s="30" t="s">
        <v>1793</v>
      </c>
      <c r="C285"/>
      <c r="D285" s="753"/>
      <c r="E285"/>
      <c r="F285"/>
      <c r="G285" s="28"/>
      <c r="H285" s="32"/>
      <c r="I285"/>
      <c r="J285"/>
    </row>
    <row r="286" spans="2:14" s="1151" customFormat="1" ht="16.399999999999999" customHeight="1" x14ac:dyDescent="0.2">
      <c r="B286" s="30" t="s">
        <v>1794</v>
      </c>
      <c r="C286"/>
      <c r="D286" s="753"/>
      <c r="E286"/>
      <c r="F286"/>
      <c r="G286" s="28"/>
      <c r="H286" s="32"/>
      <c r="I286"/>
      <c r="J286"/>
    </row>
    <row r="287" spans="2:14" s="31" customFormat="1" ht="16.399999999999999" customHeight="1" x14ac:dyDescent="0.2">
      <c r="B287" s="30" t="s">
        <v>1795</v>
      </c>
      <c r="C287"/>
      <c r="D287" s="753"/>
      <c r="E287"/>
      <c r="F287"/>
      <c r="G287" s="28"/>
      <c r="H287" s="32"/>
      <c r="I287"/>
      <c r="J287"/>
      <c r="K287" s="27"/>
      <c r="L287" s="27"/>
      <c r="M287" s="27"/>
      <c r="N287" s="27"/>
    </row>
    <row r="288" spans="2:14" s="31" customFormat="1" ht="16.399999999999999" customHeight="1" x14ac:dyDescent="0.2">
      <c r="B288" s="30" t="s">
        <v>1796</v>
      </c>
      <c r="C288"/>
      <c r="D288" s="753"/>
      <c r="E288"/>
      <c r="F288"/>
      <c r="G288" s="28"/>
      <c r="H288" s="32"/>
      <c r="I288"/>
      <c r="J288"/>
      <c r="K288" s="27"/>
      <c r="L288" s="27"/>
      <c r="M288" s="27"/>
      <c r="N288" s="27"/>
    </row>
    <row r="289" spans="2:14" s="31" customFormat="1" ht="16.399999999999999" customHeight="1" x14ac:dyDescent="0.2">
      <c r="B289" s="30" t="s">
        <v>1797</v>
      </c>
      <c r="C289"/>
      <c r="D289" s="753"/>
      <c r="E289"/>
      <c r="F289"/>
      <c r="G289" s="28"/>
      <c r="H289" s="32"/>
      <c r="I289"/>
      <c r="J289"/>
      <c r="K289" s="27"/>
      <c r="L289" s="27"/>
      <c r="M289" s="27"/>
      <c r="N289" s="27"/>
    </row>
    <row r="290" spans="2:14" ht="16.399999999999999" customHeight="1" x14ac:dyDescent="0.2">
      <c r="B290" s="30" t="s">
        <v>1798</v>
      </c>
      <c r="C290"/>
      <c r="D290" s="753"/>
      <c r="E290"/>
      <c r="F290"/>
      <c r="G290" s="28"/>
      <c r="H290" s="32"/>
      <c r="I290"/>
      <c r="J290"/>
    </row>
    <row r="291" spans="2:14" ht="16.399999999999999" customHeight="1" x14ac:dyDescent="0.2">
      <c r="B291" s="30" t="s">
        <v>1799</v>
      </c>
      <c r="C291"/>
      <c r="D291" s="753"/>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C47 C50:C275">
    <cfRule type="expression" dxfId="44" priority="21">
      <formula>MOD(ROW(),2)=0</formula>
    </cfRule>
  </conditionalFormatting>
  <conditionalFormatting sqref="C5:C47">
    <cfRule type="expression" dxfId="43" priority="20">
      <formula>MOD(ROW(),2)=0</formula>
    </cfRule>
  </conditionalFormatting>
  <conditionalFormatting sqref="C49">
    <cfRule type="expression" dxfId="42" priority="19">
      <formula>MOD(ROW(),2)=0</formula>
    </cfRule>
  </conditionalFormatting>
  <conditionalFormatting sqref="C49">
    <cfRule type="expression" dxfId="41" priority="18">
      <formula>MOD(ROW(),2)=0</formula>
    </cfRule>
  </conditionalFormatting>
  <conditionalFormatting sqref="C48">
    <cfRule type="expression" dxfId="40" priority="17">
      <formula>MOD(ROW(),2)=0</formula>
    </cfRule>
  </conditionalFormatting>
  <conditionalFormatting sqref="C48">
    <cfRule type="expression" dxfId="39" priority="16">
      <formula>MOD(ROW(),2)=0</formula>
    </cfRule>
  </conditionalFormatting>
  <conditionalFormatting sqref="D5:I47 D50:I275">
    <cfRule type="expression" dxfId="38" priority="15">
      <formula>MOD(ROW(),2)=0</formula>
    </cfRule>
  </conditionalFormatting>
  <conditionalFormatting sqref="D5:I47">
    <cfRule type="expression" dxfId="37" priority="14">
      <formula>MOD(ROW(),2)=0</formula>
    </cfRule>
  </conditionalFormatting>
  <conditionalFormatting sqref="H100">
    <cfRule type="expression" dxfId="36" priority="13">
      <formula>MOD(ROW(),2)=0</formula>
    </cfRule>
  </conditionalFormatting>
  <conditionalFormatting sqref="H101:H103">
    <cfRule type="expression" dxfId="35" priority="12">
      <formula>MOD(ROW(),2)=0</formula>
    </cfRule>
  </conditionalFormatting>
  <conditionalFormatting sqref="D49:I49">
    <cfRule type="expression" dxfId="34" priority="11">
      <formula>MOD(ROW(),2)=0</formula>
    </cfRule>
  </conditionalFormatting>
  <conditionalFormatting sqref="D49:I49">
    <cfRule type="expression" dxfId="33" priority="10">
      <formula>MOD(ROW(),2)=0</formula>
    </cfRule>
  </conditionalFormatting>
  <conditionalFormatting sqref="D48:I48">
    <cfRule type="expression" dxfId="32" priority="9">
      <formula>MOD(ROW(),2)=0</formula>
    </cfRule>
  </conditionalFormatting>
  <conditionalFormatting sqref="D48:I48">
    <cfRule type="expression" dxfId="31" priority="8">
      <formula>MOD(ROW(),2)=0</formula>
    </cfRule>
  </conditionalFormatting>
  <conditionalFormatting sqref="J5:J47 J50:J275">
    <cfRule type="expression" dxfId="30" priority="7">
      <formula>MOD(ROW(),2)=0</formula>
    </cfRule>
  </conditionalFormatting>
  <conditionalFormatting sqref="J5:J47">
    <cfRule type="expression" dxfId="29" priority="6">
      <formula>MOD(ROW(),2)=0</formula>
    </cfRule>
  </conditionalFormatting>
  <conditionalFormatting sqref="J49">
    <cfRule type="expression" dxfId="28" priority="5">
      <formula>MOD(ROW(),2)=0</formula>
    </cfRule>
  </conditionalFormatting>
  <conditionalFormatting sqref="J49">
    <cfRule type="expression" dxfId="27" priority="4">
      <formula>MOD(ROW(),2)=0</formula>
    </cfRule>
  </conditionalFormatting>
  <conditionalFormatting sqref="J48">
    <cfRule type="expression" dxfId="26" priority="3">
      <formula>MOD(ROW(),2)=0</formula>
    </cfRule>
  </conditionalFormatting>
  <conditionalFormatting sqref="J48">
    <cfRule type="expression" dxfId="25" priority="2">
      <formula>MOD(ROW(),2)=0</formula>
    </cfRule>
  </conditionalFormatting>
  <conditionalFormatting sqref="H100">
    <cfRule type="expression" dxfId="24"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2.453125" style="33" customWidth="1"/>
    <col min="9" max="9" width="15.1796875" style="33" customWidth="1"/>
    <col min="10" max="10" width="36.08984375" style="27" customWidth="1"/>
    <col min="11" max="11" width="2.81640625" style="27" customWidth="1"/>
    <col min="12" max="12" width="10.08984375" style="27" bestFit="1" customWidth="1"/>
    <col min="13" max="16384" width="9" style="27"/>
  </cols>
  <sheetData>
    <row r="1" spans="2:13" ht="14.4" customHeight="1" x14ac:dyDescent="0.2">
      <c r="B1" s="30"/>
    </row>
    <row r="2" spans="2:13" s="24" customFormat="1" ht="20.399999999999999" customHeight="1" x14ac:dyDescent="0.2">
      <c r="B2" s="1399" t="s">
        <v>700</v>
      </c>
      <c r="C2" s="1402" t="s">
        <v>549</v>
      </c>
      <c r="D2" s="1405" t="s">
        <v>669</v>
      </c>
      <c r="E2" s="1407" t="s">
        <v>671</v>
      </c>
      <c r="F2" s="1408"/>
      <c r="G2" s="1409" t="s">
        <v>536</v>
      </c>
      <c r="H2" s="1410"/>
      <c r="I2" s="1411"/>
      <c r="J2" s="1396" t="s">
        <v>679</v>
      </c>
    </row>
    <row r="3" spans="2:13" s="24" customFormat="1" ht="27" customHeight="1" x14ac:dyDescent="0.2">
      <c r="B3" s="1400"/>
      <c r="C3" s="1403"/>
      <c r="D3" s="1406"/>
      <c r="E3" s="272" t="s">
        <v>539</v>
      </c>
      <c r="F3" s="268" t="s">
        <v>534</v>
      </c>
      <c r="G3" s="273" t="s">
        <v>539</v>
      </c>
      <c r="H3" s="269" t="s">
        <v>675</v>
      </c>
      <c r="I3" s="269" t="s">
        <v>678</v>
      </c>
      <c r="J3" s="1397"/>
    </row>
    <row r="4" spans="2:13" s="24" customFormat="1" ht="16.25" customHeight="1" x14ac:dyDescent="0.2">
      <c r="B4" s="1401"/>
      <c r="C4" s="1404"/>
      <c r="D4" s="270" t="s">
        <v>537</v>
      </c>
      <c r="E4" s="270" t="s">
        <v>537</v>
      </c>
      <c r="F4" s="25" t="s">
        <v>1300</v>
      </c>
      <c r="G4" s="271" t="s">
        <v>537</v>
      </c>
      <c r="H4" s="26" t="s">
        <v>538</v>
      </c>
      <c r="I4" s="26" t="s">
        <v>1300</v>
      </c>
      <c r="J4" s="1398"/>
    </row>
    <row r="5" spans="2:13" ht="16.25" customHeight="1" x14ac:dyDescent="0.2">
      <c r="B5" s="319" t="s">
        <v>6</v>
      </c>
      <c r="C5" s="726" t="s">
        <v>595</v>
      </c>
      <c r="D5" s="685">
        <v>49100</v>
      </c>
      <c r="E5" s="538">
        <v>49900</v>
      </c>
      <c r="F5" s="727">
        <v>3.6999999999999997</v>
      </c>
      <c r="G5" s="508">
        <v>48800</v>
      </c>
      <c r="H5" s="727">
        <v>3.9</v>
      </c>
      <c r="I5" s="510">
        <v>3.9</v>
      </c>
      <c r="J5" s="728" t="s">
        <v>542</v>
      </c>
      <c r="L5" s="28"/>
      <c r="M5" s="29"/>
    </row>
    <row r="6" spans="2:13" ht="16.25" customHeight="1" x14ac:dyDescent="0.2">
      <c r="B6" s="319" t="s">
        <v>3</v>
      </c>
      <c r="C6" s="729" t="s">
        <v>277</v>
      </c>
      <c r="D6" s="389">
        <v>21700</v>
      </c>
      <c r="E6" s="338">
        <v>21300</v>
      </c>
      <c r="F6" s="385">
        <v>4.1000000000000005</v>
      </c>
      <c r="G6" s="389">
        <v>21900</v>
      </c>
      <c r="H6" s="385">
        <v>3.9</v>
      </c>
      <c r="I6" s="390">
        <v>4.2</v>
      </c>
      <c r="J6" s="387" t="s">
        <v>543</v>
      </c>
      <c r="L6" s="28"/>
      <c r="M6" s="29"/>
    </row>
    <row r="7" spans="2:13" ht="16.25" customHeight="1" x14ac:dyDescent="0.2">
      <c r="B7" s="319" t="s">
        <v>7</v>
      </c>
      <c r="C7" s="729" t="s">
        <v>278</v>
      </c>
      <c r="D7" s="389">
        <v>27200</v>
      </c>
      <c r="E7" s="338">
        <v>27600</v>
      </c>
      <c r="F7" s="385">
        <v>4</v>
      </c>
      <c r="G7" s="389">
        <v>26800</v>
      </c>
      <c r="H7" s="385">
        <v>3.6999999999999997</v>
      </c>
      <c r="I7" s="390">
        <v>4.2</v>
      </c>
      <c r="J7" s="387" t="s">
        <v>544</v>
      </c>
      <c r="L7" s="28"/>
      <c r="M7" s="29"/>
    </row>
    <row r="8" spans="2:13" ht="16.25" customHeight="1" x14ac:dyDescent="0.2">
      <c r="B8" s="319" t="s">
        <v>5</v>
      </c>
      <c r="C8" s="729" t="s">
        <v>1304</v>
      </c>
      <c r="D8" s="389">
        <v>10600</v>
      </c>
      <c r="E8" s="338">
        <v>10700</v>
      </c>
      <c r="F8" s="385">
        <v>3.9</v>
      </c>
      <c r="G8" s="389">
        <v>10400</v>
      </c>
      <c r="H8" s="385">
        <v>3.6999999999999997</v>
      </c>
      <c r="I8" s="390">
        <v>4.1000000000000005</v>
      </c>
      <c r="J8" s="387" t="s">
        <v>544</v>
      </c>
      <c r="L8" s="28"/>
      <c r="M8" s="29"/>
    </row>
    <row r="9" spans="2:13" ht="16.25" customHeight="1" x14ac:dyDescent="0.2">
      <c r="B9" s="319" t="s">
        <v>9</v>
      </c>
      <c r="C9" s="729" t="s">
        <v>1458</v>
      </c>
      <c r="D9" s="389">
        <v>10600</v>
      </c>
      <c r="E9" s="338">
        <v>10800</v>
      </c>
      <c r="F9" s="385">
        <v>3.7000000000000006</v>
      </c>
      <c r="G9" s="389">
        <v>10500</v>
      </c>
      <c r="H9" s="385">
        <v>3.5000000000000004</v>
      </c>
      <c r="I9" s="390">
        <v>3.9000000000000008</v>
      </c>
      <c r="J9" s="387" t="s">
        <v>543</v>
      </c>
      <c r="L9" s="28"/>
      <c r="M9" s="29"/>
    </row>
    <row r="10" spans="2:13" ht="16.25" customHeight="1" x14ac:dyDescent="0.2">
      <c r="B10" s="319" t="s">
        <v>10</v>
      </c>
      <c r="C10" s="729" t="s">
        <v>283</v>
      </c>
      <c r="D10" s="389">
        <v>11400</v>
      </c>
      <c r="E10" s="338">
        <v>11500</v>
      </c>
      <c r="F10" s="385">
        <v>4</v>
      </c>
      <c r="G10" s="389">
        <v>11200</v>
      </c>
      <c r="H10" s="385">
        <v>3.8</v>
      </c>
      <c r="I10" s="390">
        <v>4.2</v>
      </c>
      <c r="J10" s="387" t="s">
        <v>544</v>
      </c>
      <c r="L10" s="28"/>
      <c r="M10" s="29"/>
    </row>
    <row r="11" spans="2:13" ht="16.25" customHeight="1" x14ac:dyDescent="0.2">
      <c r="B11" s="319" t="s">
        <v>11</v>
      </c>
      <c r="C11" s="729" t="s">
        <v>1459</v>
      </c>
      <c r="D11" s="389">
        <v>7250</v>
      </c>
      <c r="E11" s="338">
        <v>7380</v>
      </c>
      <c r="F11" s="385">
        <v>4.2</v>
      </c>
      <c r="G11" s="389">
        <v>7200</v>
      </c>
      <c r="H11" s="385">
        <v>4</v>
      </c>
      <c r="I11" s="390">
        <v>4.4000000000000004</v>
      </c>
      <c r="J11" s="387" t="s">
        <v>543</v>
      </c>
      <c r="L11" s="28"/>
      <c r="M11" s="29"/>
    </row>
    <row r="12" spans="2:13" ht="16.25" customHeight="1" x14ac:dyDescent="0.2">
      <c r="B12" s="319" t="s">
        <v>12</v>
      </c>
      <c r="C12" s="729" t="s">
        <v>285</v>
      </c>
      <c r="D12" s="389">
        <v>8100</v>
      </c>
      <c r="E12" s="338">
        <v>8420</v>
      </c>
      <c r="F12" s="385">
        <v>4.3000000000000007</v>
      </c>
      <c r="G12" s="389">
        <v>8100</v>
      </c>
      <c r="H12" s="385">
        <v>4</v>
      </c>
      <c r="I12" s="390">
        <v>4.6000000000000005</v>
      </c>
      <c r="J12" s="387" t="s">
        <v>545</v>
      </c>
      <c r="L12" s="28"/>
      <c r="M12" s="29"/>
    </row>
    <row r="13" spans="2:13" ht="16.25" customHeight="1" x14ac:dyDescent="0.2">
      <c r="B13" s="319" t="s">
        <v>13</v>
      </c>
      <c r="C13" s="729" t="s">
        <v>286</v>
      </c>
      <c r="D13" s="389">
        <v>5630</v>
      </c>
      <c r="E13" s="338">
        <v>5690</v>
      </c>
      <c r="F13" s="385">
        <v>3.6999999999999997</v>
      </c>
      <c r="G13" s="389">
        <v>5600</v>
      </c>
      <c r="H13" s="385">
        <v>3.4999999999999996</v>
      </c>
      <c r="I13" s="390">
        <v>3.9</v>
      </c>
      <c r="J13" s="387" t="s">
        <v>543</v>
      </c>
      <c r="L13" s="28"/>
      <c r="M13" s="29"/>
    </row>
    <row r="14" spans="2:13" ht="16.25" customHeight="1" x14ac:dyDescent="0.2">
      <c r="B14" s="319" t="s">
        <v>15</v>
      </c>
      <c r="C14" s="729" t="s">
        <v>287</v>
      </c>
      <c r="D14" s="389">
        <v>4180</v>
      </c>
      <c r="E14" s="338">
        <v>4230</v>
      </c>
      <c r="F14" s="385">
        <v>3.9</v>
      </c>
      <c r="G14" s="389">
        <v>4120</v>
      </c>
      <c r="H14" s="385">
        <v>3.6999999999999997</v>
      </c>
      <c r="I14" s="390">
        <v>4.1000000000000005</v>
      </c>
      <c r="J14" s="387" t="s">
        <v>544</v>
      </c>
      <c r="L14" s="28"/>
      <c r="M14" s="29"/>
    </row>
    <row r="15" spans="2:13" ht="16.25" customHeight="1" x14ac:dyDescent="0.2">
      <c r="B15" s="319" t="s">
        <v>17</v>
      </c>
      <c r="C15" s="729" t="s">
        <v>1309</v>
      </c>
      <c r="D15" s="389">
        <v>4890</v>
      </c>
      <c r="E15" s="338">
        <v>4950</v>
      </c>
      <c r="F15" s="385">
        <v>4</v>
      </c>
      <c r="G15" s="389">
        <v>4860</v>
      </c>
      <c r="H15" s="385">
        <v>4.1000000000000005</v>
      </c>
      <c r="I15" s="390">
        <v>4.2</v>
      </c>
      <c r="J15" s="387" t="s">
        <v>542</v>
      </c>
      <c r="L15" s="28"/>
      <c r="M15" s="29"/>
    </row>
    <row r="16" spans="2:13" ht="16.25" customHeight="1" x14ac:dyDescent="0.2">
      <c r="B16" s="319" t="s">
        <v>18</v>
      </c>
      <c r="C16" s="729" t="s">
        <v>289</v>
      </c>
      <c r="D16" s="389">
        <v>4560</v>
      </c>
      <c r="E16" s="338">
        <v>4640</v>
      </c>
      <c r="F16" s="385">
        <v>3.8</v>
      </c>
      <c r="G16" s="389">
        <v>4470</v>
      </c>
      <c r="H16" s="385">
        <v>3.5999999999999996</v>
      </c>
      <c r="I16" s="390">
        <v>4</v>
      </c>
      <c r="J16" s="387" t="s">
        <v>544</v>
      </c>
      <c r="L16" s="28"/>
      <c r="M16" s="29"/>
    </row>
    <row r="17" spans="2:13" ht="16.25" customHeight="1" x14ac:dyDescent="0.2">
      <c r="B17" s="319" t="s">
        <v>19</v>
      </c>
      <c r="C17" s="729" t="s">
        <v>290</v>
      </c>
      <c r="D17" s="389">
        <v>5470</v>
      </c>
      <c r="E17" s="338">
        <v>5570</v>
      </c>
      <c r="F17" s="385">
        <v>3.8</v>
      </c>
      <c r="G17" s="389">
        <v>5370</v>
      </c>
      <c r="H17" s="385">
        <v>3.5999999999999996</v>
      </c>
      <c r="I17" s="390">
        <v>4</v>
      </c>
      <c r="J17" s="387" t="s">
        <v>544</v>
      </c>
      <c r="L17" s="28"/>
      <c r="M17" s="29"/>
    </row>
    <row r="18" spans="2:13" ht="16.25" customHeight="1" x14ac:dyDescent="0.2">
      <c r="B18" s="319" t="s">
        <v>20</v>
      </c>
      <c r="C18" s="729" t="s">
        <v>1310</v>
      </c>
      <c r="D18" s="389">
        <v>4830</v>
      </c>
      <c r="E18" s="338">
        <v>5000</v>
      </c>
      <c r="F18" s="385">
        <v>4.5000000000000009</v>
      </c>
      <c r="G18" s="389">
        <v>4760</v>
      </c>
      <c r="H18" s="385">
        <v>4.2</v>
      </c>
      <c r="I18" s="390">
        <v>4.7000000000000011</v>
      </c>
      <c r="J18" s="387" t="s">
        <v>543</v>
      </c>
      <c r="L18" s="28"/>
      <c r="M18" s="29"/>
    </row>
    <row r="19" spans="2:13" ht="16.25" customHeight="1" x14ac:dyDescent="0.2">
      <c r="B19" s="319" t="s">
        <v>21</v>
      </c>
      <c r="C19" s="729" t="s">
        <v>292</v>
      </c>
      <c r="D19" s="389">
        <v>3510</v>
      </c>
      <c r="E19" s="338">
        <v>3560</v>
      </c>
      <c r="F19" s="385">
        <v>4.3</v>
      </c>
      <c r="G19" s="389">
        <v>3460</v>
      </c>
      <c r="H19" s="385">
        <v>4.1000000000000005</v>
      </c>
      <c r="I19" s="390">
        <v>4.5</v>
      </c>
      <c r="J19" s="387" t="s">
        <v>544</v>
      </c>
      <c r="L19" s="28"/>
      <c r="M19" s="29"/>
    </row>
    <row r="20" spans="2:13" ht="16.25" customHeight="1" x14ac:dyDescent="0.2">
      <c r="B20" s="319" t="s">
        <v>22</v>
      </c>
      <c r="C20" s="729" t="s">
        <v>293</v>
      </c>
      <c r="D20" s="389">
        <v>4830</v>
      </c>
      <c r="E20" s="338">
        <v>4910</v>
      </c>
      <c r="F20" s="385">
        <v>3.9</v>
      </c>
      <c r="G20" s="389">
        <v>4750</v>
      </c>
      <c r="H20" s="385">
        <v>3.6999999999999997</v>
      </c>
      <c r="I20" s="390">
        <v>4.1000000000000005</v>
      </c>
      <c r="J20" s="387" t="s">
        <v>544</v>
      </c>
      <c r="L20" s="28"/>
      <c r="M20" s="29"/>
    </row>
    <row r="21" spans="2:13" ht="16.25" customHeight="1" x14ac:dyDescent="0.2">
      <c r="B21" s="319" t="s">
        <v>23</v>
      </c>
      <c r="C21" s="729" t="s">
        <v>294</v>
      </c>
      <c r="D21" s="389">
        <v>2590</v>
      </c>
      <c r="E21" s="338">
        <v>2580</v>
      </c>
      <c r="F21" s="385">
        <v>4</v>
      </c>
      <c r="G21" s="389">
        <v>2590</v>
      </c>
      <c r="H21" s="385">
        <v>4</v>
      </c>
      <c r="I21" s="390">
        <v>4.2</v>
      </c>
      <c r="J21" s="387" t="s">
        <v>542</v>
      </c>
      <c r="L21" s="28"/>
      <c r="M21" s="29"/>
    </row>
    <row r="22" spans="2:13" ht="16.25" customHeight="1" x14ac:dyDescent="0.2">
      <c r="B22" s="319" t="s">
        <v>24</v>
      </c>
      <c r="C22" s="729" t="s">
        <v>1460</v>
      </c>
      <c r="D22" s="389">
        <v>4120</v>
      </c>
      <c r="E22" s="338">
        <v>4180</v>
      </c>
      <c r="F22" s="385">
        <v>4.1000000000000005</v>
      </c>
      <c r="G22" s="389">
        <v>4060</v>
      </c>
      <c r="H22" s="385">
        <v>3.9</v>
      </c>
      <c r="I22" s="390">
        <v>4.3</v>
      </c>
      <c r="J22" s="387" t="s">
        <v>544</v>
      </c>
      <c r="L22" s="28"/>
      <c r="M22" s="29"/>
    </row>
    <row r="23" spans="2:13" ht="16.25" customHeight="1" x14ac:dyDescent="0.2">
      <c r="B23" s="319" t="s">
        <v>25</v>
      </c>
      <c r="C23" s="729" t="s">
        <v>1312</v>
      </c>
      <c r="D23" s="389">
        <v>2900</v>
      </c>
      <c r="E23" s="338">
        <v>2930</v>
      </c>
      <c r="F23" s="385">
        <v>4.3</v>
      </c>
      <c r="G23" s="389">
        <v>2860</v>
      </c>
      <c r="H23" s="385">
        <v>4.1000000000000005</v>
      </c>
      <c r="I23" s="390">
        <v>4.5</v>
      </c>
      <c r="J23" s="387" t="s">
        <v>544</v>
      </c>
      <c r="L23" s="28"/>
      <c r="M23" s="29"/>
    </row>
    <row r="24" spans="2:13" ht="16.25" customHeight="1" x14ac:dyDescent="0.2">
      <c r="B24" s="319" t="s">
        <v>26</v>
      </c>
      <c r="C24" s="729" t="s">
        <v>297</v>
      </c>
      <c r="D24" s="389">
        <v>3220</v>
      </c>
      <c r="E24" s="338">
        <v>3270</v>
      </c>
      <c r="F24" s="385">
        <v>3.9</v>
      </c>
      <c r="G24" s="389">
        <v>3160</v>
      </c>
      <c r="H24" s="385">
        <v>3.6999999999999997</v>
      </c>
      <c r="I24" s="390">
        <v>4.1000000000000005</v>
      </c>
      <c r="J24" s="387" t="s">
        <v>544</v>
      </c>
      <c r="L24" s="28"/>
      <c r="M24" s="29"/>
    </row>
    <row r="25" spans="2:13" ht="16.25" customHeight="1" x14ac:dyDescent="0.2">
      <c r="B25" s="319" t="s">
        <v>28</v>
      </c>
      <c r="C25" s="729" t="s">
        <v>298</v>
      </c>
      <c r="D25" s="389">
        <v>2570</v>
      </c>
      <c r="E25" s="338">
        <v>2610</v>
      </c>
      <c r="F25" s="385">
        <v>4.1000000000000005</v>
      </c>
      <c r="G25" s="389">
        <v>2530</v>
      </c>
      <c r="H25" s="385">
        <v>3.9</v>
      </c>
      <c r="I25" s="390">
        <v>4.3</v>
      </c>
      <c r="J25" s="387" t="s">
        <v>544</v>
      </c>
      <c r="L25" s="28"/>
      <c r="M25" s="29"/>
    </row>
    <row r="26" spans="2:13" ht="16.25" customHeight="1" x14ac:dyDescent="0.2">
      <c r="B26" s="319" t="s">
        <v>30</v>
      </c>
      <c r="C26" s="729" t="s">
        <v>299</v>
      </c>
      <c r="D26" s="389">
        <v>1880</v>
      </c>
      <c r="E26" s="338">
        <v>1910</v>
      </c>
      <c r="F26" s="385">
        <v>4.2</v>
      </c>
      <c r="G26" s="389">
        <v>1850</v>
      </c>
      <c r="H26" s="385">
        <v>4</v>
      </c>
      <c r="I26" s="390">
        <v>4.3999999999999995</v>
      </c>
      <c r="J26" s="387" t="s">
        <v>544</v>
      </c>
      <c r="L26" s="28"/>
      <c r="M26" s="29"/>
    </row>
    <row r="27" spans="2:13" ht="16.25" customHeight="1" x14ac:dyDescent="0.2">
      <c r="B27" s="319" t="s">
        <v>31</v>
      </c>
      <c r="C27" s="729" t="s">
        <v>300</v>
      </c>
      <c r="D27" s="389">
        <v>6640</v>
      </c>
      <c r="E27" s="338">
        <v>6730</v>
      </c>
      <c r="F27" s="385">
        <v>4</v>
      </c>
      <c r="G27" s="389">
        <v>6540</v>
      </c>
      <c r="H27" s="385">
        <v>3.8</v>
      </c>
      <c r="I27" s="390">
        <v>4.2</v>
      </c>
      <c r="J27" s="387" t="s">
        <v>544</v>
      </c>
      <c r="L27" s="28"/>
      <c r="M27" s="29"/>
    </row>
    <row r="28" spans="2:13" ht="16.25" customHeight="1" x14ac:dyDescent="0.2">
      <c r="B28" s="319" t="s">
        <v>33</v>
      </c>
      <c r="C28" s="729" t="s">
        <v>302</v>
      </c>
      <c r="D28" s="389">
        <v>5150</v>
      </c>
      <c r="E28" s="338">
        <v>5240</v>
      </c>
      <c r="F28" s="385">
        <v>4.5</v>
      </c>
      <c r="G28" s="389">
        <v>5110</v>
      </c>
      <c r="H28" s="385">
        <v>4.5999999999999996</v>
      </c>
      <c r="I28" s="390">
        <v>5</v>
      </c>
      <c r="J28" s="387" t="s">
        <v>543</v>
      </c>
      <c r="L28" s="28"/>
      <c r="M28" s="29"/>
    </row>
    <row r="29" spans="2:13" ht="16.25" customHeight="1" x14ac:dyDescent="0.2">
      <c r="B29" s="319" t="s">
        <v>36</v>
      </c>
      <c r="C29" s="729" t="s">
        <v>303</v>
      </c>
      <c r="D29" s="389">
        <v>3420</v>
      </c>
      <c r="E29" s="338">
        <v>3470</v>
      </c>
      <c r="F29" s="385">
        <v>4.7</v>
      </c>
      <c r="G29" s="389">
        <v>3420</v>
      </c>
      <c r="H29" s="385">
        <v>4.3999999999999995</v>
      </c>
      <c r="I29" s="390">
        <v>5</v>
      </c>
      <c r="J29" s="387" t="s">
        <v>545</v>
      </c>
      <c r="L29" s="28"/>
      <c r="M29" s="29"/>
    </row>
    <row r="30" spans="2:13" ht="16.25" customHeight="1" x14ac:dyDescent="0.2">
      <c r="B30" s="319" t="s">
        <v>37</v>
      </c>
      <c r="C30" s="729" t="s">
        <v>1313</v>
      </c>
      <c r="D30" s="389">
        <v>1920</v>
      </c>
      <c r="E30" s="338">
        <v>1940</v>
      </c>
      <c r="F30" s="385">
        <v>4.7</v>
      </c>
      <c r="G30" s="389">
        <v>1890</v>
      </c>
      <c r="H30" s="385">
        <v>4.5</v>
      </c>
      <c r="I30" s="390">
        <v>4.9000000000000004</v>
      </c>
      <c r="J30" s="387" t="s">
        <v>544</v>
      </c>
      <c r="L30" s="28"/>
      <c r="M30" s="29"/>
    </row>
    <row r="31" spans="2:13" ht="16.25" customHeight="1" x14ac:dyDescent="0.2">
      <c r="B31" s="319" t="s">
        <v>38</v>
      </c>
      <c r="C31" s="729" t="s">
        <v>305</v>
      </c>
      <c r="D31" s="389">
        <v>4190</v>
      </c>
      <c r="E31" s="338">
        <v>4120</v>
      </c>
      <c r="F31" s="385">
        <v>4.7</v>
      </c>
      <c r="G31" s="389">
        <v>4220</v>
      </c>
      <c r="H31" s="385">
        <v>4.9000000000000004</v>
      </c>
      <c r="I31" s="390">
        <v>4.9000000000000004</v>
      </c>
      <c r="J31" s="387" t="s">
        <v>542</v>
      </c>
      <c r="L31" s="28"/>
      <c r="M31" s="29"/>
    </row>
    <row r="32" spans="2:13" ht="16.25" customHeight="1" x14ac:dyDescent="0.2">
      <c r="B32" s="319" t="s">
        <v>39</v>
      </c>
      <c r="C32" s="729" t="s">
        <v>1314</v>
      </c>
      <c r="D32" s="389">
        <v>8860</v>
      </c>
      <c r="E32" s="338">
        <v>8920</v>
      </c>
      <c r="F32" s="385">
        <v>4.8</v>
      </c>
      <c r="G32" s="389">
        <v>8800</v>
      </c>
      <c r="H32" s="385">
        <v>4.5999999999999996</v>
      </c>
      <c r="I32" s="390">
        <v>5</v>
      </c>
      <c r="J32" s="387" t="s">
        <v>546</v>
      </c>
      <c r="L32" s="28"/>
      <c r="M32" s="29"/>
    </row>
    <row r="33" spans="2:13" ht="16.25" customHeight="1" x14ac:dyDescent="0.2">
      <c r="B33" s="319" t="s">
        <v>40</v>
      </c>
      <c r="C33" s="729" t="s">
        <v>1461</v>
      </c>
      <c r="D33" s="389">
        <v>6440</v>
      </c>
      <c r="E33" s="338">
        <v>6530</v>
      </c>
      <c r="F33" s="385">
        <v>4.3999999999999995</v>
      </c>
      <c r="G33" s="389">
        <v>6340</v>
      </c>
      <c r="H33" s="385">
        <v>4.2</v>
      </c>
      <c r="I33" s="390">
        <v>4.5999999999999996</v>
      </c>
      <c r="J33" s="387" t="s">
        <v>544</v>
      </c>
      <c r="L33" s="28"/>
      <c r="M33" s="29"/>
    </row>
    <row r="34" spans="2:13" ht="16.25" customHeight="1" x14ac:dyDescent="0.2">
      <c r="B34" s="319" t="s">
        <v>41</v>
      </c>
      <c r="C34" s="729" t="s">
        <v>1316</v>
      </c>
      <c r="D34" s="389">
        <v>2970</v>
      </c>
      <c r="E34" s="338">
        <v>2800</v>
      </c>
      <c r="F34" s="385">
        <v>4.9000000000000004</v>
      </c>
      <c r="G34" s="389">
        <v>3040</v>
      </c>
      <c r="H34" s="385">
        <v>4.7</v>
      </c>
      <c r="I34" s="390">
        <v>5.0999999999999996</v>
      </c>
      <c r="J34" s="387" t="s">
        <v>542</v>
      </c>
      <c r="L34" s="28"/>
      <c r="M34" s="29"/>
    </row>
    <row r="35" spans="2:13" ht="16.25" customHeight="1" x14ac:dyDescent="0.2">
      <c r="B35" s="319" t="s">
        <v>733</v>
      </c>
      <c r="C35" s="729" t="s">
        <v>1462</v>
      </c>
      <c r="D35" s="389">
        <v>6750</v>
      </c>
      <c r="E35" s="338">
        <v>6870</v>
      </c>
      <c r="F35" s="385">
        <v>3.5999999999999996</v>
      </c>
      <c r="G35" s="389">
        <v>6620</v>
      </c>
      <c r="H35" s="385">
        <v>3.4000000000000004</v>
      </c>
      <c r="I35" s="390">
        <v>3.8</v>
      </c>
      <c r="J35" s="387" t="s">
        <v>544</v>
      </c>
      <c r="L35" s="28"/>
      <c r="M35" s="29"/>
    </row>
    <row r="36" spans="2:13" ht="16.25" customHeight="1" x14ac:dyDescent="0.2">
      <c r="B36" s="319" t="s">
        <v>734</v>
      </c>
      <c r="C36" s="729" t="s">
        <v>812</v>
      </c>
      <c r="D36" s="389">
        <v>4410</v>
      </c>
      <c r="E36" s="338">
        <v>4490</v>
      </c>
      <c r="F36" s="385">
        <v>3.5000000000000004</v>
      </c>
      <c r="G36" s="389">
        <v>4320</v>
      </c>
      <c r="H36" s="385">
        <v>3.3000000000000003</v>
      </c>
      <c r="I36" s="390">
        <v>3.6999999999999997</v>
      </c>
      <c r="J36" s="387" t="s">
        <v>544</v>
      </c>
      <c r="L36" s="28"/>
      <c r="M36" s="29"/>
    </row>
    <row r="37" spans="2:13" ht="16.25" customHeight="1" x14ac:dyDescent="0.2">
      <c r="B37" s="319" t="s">
        <v>736</v>
      </c>
      <c r="C37" s="729" t="s">
        <v>813</v>
      </c>
      <c r="D37" s="389">
        <v>4320</v>
      </c>
      <c r="E37" s="338">
        <v>4390</v>
      </c>
      <c r="F37" s="385">
        <v>3.6999999999999997</v>
      </c>
      <c r="G37" s="389">
        <v>4250</v>
      </c>
      <c r="H37" s="385">
        <v>3.5000000000000004</v>
      </c>
      <c r="I37" s="390">
        <v>3.9</v>
      </c>
      <c r="J37" s="387" t="s">
        <v>544</v>
      </c>
      <c r="L37" s="28"/>
      <c r="M37" s="29"/>
    </row>
    <row r="38" spans="2:13" ht="16.25" customHeight="1" x14ac:dyDescent="0.2">
      <c r="B38" s="319" t="s">
        <v>1218</v>
      </c>
      <c r="C38" s="729" t="s">
        <v>1317</v>
      </c>
      <c r="D38" s="389">
        <v>44500</v>
      </c>
      <c r="E38" s="338">
        <v>43400</v>
      </c>
      <c r="F38" s="385">
        <v>3.8000000000000007</v>
      </c>
      <c r="G38" s="389">
        <v>44900</v>
      </c>
      <c r="H38" s="385">
        <v>4.0000000000000009</v>
      </c>
      <c r="I38" s="390">
        <v>4.0000000000000009</v>
      </c>
      <c r="J38" s="387" t="s">
        <v>543</v>
      </c>
      <c r="L38" s="28"/>
      <c r="M38" s="29"/>
    </row>
    <row r="39" spans="2:13" ht="16.25" customHeight="1" x14ac:dyDescent="0.2">
      <c r="B39" s="319" t="s">
        <v>1219</v>
      </c>
      <c r="C39" s="729" t="s">
        <v>1318</v>
      </c>
      <c r="D39" s="389">
        <v>18600</v>
      </c>
      <c r="E39" s="338">
        <v>18300</v>
      </c>
      <c r="F39" s="385">
        <v>3.9000000000000008</v>
      </c>
      <c r="G39" s="389">
        <v>18700</v>
      </c>
      <c r="H39" s="385">
        <v>3.7000000000000006</v>
      </c>
      <c r="I39" s="390">
        <v>4.1000000000000005</v>
      </c>
      <c r="J39" s="387" t="s">
        <v>543</v>
      </c>
      <c r="L39" s="28"/>
      <c r="M39" s="29"/>
    </row>
    <row r="40" spans="2:13" ht="16.25" customHeight="1" x14ac:dyDescent="0.2">
      <c r="B40" s="319" t="s">
        <v>1220</v>
      </c>
      <c r="C40" s="729" t="s">
        <v>1428</v>
      </c>
      <c r="D40" s="389">
        <v>11700</v>
      </c>
      <c r="E40" s="338">
        <v>11900</v>
      </c>
      <c r="F40" s="385">
        <v>3.4000000000000004</v>
      </c>
      <c r="G40" s="389">
        <v>11400</v>
      </c>
      <c r="H40" s="385">
        <v>3.2</v>
      </c>
      <c r="I40" s="390">
        <v>3.5999999999999996</v>
      </c>
      <c r="J40" s="387" t="s">
        <v>544</v>
      </c>
      <c r="L40" s="28"/>
      <c r="M40" s="29"/>
    </row>
    <row r="41" spans="2:13" ht="16.25" customHeight="1" x14ac:dyDescent="0.2">
      <c r="B41" s="319" t="s">
        <v>1222</v>
      </c>
      <c r="C41" s="729" t="s">
        <v>1429</v>
      </c>
      <c r="D41" s="389">
        <v>8540</v>
      </c>
      <c r="E41" s="338">
        <v>8640</v>
      </c>
      <c r="F41" s="385">
        <v>4</v>
      </c>
      <c r="G41" s="389">
        <v>8500</v>
      </c>
      <c r="H41" s="385">
        <v>4.1000000000000005</v>
      </c>
      <c r="I41" s="390">
        <v>4.2</v>
      </c>
      <c r="J41" s="387" t="s">
        <v>542</v>
      </c>
      <c r="L41" s="28"/>
      <c r="M41" s="29"/>
    </row>
    <row r="42" spans="2:13" ht="16.25" customHeight="1" x14ac:dyDescent="0.2">
      <c r="B42" s="319" t="s">
        <v>1223</v>
      </c>
      <c r="C42" s="729" t="s">
        <v>1321</v>
      </c>
      <c r="D42" s="389">
        <v>8180</v>
      </c>
      <c r="E42" s="338">
        <v>7970</v>
      </c>
      <c r="F42" s="385">
        <v>3.9000000000000008</v>
      </c>
      <c r="G42" s="389">
        <v>8270</v>
      </c>
      <c r="H42" s="385">
        <v>3.7000000000000006</v>
      </c>
      <c r="I42" s="390">
        <v>4.1000000000000005</v>
      </c>
      <c r="J42" s="387" t="s">
        <v>543</v>
      </c>
      <c r="L42" s="28"/>
      <c r="M42" s="29"/>
    </row>
    <row r="43" spans="2:13" ht="16.25" customHeight="1" x14ac:dyDescent="0.2">
      <c r="B43" s="319" t="s">
        <v>1224</v>
      </c>
      <c r="C43" s="729" t="s">
        <v>1430</v>
      </c>
      <c r="D43" s="389">
        <v>6200</v>
      </c>
      <c r="E43" s="338">
        <v>6290</v>
      </c>
      <c r="F43" s="385">
        <v>4.2</v>
      </c>
      <c r="G43" s="389">
        <v>6110</v>
      </c>
      <c r="H43" s="385">
        <v>4</v>
      </c>
      <c r="I43" s="390">
        <v>4.3999999999999995</v>
      </c>
      <c r="J43" s="387" t="s">
        <v>544</v>
      </c>
      <c r="L43" s="28"/>
      <c r="M43" s="29"/>
    </row>
    <row r="44" spans="2:13" ht="16.25" customHeight="1" x14ac:dyDescent="0.2">
      <c r="B44" s="319" t="s">
        <v>1225</v>
      </c>
      <c r="C44" s="729" t="s">
        <v>1431</v>
      </c>
      <c r="D44" s="389">
        <v>5790</v>
      </c>
      <c r="E44" s="338">
        <v>5850</v>
      </c>
      <c r="F44" s="385">
        <v>4.2</v>
      </c>
      <c r="G44" s="389">
        <v>5770</v>
      </c>
      <c r="H44" s="385">
        <v>4.3</v>
      </c>
      <c r="I44" s="390">
        <v>4.3999999999999995</v>
      </c>
      <c r="J44" s="387" t="s">
        <v>542</v>
      </c>
      <c r="L44" s="28"/>
      <c r="M44" s="29"/>
    </row>
    <row r="45" spans="2:13" ht="16.25" customHeight="1" x14ac:dyDescent="0.2">
      <c r="B45" s="319" t="s">
        <v>1227</v>
      </c>
      <c r="C45" s="729" t="s">
        <v>1432</v>
      </c>
      <c r="D45" s="389">
        <v>3750</v>
      </c>
      <c r="E45" s="338">
        <v>3800</v>
      </c>
      <c r="F45" s="385">
        <v>3.9</v>
      </c>
      <c r="G45" s="389">
        <v>3700</v>
      </c>
      <c r="H45" s="385">
        <v>3.6999999999999997</v>
      </c>
      <c r="I45" s="390">
        <v>4.1000000000000005</v>
      </c>
      <c r="J45" s="387" t="s">
        <v>544</v>
      </c>
      <c r="L45" s="28"/>
      <c r="M45" s="29"/>
    </row>
    <row r="46" spans="2:13" ht="16.25" customHeight="1" x14ac:dyDescent="0.2">
      <c r="B46" s="319" t="s">
        <v>1229</v>
      </c>
      <c r="C46" s="729" t="s">
        <v>1433</v>
      </c>
      <c r="D46" s="389">
        <v>1930</v>
      </c>
      <c r="E46" s="338">
        <v>2010</v>
      </c>
      <c r="F46" s="385">
        <v>3.8</v>
      </c>
      <c r="G46" s="389">
        <v>1890</v>
      </c>
      <c r="H46" s="385">
        <v>3.9</v>
      </c>
      <c r="I46" s="390">
        <v>4</v>
      </c>
      <c r="J46" s="387" t="s">
        <v>542</v>
      </c>
      <c r="L46" s="28"/>
      <c r="M46" s="29"/>
    </row>
    <row r="47" spans="2:13" ht="16.25" customHeight="1" x14ac:dyDescent="0.2">
      <c r="B47" s="319" t="s">
        <v>1231</v>
      </c>
      <c r="C47" s="729" t="s">
        <v>1326</v>
      </c>
      <c r="D47" s="389">
        <v>1940</v>
      </c>
      <c r="E47" s="338">
        <v>1920</v>
      </c>
      <c r="F47" s="385">
        <v>4.7</v>
      </c>
      <c r="G47" s="389">
        <v>1950</v>
      </c>
      <c r="H47" s="385">
        <v>4.9000000000000004</v>
      </c>
      <c r="I47" s="390">
        <v>4.9000000000000004</v>
      </c>
      <c r="J47" s="387" t="s">
        <v>542</v>
      </c>
      <c r="L47" s="28"/>
      <c r="M47" s="29"/>
    </row>
    <row r="48" spans="2:13" ht="16.25" customHeight="1" x14ac:dyDescent="0.2">
      <c r="B48" s="319" t="s">
        <v>43</v>
      </c>
      <c r="C48" s="729" t="s">
        <v>309</v>
      </c>
      <c r="D48" s="389">
        <v>7080</v>
      </c>
      <c r="E48" s="338">
        <v>7130</v>
      </c>
      <c r="F48" s="385">
        <v>4.9000000000000004</v>
      </c>
      <c r="G48" s="389">
        <v>7020</v>
      </c>
      <c r="H48" s="385">
        <v>4.7</v>
      </c>
      <c r="I48" s="390">
        <v>5.0999999999999996</v>
      </c>
      <c r="J48" s="387" t="s">
        <v>544</v>
      </c>
      <c r="L48" s="28"/>
      <c r="M48" s="29"/>
    </row>
    <row r="49" spans="2:13" ht="16.25" customHeight="1" x14ac:dyDescent="0.2">
      <c r="B49" s="319" t="s">
        <v>44</v>
      </c>
      <c r="C49" s="729" t="s">
        <v>310</v>
      </c>
      <c r="D49" s="389">
        <v>4470</v>
      </c>
      <c r="E49" s="338">
        <v>4500</v>
      </c>
      <c r="F49" s="385">
        <v>5</v>
      </c>
      <c r="G49" s="389">
        <v>4430</v>
      </c>
      <c r="H49" s="385">
        <v>4.8</v>
      </c>
      <c r="I49" s="390">
        <v>5.2</v>
      </c>
      <c r="J49" s="387" t="s">
        <v>544</v>
      </c>
      <c r="L49" s="28"/>
      <c r="M49" s="29"/>
    </row>
    <row r="50" spans="2:13" ht="16.25" customHeight="1" x14ac:dyDescent="0.2">
      <c r="B50" s="319" t="s">
        <v>46</v>
      </c>
      <c r="C50" s="729" t="s">
        <v>1327</v>
      </c>
      <c r="D50" s="389">
        <v>2160</v>
      </c>
      <c r="E50" s="338">
        <v>2170</v>
      </c>
      <c r="F50" s="385">
        <v>5.4</v>
      </c>
      <c r="G50" s="389">
        <v>2150</v>
      </c>
      <c r="H50" s="385">
        <v>5.2</v>
      </c>
      <c r="I50" s="390">
        <v>5.6000000000000005</v>
      </c>
      <c r="J50" s="387" t="s">
        <v>547</v>
      </c>
      <c r="L50" s="28"/>
      <c r="M50" s="29"/>
    </row>
    <row r="51" spans="2:13" ht="16.25" customHeight="1" x14ac:dyDescent="0.2">
      <c r="B51" s="319" t="s">
        <v>47</v>
      </c>
      <c r="C51" s="729" t="s">
        <v>312</v>
      </c>
      <c r="D51" s="389">
        <v>2330</v>
      </c>
      <c r="E51" s="338">
        <v>2180</v>
      </c>
      <c r="F51" s="385">
        <v>5.6000000000000005</v>
      </c>
      <c r="G51" s="389">
        <v>2390</v>
      </c>
      <c r="H51" s="385">
        <v>5.6000000000000005</v>
      </c>
      <c r="I51" s="390">
        <v>5.8000000000000007</v>
      </c>
      <c r="J51" s="387" t="s">
        <v>542</v>
      </c>
      <c r="L51" s="28"/>
      <c r="M51" s="29"/>
    </row>
    <row r="52" spans="2:13" ht="16.25" customHeight="1" x14ac:dyDescent="0.2">
      <c r="B52" s="319" t="s">
        <v>48</v>
      </c>
      <c r="C52" s="729" t="s">
        <v>1463</v>
      </c>
      <c r="D52" s="389">
        <v>2240</v>
      </c>
      <c r="E52" s="338">
        <v>2260</v>
      </c>
      <c r="F52" s="385">
        <v>4.5999999999999996</v>
      </c>
      <c r="G52" s="389">
        <v>2220</v>
      </c>
      <c r="H52" s="385">
        <v>4.3999999999999995</v>
      </c>
      <c r="I52" s="390">
        <v>4.8</v>
      </c>
      <c r="J52" s="387" t="s">
        <v>544</v>
      </c>
      <c r="L52" s="28"/>
      <c r="M52" s="29"/>
    </row>
    <row r="53" spans="2:13" ht="16.25" customHeight="1" x14ac:dyDescent="0.2">
      <c r="B53" s="319" t="s">
        <v>49</v>
      </c>
      <c r="C53" s="729" t="s">
        <v>1464</v>
      </c>
      <c r="D53" s="389">
        <v>2140</v>
      </c>
      <c r="E53" s="338">
        <v>2160</v>
      </c>
      <c r="F53" s="385">
        <v>5</v>
      </c>
      <c r="G53" s="389">
        <v>2110</v>
      </c>
      <c r="H53" s="385">
        <v>4.8</v>
      </c>
      <c r="I53" s="390">
        <v>5.2</v>
      </c>
      <c r="J53" s="387" t="s">
        <v>546</v>
      </c>
      <c r="L53" s="28"/>
      <c r="M53" s="29"/>
    </row>
    <row r="54" spans="2:13" ht="16.25" customHeight="1" x14ac:dyDescent="0.2">
      <c r="B54" s="319" t="s">
        <v>50</v>
      </c>
      <c r="C54" s="729" t="s">
        <v>315</v>
      </c>
      <c r="D54" s="389">
        <v>18700</v>
      </c>
      <c r="E54" s="338">
        <v>18500</v>
      </c>
      <c r="F54" s="385">
        <v>5</v>
      </c>
      <c r="G54" s="389">
        <v>18900</v>
      </c>
      <c r="H54" s="385">
        <v>4.5999999999999996</v>
      </c>
      <c r="I54" s="390">
        <v>5</v>
      </c>
      <c r="J54" s="387" t="s">
        <v>544</v>
      </c>
      <c r="L54" s="28"/>
      <c r="M54" s="29"/>
    </row>
    <row r="55" spans="2:13" ht="16.25" customHeight="1" x14ac:dyDescent="0.2">
      <c r="B55" s="319" t="s">
        <v>51</v>
      </c>
      <c r="C55" s="729" t="s">
        <v>316</v>
      </c>
      <c r="D55" s="389">
        <v>12100</v>
      </c>
      <c r="E55" s="338">
        <v>12100</v>
      </c>
      <c r="F55" s="385">
        <v>4.5999999999999996</v>
      </c>
      <c r="G55" s="389">
        <v>12000</v>
      </c>
      <c r="H55" s="385">
        <v>4.3999999999999995</v>
      </c>
      <c r="I55" s="390">
        <v>4.8</v>
      </c>
      <c r="J55" s="387" t="s">
        <v>546</v>
      </c>
      <c r="L55" s="28"/>
      <c r="M55" s="29"/>
    </row>
    <row r="56" spans="2:13" ht="16.25" customHeight="1" x14ac:dyDescent="0.2">
      <c r="B56" s="319" t="s">
        <v>52</v>
      </c>
      <c r="C56" s="729" t="s">
        <v>317</v>
      </c>
      <c r="D56" s="389">
        <v>6200</v>
      </c>
      <c r="E56" s="338">
        <v>6540</v>
      </c>
      <c r="F56" s="385">
        <v>4.7</v>
      </c>
      <c r="G56" s="389">
        <v>6060</v>
      </c>
      <c r="H56" s="385">
        <v>4.9000000000000004</v>
      </c>
      <c r="I56" s="390">
        <v>4.9000000000000004</v>
      </c>
      <c r="J56" s="387" t="s">
        <v>542</v>
      </c>
      <c r="L56" s="28"/>
      <c r="M56" s="29"/>
    </row>
    <row r="57" spans="2:13" ht="16.25" customHeight="1" x14ac:dyDescent="0.2">
      <c r="B57" s="319" t="s">
        <v>53</v>
      </c>
      <c r="C57" s="729" t="s">
        <v>318</v>
      </c>
      <c r="D57" s="389">
        <v>3630</v>
      </c>
      <c r="E57" s="338">
        <v>3640</v>
      </c>
      <c r="F57" s="385">
        <v>4.3000000000000007</v>
      </c>
      <c r="G57" s="389">
        <v>3620</v>
      </c>
      <c r="H57" s="385">
        <v>4.1000000000000005</v>
      </c>
      <c r="I57" s="390">
        <v>4.5000000000000009</v>
      </c>
      <c r="J57" s="387" t="s">
        <v>543</v>
      </c>
      <c r="L57" s="28"/>
      <c r="M57" s="29"/>
    </row>
    <row r="58" spans="2:13" ht="16.25" customHeight="1" x14ac:dyDescent="0.2">
      <c r="B58" s="319" t="s">
        <v>54</v>
      </c>
      <c r="C58" s="729" t="s">
        <v>319</v>
      </c>
      <c r="D58" s="389">
        <v>4140</v>
      </c>
      <c r="E58" s="338">
        <v>4130</v>
      </c>
      <c r="F58" s="385">
        <v>4.5999999999999996</v>
      </c>
      <c r="G58" s="389">
        <v>4140</v>
      </c>
      <c r="H58" s="385">
        <v>4.8</v>
      </c>
      <c r="I58" s="390">
        <v>4.8</v>
      </c>
      <c r="J58" s="387" t="s">
        <v>542</v>
      </c>
      <c r="L58" s="28"/>
      <c r="M58" s="29"/>
    </row>
    <row r="59" spans="2:13" ht="16.25" customHeight="1" x14ac:dyDescent="0.2">
      <c r="B59" s="319" t="s">
        <v>55</v>
      </c>
      <c r="C59" s="729" t="s">
        <v>320</v>
      </c>
      <c r="D59" s="389">
        <v>2580</v>
      </c>
      <c r="E59" s="338">
        <v>2540</v>
      </c>
      <c r="F59" s="385">
        <v>5.8000000000000007</v>
      </c>
      <c r="G59" s="389">
        <v>2590</v>
      </c>
      <c r="H59" s="385">
        <v>6</v>
      </c>
      <c r="I59" s="390">
        <v>6</v>
      </c>
      <c r="J59" s="387" t="s">
        <v>542</v>
      </c>
      <c r="L59" s="28"/>
      <c r="M59" s="29"/>
    </row>
    <row r="60" spans="2:13" ht="16.25" customHeight="1" x14ac:dyDescent="0.2">
      <c r="B60" s="319" t="s">
        <v>56</v>
      </c>
      <c r="C60" s="729" t="s">
        <v>1331</v>
      </c>
      <c r="D60" s="389">
        <v>4630</v>
      </c>
      <c r="E60" s="338">
        <v>4670</v>
      </c>
      <c r="F60" s="385">
        <v>4.9000000000000004</v>
      </c>
      <c r="G60" s="389">
        <v>4590</v>
      </c>
      <c r="H60" s="385">
        <v>4.7</v>
      </c>
      <c r="I60" s="390">
        <v>5.0999999999999996</v>
      </c>
      <c r="J60" s="387" t="s">
        <v>544</v>
      </c>
      <c r="L60" s="28"/>
      <c r="M60" s="29"/>
    </row>
    <row r="61" spans="2:13" ht="16.25" customHeight="1" thickBot="1" x14ac:dyDescent="0.25">
      <c r="B61" s="331" t="s">
        <v>57</v>
      </c>
      <c r="C61" s="730" t="s">
        <v>1332</v>
      </c>
      <c r="D61" s="514">
        <v>2330</v>
      </c>
      <c r="E61" s="731">
        <v>2340</v>
      </c>
      <c r="F61" s="732">
        <v>5</v>
      </c>
      <c r="G61" s="514">
        <v>2310</v>
      </c>
      <c r="H61" s="732">
        <v>4.8</v>
      </c>
      <c r="I61" s="515">
        <v>5.2</v>
      </c>
      <c r="J61" s="512" t="s">
        <v>544</v>
      </c>
      <c r="L61" s="28"/>
      <c r="M61" s="29"/>
    </row>
    <row r="62" spans="2:13" ht="16.25" customHeight="1" thickTop="1" x14ac:dyDescent="0.2">
      <c r="B62" s="332" t="s">
        <v>58</v>
      </c>
      <c r="C62" s="733" t="s">
        <v>323</v>
      </c>
      <c r="D62" s="666">
        <v>17500</v>
      </c>
      <c r="E62" s="333">
        <v>17100</v>
      </c>
      <c r="F62" s="376">
        <v>5.0000000000000009</v>
      </c>
      <c r="G62" s="323">
        <v>17700</v>
      </c>
      <c r="H62" s="376">
        <v>4.8000000000000007</v>
      </c>
      <c r="I62" s="458">
        <v>5.2000000000000011</v>
      </c>
      <c r="J62" s="459" t="s">
        <v>543</v>
      </c>
      <c r="L62" s="28"/>
      <c r="M62" s="29"/>
    </row>
    <row r="63" spans="2:13" ht="16.25" customHeight="1" x14ac:dyDescent="0.2">
      <c r="B63" s="332" t="s">
        <v>59</v>
      </c>
      <c r="C63" s="729" t="s">
        <v>324</v>
      </c>
      <c r="D63" s="666">
        <v>16300</v>
      </c>
      <c r="E63" s="333">
        <v>16400</v>
      </c>
      <c r="F63" s="385">
        <v>5</v>
      </c>
      <c r="G63" s="389">
        <v>16200</v>
      </c>
      <c r="H63" s="385">
        <v>5</v>
      </c>
      <c r="I63" s="390">
        <v>5.2</v>
      </c>
      <c r="J63" s="387" t="s">
        <v>542</v>
      </c>
      <c r="L63" s="28"/>
      <c r="M63" s="29"/>
    </row>
    <row r="64" spans="2:13" ht="16.25" customHeight="1" x14ac:dyDescent="0.2">
      <c r="B64" s="332" t="s">
        <v>60</v>
      </c>
      <c r="C64" s="733" t="s">
        <v>271</v>
      </c>
      <c r="D64" s="666">
        <v>10900</v>
      </c>
      <c r="E64" s="333">
        <v>11000</v>
      </c>
      <c r="F64" s="376">
        <v>4</v>
      </c>
      <c r="G64" s="323">
        <v>10700</v>
      </c>
      <c r="H64" s="376">
        <v>3.8</v>
      </c>
      <c r="I64" s="458">
        <v>4.2</v>
      </c>
      <c r="J64" s="459" t="s">
        <v>546</v>
      </c>
      <c r="L64" s="28"/>
      <c r="M64" s="29"/>
    </row>
    <row r="65" spans="2:13" ht="16.25" customHeight="1" x14ac:dyDescent="0.2">
      <c r="B65" s="332" t="s">
        <v>61</v>
      </c>
      <c r="C65" s="729" t="s">
        <v>325</v>
      </c>
      <c r="D65" s="666">
        <v>7810</v>
      </c>
      <c r="E65" s="333">
        <v>7870</v>
      </c>
      <c r="F65" s="385">
        <v>4.3</v>
      </c>
      <c r="G65" s="389">
        <v>7780</v>
      </c>
      <c r="H65" s="385">
        <v>4.3</v>
      </c>
      <c r="I65" s="390">
        <v>4.5</v>
      </c>
      <c r="J65" s="387" t="s">
        <v>542</v>
      </c>
      <c r="L65" s="28"/>
      <c r="M65" s="29"/>
    </row>
    <row r="66" spans="2:13" ht="16.25" customHeight="1" x14ac:dyDescent="0.2">
      <c r="B66" s="332" t="s">
        <v>62</v>
      </c>
      <c r="C66" s="733" t="s">
        <v>326</v>
      </c>
      <c r="D66" s="666">
        <v>4920</v>
      </c>
      <c r="E66" s="333">
        <v>4850</v>
      </c>
      <c r="F66" s="376">
        <v>3.8000000000000007</v>
      </c>
      <c r="G66" s="323">
        <v>4950</v>
      </c>
      <c r="H66" s="376">
        <v>3.6000000000000005</v>
      </c>
      <c r="I66" s="458">
        <v>4.0000000000000009</v>
      </c>
      <c r="J66" s="459" t="s">
        <v>543</v>
      </c>
      <c r="L66" s="28"/>
      <c r="M66" s="29"/>
    </row>
    <row r="67" spans="2:13" ht="16.25" customHeight="1" x14ac:dyDescent="0.2">
      <c r="B67" s="332" t="s">
        <v>63</v>
      </c>
      <c r="C67" s="729" t="s">
        <v>327</v>
      </c>
      <c r="D67" s="666">
        <v>4490</v>
      </c>
      <c r="E67" s="333">
        <v>4430</v>
      </c>
      <c r="F67" s="385">
        <v>4.1999999999999993</v>
      </c>
      <c r="G67" s="389">
        <v>4520</v>
      </c>
      <c r="H67" s="385">
        <v>3.9999999999999996</v>
      </c>
      <c r="I67" s="390">
        <v>4.3999999999999995</v>
      </c>
      <c r="J67" s="387" t="s">
        <v>543</v>
      </c>
      <c r="L67" s="28"/>
      <c r="M67" s="29"/>
    </row>
    <row r="68" spans="2:13" ht="16.25" customHeight="1" x14ac:dyDescent="0.2">
      <c r="B68" s="332" t="s">
        <v>64</v>
      </c>
      <c r="C68" s="733" t="s">
        <v>2</v>
      </c>
      <c r="D68" s="666">
        <v>4320</v>
      </c>
      <c r="E68" s="333">
        <v>4350</v>
      </c>
      <c r="F68" s="376">
        <v>4.8</v>
      </c>
      <c r="G68" s="323">
        <v>4280</v>
      </c>
      <c r="H68" s="376">
        <v>4.2</v>
      </c>
      <c r="I68" s="458">
        <v>4.5999999999999996</v>
      </c>
      <c r="J68" s="459" t="s">
        <v>544</v>
      </c>
      <c r="L68" s="28"/>
      <c r="M68" s="29"/>
    </row>
    <row r="69" spans="2:13" ht="16.25" customHeight="1" x14ac:dyDescent="0.2">
      <c r="B69" s="332" t="s">
        <v>65</v>
      </c>
      <c r="C69" s="729" t="s">
        <v>328</v>
      </c>
      <c r="D69" s="666">
        <v>3740</v>
      </c>
      <c r="E69" s="333">
        <v>3790</v>
      </c>
      <c r="F69" s="385">
        <v>5</v>
      </c>
      <c r="G69" s="389">
        <v>3680</v>
      </c>
      <c r="H69" s="385">
        <v>4.8</v>
      </c>
      <c r="I69" s="390">
        <v>5.3</v>
      </c>
      <c r="J69" s="387" t="s">
        <v>544</v>
      </c>
      <c r="L69" s="28"/>
      <c r="M69" s="29"/>
    </row>
    <row r="70" spans="2:13" ht="16.25" customHeight="1" x14ac:dyDescent="0.2">
      <c r="B70" s="332" t="s">
        <v>66</v>
      </c>
      <c r="C70" s="733" t="s">
        <v>329</v>
      </c>
      <c r="D70" s="666">
        <v>3400</v>
      </c>
      <c r="E70" s="333">
        <v>3410</v>
      </c>
      <c r="F70" s="376">
        <v>5.1000000000000005</v>
      </c>
      <c r="G70" s="323">
        <v>3400</v>
      </c>
      <c r="H70" s="376">
        <v>4.9000000000000004</v>
      </c>
      <c r="I70" s="458">
        <v>5.3000000000000007</v>
      </c>
      <c r="J70" s="459" t="s">
        <v>543</v>
      </c>
      <c r="L70" s="28"/>
      <c r="M70" s="29"/>
    </row>
    <row r="71" spans="2:13" ht="16.25" customHeight="1" x14ac:dyDescent="0.2">
      <c r="B71" s="332" t="s">
        <v>67</v>
      </c>
      <c r="C71" s="729" t="s">
        <v>272</v>
      </c>
      <c r="D71" s="666">
        <v>3200</v>
      </c>
      <c r="E71" s="333">
        <v>3220</v>
      </c>
      <c r="F71" s="385">
        <v>5.3</v>
      </c>
      <c r="G71" s="389">
        <v>3170</v>
      </c>
      <c r="H71" s="385">
        <v>5</v>
      </c>
      <c r="I71" s="390">
        <v>5.5</v>
      </c>
      <c r="J71" s="387" t="s">
        <v>544</v>
      </c>
      <c r="L71" s="28"/>
      <c r="M71" s="29"/>
    </row>
    <row r="72" spans="2:13" ht="16.25" customHeight="1" x14ac:dyDescent="0.2">
      <c r="B72" s="332" t="s">
        <v>68</v>
      </c>
      <c r="C72" s="733" t="s">
        <v>330</v>
      </c>
      <c r="D72" s="666">
        <v>2660</v>
      </c>
      <c r="E72" s="333">
        <v>2660</v>
      </c>
      <c r="F72" s="376">
        <v>4.3999999999999995</v>
      </c>
      <c r="G72" s="323">
        <v>2660</v>
      </c>
      <c r="H72" s="376">
        <v>4.1999999999999993</v>
      </c>
      <c r="I72" s="458">
        <v>4.5999999999999996</v>
      </c>
      <c r="J72" s="459" t="s">
        <v>543</v>
      </c>
      <c r="L72" s="28"/>
      <c r="M72" s="29"/>
    </row>
    <row r="73" spans="2:13" ht="16.25" customHeight="1" x14ac:dyDescent="0.2">
      <c r="B73" s="332" t="s">
        <v>69</v>
      </c>
      <c r="C73" s="729" t="s">
        <v>331</v>
      </c>
      <c r="D73" s="666">
        <v>2060</v>
      </c>
      <c r="E73" s="333">
        <v>2070</v>
      </c>
      <c r="F73" s="385">
        <v>5.2</v>
      </c>
      <c r="G73" s="389">
        <v>2040</v>
      </c>
      <c r="H73" s="385">
        <v>4.8</v>
      </c>
      <c r="I73" s="390">
        <v>5.5</v>
      </c>
      <c r="J73" s="387" t="s">
        <v>544</v>
      </c>
      <c r="L73" s="28"/>
      <c r="M73" s="29"/>
    </row>
    <row r="74" spans="2:13" ht="16.25" customHeight="1" x14ac:dyDescent="0.2">
      <c r="B74" s="332" t="s">
        <v>70</v>
      </c>
      <c r="C74" s="733" t="s">
        <v>332</v>
      </c>
      <c r="D74" s="666">
        <v>1900</v>
      </c>
      <c r="E74" s="333">
        <v>1920</v>
      </c>
      <c r="F74" s="376">
        <v>5.2</v>
      </c>
      <c r="G74" s="323">
        <v>1880</v>
      </c>
      <c r="H74" s="376">
        <v>5</v>
      </c>
      <c r="I74" s="458">
        <v>5.4</v>
      </c>
      <c r="J74" s="459" t="s">
        <v>544</v>
      </c>
      <c r="L74" s="28"/>
      <c r="M74" s="29"/>
    </row>
    <row r="75" spans="2:13" ht="16.25" customHeight="1" x14ac:dyDescent="0.2">
      <c r="B75" s="332" t="s">
        <v>71</v>
      </c>
      <c r="C75" s="729" t="s">
        <v>333</v>
      </c>
      <c r="D75" s="666">
        <v>1380</v>
      </c>
      <c r="E75" s="333">
        <v>1390</v>
      </c>
      <c r="F75" s="385">
        <v>5.7</v>
      </c>
      <c r="G75" s="389">
        <v>1370</v>
      </c>
      <c r="H75" s="385">
        <v>5.5</v>
      </c>
      <c r="I75" s="390">
        <v>5.8999999999999995</v>
      </c>
      <c r="J75" s="387" t="s">
        <v>544</v>
      </c>
      <c r="L75" s="28"/>
      <c r="M75" s="29"/>
    </row>
    <row r="76" spans="2:13" ht="16.25" customHeight="1" x14ac:dyDescent="0.2">
      <c r="B76" s="332" t="s">
        <v>72</v>
      </c>
      <c r="C76" s="733" t="s">
        <v>334</v>
      </c>
      <c r="D76" s="666">
        <v>3150</v>
      </c>
      <c r="E76" s="333" t="s">
        <v>97</v>
      </c>
      <c r="F76" s="734" t="s">
        <v>97</v>
      </c>
      <c r="G76" s="323">
        <v>3150</v>
      </c>
      <c r="H76" s="376">
        <v>5.3</v>
      </c>
      <c r="I76" s="458" t="s">
        <v>97</v>
      </c>
      <c r="J76" s="459" t="s">
        <v>544</v>
      </c>
      <c r="L76" s="28"/>
      <c r="M76" s="29"/>
    </row>
    <row r="77" spans="2:13" ht="16.25" customHeight="1" x14ac:dyDescent="0.2">
      <c r="B77" s="332" t="s">
        <v>73</v>
      </c>
      <c r="C77" s="729" t="s">
        <v>335</v>
      </c>
      <c r="D77" s="666">
        <v>1780</v>
      </c>
      <c r="E77" s="333" t="s">
        <v>97</v>
      </c>
      <c r="F77" s="390" t="s">
        <v>97</v>
      </c>
      <c r="G77" s="389">
        <v>1780</v>
      </c>
      <c r="H77" s="385">
        <v>5.2</v>
      </c>
      <c r="I77" s="390" t="s">
        <v>97</v>
      </c>
      <c r="J77" s="387" t="s">
        <v>543</v>
      </c>
      <c r="L77" s="28"/>
      <c r="M77" s="29"/>
    </row>
    <row r="78" spans="2:13" ht="16.25" customHeight="1" x14ac:dyDescent="0.2">
      <c r="B78" s="332" t="s">
        <v>75</v>
      </c>
      <c r="C78" s="729" t="s">
        <v>337</v>
      </c>
      <c r="D78" s="666">
        <v>1400</v>
      </c>
      <c r="E78" s="333" t="s">
        <v>97</v>
      </c>
      <c r="F78" s="390" t="s">
        <v>97</v>
      </c>
      <c r="G78" s="389">
        <v>1400</v>
      </c>
      <c r="H78" s="385">
        <v>5.5</v>
      </c>
      <c r="I78" s="390" t="s">
        <v>97</v>
      </c>
      <c r="J78" s="387" t="s">
        <v>544</v>
      </c>
      <c r="L78" s="28"/>
      <c r="M78" s="29"/>
    </row>
    <row r="79" spans="2:13" ht="16.25" customHeight="1" x14ac:dyDescent="0.2">
      <c r="B79" s="332" t="s">
        <v>76</v>
      </c>
      <c r="C79" s="733" t="s">
        <v>338</v>
      </c>
      <c r="D79" s="666">
        <v>1160</v>
      </c>
      <c r="E79" s="333" t="s">
        <v>97</v>
      </c>
      <c r="F79" s="734" t="s">
        <v>97</v>
      </c>
      <c r="G79" s="323">
        <v>1160</v>
      </c>
      <c r="H79" s="376">
        <v>6.3</v>
      </c>
      <c r="I79" s="458" t="s">
        <v>97</v>
      </c>
      <c r="J79" s="459" t="s">
        <v>542</v>
      </c>
      <c r="L79" s="28"/>
      <c r="M79" s="29"/>
    </row>
    <row r="80" spans="2:13" ht="16.25" customHeight="1" x14ac:dyDescent="0.2">
      <c r="B80" s="332" t="s">
        <v>77</v>
      </c>
      <c r="C80" s="729" t="s">
        <v>339</v>
      </c>
      <c r="D80" s="666">
        <v>886</v>
      </c>
      <c r="E80" s="333" t="s">
        <v>97</v>
      </c>
      <c r="F80" s="390" t="s">
        <v>97</v>
      </c>
      <c r="G80" s="389">
        <v>886</v>
      </c>
      <c r="H80" s="385">
        <v>5.0999999999999996</v>
      </c>
      <c r="I80" s="390" t="s">
        <v>97</v>
      </c>
      <c r="J80" s="387" t="s">
        <v>543</v>
      </c>
      <c r="L80" s="28"/>
      <c r="M80" s="29"/>
    </row>
    <row r="81" spans="2:13" ht="16.25" customHeight="1" x14ac:dyDescent="0.2">
      <c r="B81" s="332" t="s">
        <v>78</v>
      </c>
      <c r="C81" s="733" t="s">
        <v>340</v>
      </c>
      <c r="D81" s="666">
        <v>884</v>
      </c>
      <c r="E81" s="333" t="s">
        <v>97</v>
      </c>
      <c r="F81" s="390" t="s">
        <v>97</v>
      </c>
      <c r="G81" s="389">
        <v>884</v>
      </c>
      <c r="H81" s="376">
        <v>5.3</v>
      </c>
      <c r="I81" s="458" t="s">
        <v>97</v>
      </c>
      <c r="J81" s="459" t="s">
        <v>544</v>
      </c>
      <c r="L81" s="28"/>
      <c r="M81" s="29"/>
    </row>
    <row r="82" spans="2:13" ht="16.25" customHeight="1" x14ac:dyDescent="0.2">
      <c r="B82" s="332" t="s">
        <v>79</v>
      </c>
      <c r="C82" s="729" t="s">
        <v>341</v>
      </c>
      <c r="D82" s="666">
        <v>882</v>
      </c>
      <c r="E82" s="333" t="s">
        <v>97</v>
      </c>
      <c r="F82" s="390" t="s">
        <v>97</v>
      </c>
      <c r="G82" s="389">
        <v>882</v>
      </c>
      <c r="H82" s="385">
        <v>6.3</v>
      </c>
      <c r="I82" s="390" t="s">
        <v>97</v>
      </c>
      <c r="J82" s="387" t="s">
        <v>544</v>
      </c>
      <c r="L82" s="28"/>
      <c r="M82" s="29"/>
    </row>
    <row r="83" spans="2:13" ht="16.25" customHeight="1" x14ac:dyDescent="0.2">
      <c r="B83" s="332" t="s">
        <v>80</v>
      </c>
      <c r="C83" s="733" t="s">
        <v>342</v>
      </c>
      <c r="D83" s="666">
        <v>896</v>
      </c>
      <c r="E83" s="333" t="s">
        <v>97</v>
      </c>
      <c r="F83" s="734" t="s">
        <v>97</v>
      </c>
      <c r="G83" s="323">
        <v>896</v>
      </c>
      <c r="H83" s="376">
        <v>5.3</v>
      </c>
      <c r="I83" s="458" t="s">
        <v>97</v>
      </c>
      <c r="J83" s="459" t="s">
        <v>544</v>
      </c>
      <c r="L83" s="28"/>
      <c r="M83" s="29"/>
    </row>
    <row r="84" spans="2:13" ht="16.25" customHeight="1" x14ac:dyDescent="0.2">
      <c r="B84" s="332" t="s">
        <v>82</v>
      </c>
      <c r="C84" s="733" t="s">
        <v>344</v>
      </c>
      <c r="D84" s="666">
        <v>680</v>
      </c>
      <c r="E84" s="333" t="s">
        <v>97</v>
      </c>
      <c r="F84" s="390" t="s">
        <v>97</v>
      </c>
      <c r="G84" s="389">
        <v>680</v>
      </c>
      <c r="H84" s="376">
        <v>5.5</v>
      </c>
      <c r="I84" s="458" t="s">
        <v>97</v>
      </c>
      <c r="J84" s="459" t="s">
        <v>544</v>
      </c>
      <c r="L84" s="28"/>
      <c r="M84" s="29"/>
    </row>
    <row r="85" spans="2:13" ht="16.25" customHeight="1" x14ac:dyDescent="0.2">
      <c r="B85" s="332" t="s">
        <v>83</v>
      </c>
      <c r="C85" s="729" t="s">
        <v>345</v>
      </c>
      <c r="D85" s="666">
        <v>511</v>
      </c>
      <c r="E85" s="333" t="s">
        <v>97</v>
      </c>
      <c r="F85" s="390" t="s">
        <v>97</v>
      </c>
      <c r="G85" s="389">
        <v>511</v>
      </c>
      <c r="H85" s="385">
        <v>7.8</v>
      </c>
      <c r="I85" s="390" t="s">
        <v>97</v>
      </c>
      <c r="J85" s="387" t="s">
        <v>542</v>
      </c>
      <c r="L85" s="28"/>
      <c r="M85" s="29"/>
    </row>
    <row r="86" spans="2:13" ht="16.25" customHeight="1" x14ac:dyDescent="0.2">
      <c r="B86" s="332" t="s">
        <v>84</v>
      </c>
      <c r="C86" s="733" t="s">
        <v>346</v>
      </c>
      <c r="D86" s="666">
        <v>385</v>
      </c>
      <c r="E86" s="333" t="s">
        <v>97</v>
      </c>
      <c r="F86" s="734" t="s">
        <v>97</v>
      </c>
      <c r="G86" s="323">
        <v>385</v>
      </c>
      <c r="H86" s="376">
        <v>6</v>
      </c>
      <c r="I86" s="458" t="s">
        <v>97</v>
      </c>
      <c r="J86" s="459" t="s">
        <v>544</v>
      </c>
      <c r="L86" s="28"/>
      <c r="M86" s="29"/>
    </row>
    <row r="87" spans="2:13" ht="16.25" customHeight="1" x14ac:dyDescent="0.2">
      <c r="B87" s="332" t="s">
        <v>85</v>
      </c>
      <c r="C87" s="729" t="s">
        <v>347</v>
      </c>
      <c r="D87" s="666">
        <v>376</v>
      </c>
      <c r="E87" s="333" t="s">
        <v>97</v>
      </c>
      <c r="F87" s="390" t="s">
        <v>97</v>
      </c>
      <c r="G87" s="389">
        <v>376</v>
      </c>
      <c r="H87" s="385">
        <v>5.5</v>
      </c>
      <c r="I87" s="390" t="s">
        <v>97</v>
      </c>
      <c r="J87" s="387" t="s">
        <v>542</v>
      </c>
      <c r="L87" s="28"/>
      <c r="M87" s="29"/>
    </row>
    <row r="88" spans="2:13" ht="16.25" customHeight="1" x14ac:dyDescent="0.2">
      <c r="B88" s="332" t="s">
        <v>86</v>
      </c>
      <c r="C88" s="733" t="s">
        <v>348</v>
      </c>
      <c r="D88" s="666">
        <v>185</v>
      </c>
      <c r="E88" s="333" t="s">
        <v>97</v>
      </c>
      <c r="F88" s="390" t="s">
        <v>97</v>
      </c>
      <c r="G88" s="389">
        <v>185</v>
      </c>
      <c r="H88" s="376">
        <v>5.5</v>
      </c>
      <c r="I88" s="458" t="s">
        <v>97</v>
      </c>
      <c r="J88" s="459" t="s">
        <v>543</v>
      </c>
      <c r="L88" s="28"/>
      <c r="M88" s="29"/>
    </row>
    <row r="89" spans="2:13" ht="16.25" customHeight="1" x14ac:dyDescent="0.2">
      <c r="B89" s="332" t="s">
        <v>87</v>
      </c>
      <c r="C89" s="729" t="s">
        <v>349</v>
      </c>
      <c r="D89" s="666">
        <v>173</v>
      </c>
      <c r="E89" s="333" t="s">
        <v>97</v>
      </c>
      <c r="F89" s="390" t="s">
        <v>97</v>
      </c>
      <c r="G89" s="389">
        <v>173</v>
      </c>
      <c r="H89" s="385">
        <v>8.1</v>
      </c>
      <c r="I89" s="390" t="s">
        <v>97</v>
      </c>
      <c r="J89" s="387" t="s">
        <v>542</v>
      </c>
      <c r="L89" s="28"/>
      <c r="M89" s="29"/>
    </row>
    <row r="90" spans="2:13" ht="16.25" customHeight="1" x14ac:dyDescent="0.2">
      <c r="B90" s="332" t="s">
        <v>88</v>
      </c>
      <c r="C90" s="733" t="s">
        <v>1465</v>
      </c>
      <c r="D90" s="666">
        <v>11100</v>
      </c>
      <c r="E90" s="333">
        <v>11200</v>
      </c>
      <c r="F90" s="376">
        <v>4</v>
      </c>
      <c r="G90" s="333">
        <v>11000</v>
      </c>
      <c r="H90" s="376">
        <v>3.8</v>
      </c>
      <c r="I90" s="458">
        <v>4.2</v>
      </c>
      <c r="J90" s="459" t="s">
        <v>543</v>
      </c>
      <c r="L90" s="28"/>
      <c r="M90" s="29"/>
    </row>
    <row r="91" spans="2:13" ht="16.25" customHeight="1" x14ac:dyDescent="0.2">
      <c r="B91" s="332" t="s">
        <v>89</v>
      </c>
      <c r="C91" s="729" t="s">
        <v>350</v>
      </c>
      <c r="D91" s="666">
        <v>2080</v>
      </c>
      <c r="E91" s="333">
        <v>2090</v>
      </c>
      <c r="F91" s="385">
        <v>3.9</v>
      </c>
      <c r="G91" s="547">
        <v>2070</v>
      </c>
      <c r="H91" s="385">
        <v>3.6999999999999997</v>
      </c>
      <c r="I91" s="390">
        <v>4.1000000000000005</v>
      </c>
      <c r="J91" s="387" t="s">
        <v>543</v>
      </c>
      <c r="L91" s="28"/>
      <c r="M91" s="29"/>
    </row>
    <row r="92" spans="2:13" ht="16.25" customHeight="1" x14ac:dyDescent="0.2">
      <c r="B92" s="332" t="s">
        <v>1262</v>
      </c>
      <c r="C92" s="733" t="s">
        <v>1339</v>
      </c>
      <c r="D92" s="666">
        <v>6910</v>
      </c>
      <c r="E92" s="333">
        <v>6920</v>
      </c>
      <c r="F92" s="377">
        <v>5.6000000000000005</v>
      </c>
      <c r="G92" s="572">
        <v>6890</v>
      </c>
      <c r="H92" s="377">
        <v>5.4</v>
      </c>
      <c r="I92" s="458">
        <v>5.8999999999999995</v>
      </c>
      <c r="J92" s="459" t="s">
        <v>544</v>
      </c>
      <c r="L92" s="28"/>
      <c r="M92" s="29"/>
    </row>
    <row r="93" spans="2:13" ht="16.25" customHeight="1" x14ac:dyDescent="0.2">
      <c r="B93" s="332" t="s">
        <v>1263</v>
      </c>
      <c r="C93" s="733" t="s">
        <v>1340</v>
      </c>
      <c r="D93" s="666">
        <v>2770</v>
      </c>
      <c r="E93" s="333">
        <v>2800</v>
      </c>
      <c r="F93" s="377">
        <v>7.1999999999999993</v>
      </c>
      <c r="G93" s="572">
        <v>2750</v>
      </c>
      <c r="H93" s="377">
        <v>7.3</v>
      </c>
      <c r="I93" s="458">
        <v>7.3999999999999995</v>
      </c>
      <c r="J93" s="459" t="s">
        <v>542</v>
      </c>
      <c r="L93" s="28"/>
      <c r="M93" s="29"/>
    </row>
    <row r="94" spans="2:13" ht="16.25" customHeight="1" x14ac:dyDescent="0.2">
      <c r="B94" s="332" t="s">
        <v>1466</v>
      </c>
      <c r="C94" s="733" t="s">
        <v>1467</v>
      </c>
      <c r="D94" s="666">
        <v>756</v>
      </c>
      <c r="E94" s="333">
        <v>763</v>
      </c>
      <c r="F94" s="377">
        <v>3.9</v>
      </c>
      <c r="G94" s="572">
        <v>748</v>
      </c>
      <c r="H94" s="377">
        <v>4.1000000000000005</v>
      </c>
      <c r="I94" s="458">
        <v>3.8</v>
      </c>
      <c r="J94" s="459" t="s">
        <v>544</v>
      </c>
      <c r="L94" s="28"/>
      <c r="M94" s="29"/>
    </row>
    <row r="95" spans="2:13" ht="16.25" customHeight="1" x14ac:dyDescent="0.2">
      <c r="B95" s="332" t="s">
        <v>90</v>
      </c>
      <c r="C95" s="733" t="s">
        <v>351</v>
      </c>
      <c r="D95" s="666">
        <v>18200</v>
      </c>
      <c r="E95" s="333">
        <v>18500</v>
      </c>
      <c r="F95" s="376">
        <v>4.7</v>
      </c>
      <c r="G95" s="333">
        <v>18100</v>
      </c>
      <c r="H95" s="376">
        <v>4.5</v>
      </c>
      <c r="I95" s="458">
        <v>4.9000000000000004</v>
      </c>
      <c r="J95" s="459" t="s">
        <v>546</v>
      </c>
      <c r="L95" s="28"/>
      <c r="M95" s="29"/>
    </row>
    <row r="96" spans="2:13" ht="16.25" customHeight="1" x14ac:dyDescent="0.2">
      <c r="B96" s="332" t="s">
        <v>91</v>
      </c>
      <c r="C96" s="729" t="s">
        <v>352</v>
      </c>
      <c r="D96" s="666">
        <v>11200</v>
      </c>
      <c r="E96" s="333">
        <v>11200</v>
      </c>
      <c r="F96" s="385">
        <v>5.0999999999999996</v>
      </c>
      <c r="G96" s="547">
        <v>11200</v>
      </c>
      <c r="H96" s="385" t="s">
        <v>1468</v>
      </c>
      <c r="I96" s="458">
        <v>5.3</v>
      </c>
      <c r="J96" s="387" t="s">
        <v>542</v>
      </c>
      <c r="L96" s="28"/>
      <c r="M96" s="29"/>
    </row>
    <row r="97" spans="2:13" ht="16.25" customHeight="1" x14ac:dyDescent="0.2">
      <c r="B97" s="332" t="s">
        <v>93</v>
      </c>
      <c r="C97" s="729" t="s">
        <v>354</v>
      </c>
      <c r="D97" s="666">
        <v>5410</v>
      </c>
      <c r="E97" s="333">
        <v>5440</v>
      </c>
      <c r="F97" s="385">
        <v>5.4</v>
      </c>
      <c r="G97" s="547">
        <v>5390</v>
      </c>
      <c r="H97" s="735" t="s">
        <v>1469</v>
      </c>
      <c r="I97" s="458">
        <v>5.6000000000000005</v>
      </c>
      <c r="J97" s="387" t="s">
        <v>542</v>
      </c>
      <c r="L97" s="28"/>
      <c r="M97" s="29"/>
    </row>
    <row r="98" spans="2:13" ht="16.25" customHeight="1" x14ac:dyDescent="0.2">
      <c r="B98" s="332" t="s">
        <v>94</v>
      </c>
      <c r="C98" s="733" t="s">
        <v>355</v>
      </c>
      <c r="D98" s="666">
        <v>3890</v>
      </c>
      <c r="E98" s="333">
        <v>3970</v>
      </c>
      <c r="F98" s="376">
        <v>5.4</v>
      </c>
      <c r="G98" s="333">
        <v>3860</v>
      </c>
      <c r="H98" s="376" t="s">
        <v>1470</v>
      </c>
      <c r="I98" s="458">
        <v>5.6000000000000005</v>
      </c>
      <c r="J98" s="459" t="s">
        <v>542</v>
      </c>
      <c r="L98" s="28"/>
      <c r="M98" s="29"/>
    </row>
    <row r="99" spans="2:13" ht="16.25" customHeight="1" x14ac:dyDescent="0.2">
      <c r="B99" s="332" t="s">
        <v>95</v>
      </c>
      <c r="C99" s="729" t="s">
        <v>356</v>
      </c>
      <c r="D99" s="666">
        <v>5640</v>
      </c>
      <c r="E99" s="333">
        <v>5450</v>
      </c>
      <c r="F99" s="385">
        <v>4.3999999999999995</v>
      </c>
      <c r="G99" s="547">
        <v>5720</v>
      </c>
      <c r="H99" s="385" t="s">
        <v>1471</v>
      </c>
      <c r="I99" s="458">
        <v>4.5999999999999996</v>
      </c>
      <c r="J99" s="387" t="s">
        <v>542</v>
      </c>
      <c r="L99" s="28"/>
      <c r="M99" s="29"/>
    </row>
    <row r="100" spans="2:13" ht="16.25" customHeight="1" x14ac:dyDescent="0.2">
      <c r="B100" s="334" t="s">
        <v>96</v>
      </c>
      <c r="C100" s="736" t="s">
        <v>357</v>
      </c>
      <c r="D100" s="737">
        <v>2020</v>
      </c>
      <c r="E100" s="333">
        <v>1910</v>
      </c>
      <c r="F100" s="664">
        <v>5</v>
      </c>
      <c r="G100" s="693">
        <v>2060</v>
      </c>
      <c r="H100" s="664">
        <v>5.2</v>
      </c>
      <c r="I100" s="458">
        <v>5.2</v>
      </c>
      <c r="J100" s="493" t="s">
        <v>542</v>
      </c>
      <c r="L100" s="28"/>
      <c r="M100" s="29"/>
    </row>
    <row r="101" spans="2:13" ht="16.25" customHeight="1" x14ac:dyDescent="0.2">
      <c r="B101" s="332" t="s">
        <v>1472</v>
      </c>
      <c r="C101" s="729" t="s">
        <v>1346</v>
      </c>
      <c r="D101" s="389">
        <v>1170</v>
      </c>
      <c r="E101" s="333">
        <v>1170</v>
      </c>
      <c r="F101" s="385">
        <v>5.4</v>
      </c>
      <c r="G101" s="547">
        <v>1170</v>
      </c>
      <c r="H101" s="385">
        <v>5.3</v>
      </c>
      <c r="I101" s="458">
        <v>5.7</v>
      </c>
      <c r="J101" s="387" t="s">
        <v>544</v>
      </c>
      <c r="L101" s="28"/>
      <c r="M101" s="29"/>
    </row>
    <row r="102" spans="2:13" ht="16.25" customHeight="1" x14ac:dyDescent="0.2">
      <c r="B102" s="334" t="s">
        <v>1416</v>
      </c>
      <c r="C102" s="736" t="s">
        <v>1473</v>
      </c>
      <c r="D102" s="737">
        <v>8540</v>
      </c>
      <c r="E102" s="333">
        <v>8720</v>
      </c>
      <c r="F102" s="664">
        <v>4.9000000000000004</v>
      </c>
      <c r="G102" s="693">
        <v>8360</v>
      </c>
      <c r="H102" s="664">
        <v>4.7</v>
      </c>
      <c r="I102" s="458">
        <v>5.0999999999999996</v>
      </c>
      <c r="J102" s="493" t="s">
        <v>544</v>
      </c>
      <c r="L102" s="28"/>
      <c r="M102" s="29"/>
    </row>
    <row r="103" spans="2:13" ht="16.25" customHeight="1" thickBot="1" x14ac:dyDescent="0.25">
      <c r="B103" s="738" t="s">
        <v>1474</v>
      </c>
      <c r="C103" s="739" t="s">
        <v>1475</v>
      </c>
      <c r="D103" s="740">
        <v>11300</v>
      </c>
      <c r="E103" s="335">
        <v>11400</v>
      </c>
      <c r="F103" s="380">
        <v>3.6000000000000005</v>
      </c>
      <c r="G103" s="335">
        <v>11100</v>
      </c>
      <c r="H103" s="380">
        <v>3.4000000000000004</v>
      </c>
      <c r="I103" s="741">
        <v>3.8000000000000007</v>
      </c>
      <c r="J103" s="460" t="s">
        <v>546</v>
      </c>
      <c r="L103" s="28"/>
      <c r="M103" s="29"/>
    </row>
    <row r="104" spans="2:13" ht="16.25" customHeight="1" thickTop="1" x14ac:dyDescent="0.2">
      <c r="B104" s="337" t="s">
        <v>1476</v>
      </c>
      <c r="C104" s="729" t="s">
        <v>358</v>
      </c>
      <c r="D104" s="666">
        <v>21500</v>
      </c>
      <c r="E104" s="333">
        <v>21800</v>
      </c>
      <c r="F104" s="385">
        <v>4</v>
      </c>
      <c r="G104" s="547">
        <v>21300</v>
      </c>
      <c r="H104" s="385" t="s">
        <v>1477</v>
      </c>
      <c r="I104" s="390">
        <v>4.2</v>
      </c>
      <c r="J104" s="387" t="s">
        <v>542</v>
      </c>
      <c r="L104" s="28"/>
      <c r="M104" s="29"/>
    </row>
    <row r="105" spans="2:13" ht="16.25" customHeight="1" x14ac:dyDescent="0.2">
      <c r="B105" s="337" t="s">
        <v>99</v>
      </c>
      <c r="C105" s="733" t="s">
        <v>359</v>
      </c>
      <c r="D105" s="666">
        <v>19200</v>
      </c>
      <c r="E105" s="333">
        <v>19600</v>
      </c>
      <c r="F105" s="376">
        <v>4.2</v>
      </c>
      <c r="G105" s="333">
        <v>19000</v>
      </c>
      <c r="H105" s="376" t="s">
        <v>1478</v>
      </c>
      <c r="I105" s="458">
        <v>4.3999999999999995</v>
      </c>
      <c r="J105" s="459" t="s">
        <v>542</v>
      </c>
      <c r="L105" s="28"/>
      <c r="M105" s="29"/>
    </row>
    <row r="106" spans="2:13" ht="16.25" customHeight="1" x14ac:dyDescent="0.2">
      <c r="B106" s="337" t="s">
        <v>100</v>
      </c>
      <c r="C106" s="729" t="s">
        <v>360</v>
      </c>
      <c r="D106" s="389">
        <v>16500</v>
      </c>
      <c r="E106" s="338">
        <v>16600</v>
      </c>
      <c r="F106" s="385">
        <v>4.7</v>
      </c>
      <c r="G106" s="547">
        <v>16300</v>
      </c>
      <c r="H106" s="385">
        <v>4.3999999999999995</v>
      </c>
      <c r="I106" s="390">
        <v>4.9000000000000004</v>
      </c>
      <c r="J106" s="387" t="s">
        <v>544</v>
      </c>
      <c r="L106" s="28"/>
      <c r="M106" s="29"/>
    </row>
    <row r="107" spans="2:13" ht="16.25" customHeight="1" x14ac:dyDescent="0.2">
      <c r="B107" s="337" t="s">
        <v>101</v>
      </c>
      <c r="C107" s="733" t="s">
        <v>361</v>
      </c>
      <c r="D107" s="666">
        <v>11900</v>
      </c>
      <c r="E107" s="333">
        <v>12000</v>
      </c>
      <c r="F107" s="376">
        <v>4.3999999999999995</v>
      </c>
      <c r="G107" s="333">
        <v>11900</v>
      </c>
      <c r="H107" s="376" t="s">
        <v>1479</v>
      </c>
      <c r="I107" s="458">
        <v>4.5999999999999996</v>
      </c>
      <c r="J107" s="459" t="s">
        <v>542</v>
      </c>
      <c r="L107" s="28"/>
      <c r="M107" s="29"/>
    </row>
    <row r="108" spans="2:13" ht="16.25" customHeight="1" x14ac:dyDescent="0.2">
      <c r="B108" s="337" t="s">
        <v>102</v>
      </c>
      <c r="C108" s="729" t="s">
        <v>362</v>
      </c>
      <c r="D108" s="389">
        <v>12400</v>
      </c>
      <c r="E108" s="338">
        <v>12300</v>
      </c>
      <c r="F108" s="385">
        <v>4.7</v>
      </c>
      <c r="G108" s="547">
        <v>12400</v>
      </c>
      <c r="H108" s="385">
        <v>4.5</v>
      </c>
      <c r="I108" s="390">
        <v>4.9000000000000004</v>
      </c>
      <c r="J108" s="387" t="s">
        <v>543</v>
      </c>
      <c r="L108" s="28"/>
      <c r="M108" s="29"/>
    </row>
    <row r="109" spans="2:13" ht="16.25" customHeight="1" x14ac:dyDescent="0.2">
      <c r="B109" s="337" t="s">
        <v>103</v>
      </c>
      <c r="C109" s="733" t="s">
        <v>363</v>
      </c>
      <c r="D109" s="666">
        <v>11100</v>
      </c>
      <c r="E109" s="333">
        <v>11200</v>
      </c>
      <c r="F109" s="376">
        <v>4.7</v>
      </c>
      <c r="G109" s="333">
        <v>10900</v>
      </c>
      <c r="H109" s="376">
        <v>4.3999999999999995</v>
      </c>
      <c r="I109" s="458">
        <v>5</v>
      </c>
      <c r="J109" s="459" t="s">
        <v>544</v>
      </c>
      <c r="L109" s="28"/>
      <c r="M109" s="29"/>
    </row>
    <row r="110" spans="2:13" ht="16.25" customHeight="1" x14ac:dyDescent="0.2">
      <c r="B110" s="337" t="s">
        <v>104</v>
      </c>
      <c r="C110" s="729" t="s">
        <v>364</v>
      </c>
      <c r="D110" s="389">
        <v>9650</v>
      </c>
      <c r="E110" s="338">
        <v>9660</v>
      </c>
      <c r="F110" s="385">
        <v>4.5999999999999996</v>
      </c>
      <c r="G110" s="547">
        <v>9630</v>
      </c>
      <c r="H110" s="385">
        <v>4.3</v>
      </c>
      <c r="I110" s="390">
        <v>4.7</v>
      </c>
      <c r="J110" s="387" t="s">
        <v>544</v>
      </c>
      <c r="L110" s="28"/>
      <c r="M110" s="29"/>
    </row>
    <row r="111" spans="2:13" ht="16.25" customHeight="1" x14ac:dyDescent="0.2">
      <c r="B111" s="337" t="s">
        <v>105</v>
      </c>
      <c r="C111" s="733" t="s">
        <v>365</v>
      </c>
      <c r="D111" s="666">
        <v>8710</v>
      </c>
      <c r="E111" s="333">
        <v>8770</v>
      </c>
      <c r="F111" s="376">
        <v>4.7</v>
      </c>
      <c r="G111" s="333">
        <v>8640</v>
      </c>
      <c r="H111" s="376">
        <v>4.3999999999999995</v>
      </c>
      <c r="I111" s="458">
        <v>4.9000000000000004</v>
      </c>
      <c r="J111" s="459" t="s">
        <v>544</v>
      </c>
      <c r="L111" s="28"/>
      <c r="M111" s="29"/>
    </row>
    <row r="112" spans="2:13" ht="16.25" customHeight="1" x14ac:dyDescent="0.2">
      <c r="B112" s="337" t="s">
        <v>106</v>
      </c>
      <c r="C112" s="729" t="s">
        <v>366</v>
      </c>
      <c r="D112" s="389">
        <v>5440</v>
      </c>
      <c r="E112" s="338">
        <v>5500</v>
      </c>
      <c r="F112" s="385">
        <v>4.8</v>
      </c>
      <c r="G112" s="547">
        <v>5370</v>
      </c>
      <c r="H112" s="385">
        <v>4.5</v>
      </c>
      <c r="I112" s="390">
        <v>5.0999999999999996</v>
      </c>
      <c r="J112" s="387" t="s">
        <v>544</v>
      </c>
      <c r="L112" s="28"/>
      <c r="M112" s="29"/>
    </row>
    <row r="113" spans="2:13" ht="16.25" customHeight="1" x14ac:dyDescent="0.2">
      <c r="B113" s="337" t="s">
        <v>107</v>
      </c>
      <c r="C113" s="733" t="s">
        <v>367</v>
      </c>
      <c r="D113" s="666">
        <v>5590</v>
      </c>
      <c r="E113" s="333">
        <v>5570</v>
      </c>
      <c r="F113" s="376">
        <v>4.5</v>
      </c>
      <c r="G113" s="333">
        <v>5600</v>
      </c>
      <c r="H113" s="376" t="s">
        <v>1480</v>
      </c>
      <c r="I113" s="458">
        <v>4.7</v>
      </c>
      <c r="J113" s="459" t="s">
        <v>542</v>
      </c>
      <c r="L113" s="28"/>
      <c r="M113" s="29"/>
    </row>
    <row r="114" spans="2:13" ht="16.25" customHeight="1" x14ac:dyDescent="0.2">
      <c r="B114" s="337" t="s">
        <v>108</v>
      </c>
      <c r="C114" s="729" t="s">
        <v>368</v>
      </c>
      <c r="D114" s="389">
        <v>4380</v>
      </c>
      <c r="E114" s="338">
        <v>4440</v>
      </c>
      <c r="F114" s="385">
        <v>5.1000000000000005</v>
      </c>
      <c r="G114" s="547">
        <v>4360</v>
      </c>
      <c r="H114" s="385">
        <v>4.9000000000000004</v>
      </c>
      <c r="I114" s="390">
        <v>5.3000000000000007</v>
      </c>
      <c r="J114" s="387" t="s">
        <v>543</v>
      </c>
      <c r="L114" s="28"/>
      <c r="M114" s="29"/>
    </row>
    <row r="115" spans="2:13" ht="16.25" customHeight="1" x14ac:dyDescent="0.2">
      <c r="B115" s="337" t="s">
        <v>109</v>
      </c>
      <c r="C115" s="733" t="s">
        <v>369</v>
      </c>
      <c r="D115" s="666">
        <v>4630</v>
      </c>
      <c r="E115" s="333">
        <v>4680</v>
      </c>
      <c r="F115" s="376">
        <v>4.5999999999999996</v>
      </c>
      <c r="G115" s="333">
        <v>4610</v>
      </c>
      <c r="H115" s="376">
        <v>4.3999999999999995</v>
      </c>
      <c r="I115" s="458">
        <v>4.8</v>
      </c>
      <c r="J115" s="459" t="s">
        <v>543</v>
      </c>
      <c r="L115" s="28"/>
      <c r="M115" s="29"/>
    </row>
    <row r="116" spans="2:13" ht="16.25" customHeight="1" x14ac:dyDescent="0.2">
      <c r="B116" s="337" t="s">
        <v>110</v>
      </c>
      <c r="C116" s="729" t="s">
        <v>370</v>
      </c>
      <c r="D116" s="389">
        <v>3510</v>
      </c>
      <c r="E116" s="338">
        <v>3540</v>
      </c>
      <c r="F116" s="385">
        <v>4.8</v>
      </c>
      <c r="G116" s="547">
        <v>3490</v>
      </c>
      <c r="H116" s="385">
        <v>4.5999999999999996</v>
      </c>
      <c r="I116" s="390">
        <v>5</v>
      </c>
      <c r="J116" s="387" t="s">
        <v>543</v>
      </c>
      <c r="L116" s="28"/>
      <c r="M116" s="29"/>
    </row>
    <row r="117" spans="2:13" ht="16.25" customHeight="1" x14ac:dyDescent="0.2">
      <c r="B117" s="337" t="s">
        <v>111</v>
      </c>
      <c r="C117" s="733" t="s">
        <v>371</v>
      </c>
      <c r="D117" s="666">
        <v>3390</v>
      </c>
      <c r="E117" s="333">
        <v>3430</v>
      </c>
      <c r="F117" s="376">
        <v>4.5</v>
      </c>
      <c r="G117" s="333">
        <v>3370</v>
      </c>
      <c r="H117" s="376" t="s">
        <v>1481</v>
      </c>
      <c r="I117" s="457">
        <v>4.7</v>
      </c>
      <c r="J117" s="459" t="s">
        <v>542</v>
      </c>
      <c r="L117" s="28"/>
      <c r="M117" s="29"/>
    </row>
    <row r="118" spans="2:13" ht="16.25" customHeight="1" x14ac:dyDescent="0.2">
      <c r="B118" s="337" t="s">
        <v>112</v>
      </c>
      <c r="C118" s="729" t="s">
        <v>372</v>
      </c>
      <c r="D118" s="389">
        <v>12700</v>
      </c>
      <c r="E118" s="338">
        <v>12900</v>
      </c>
      <c r="F118" s="385">
        <v>4.3999999999999995</v>
      </c>
      <c r="G118" s="547">
        <v>12400</v>
      </c>
      <c r="H118" s="385">
        <v>4.2</v>
      </c>
      <c r="I118" s="390">
        <v>4.5999999999999996</v>
      </c>
      <c r="J118" s="387" t="s">
        <v>547</v>
      </c>
      <c r="L118" s="28"/>
      <c r="M118" s="29"/>
    </row>
    <row r="119" spans="2:13" ht="16.25" customHeight="1" x14ac:dyDescent="0.2">
      <c r="B119" s="337" t="s">
        <v>1280</v>
      </c>
      <c r="C119" s="733" t="s">
        <v>1353</v>
      </c>
      <c r="D119" s="666">
        <v>11400</v>
      </c>
      <c r="E119" s="333">
        <v>11300</v>
      </c>
      <c r="F119" s="377">
        <v>4.7</v>
      </c>
      <c r="G119" s="572">
        <v>11400</v>
      </c>
      <c r="H119" s="377">
        <v>4.5</v>
      </c>
      <c r="I119" s="458">
        <v>4.9000000000000004</v>
      </c>
      <c r="J119" s="459" t="s">
        <v>546</v>
      </c>
      <c r="L119" s="28"/>
      <c r="M119" s="29"/>
    </row>
    <row r="120" spans="2:13" ht="16.25" customHeight="1" x14ac:dyDescent="0.2">
      <c r="B120" s="337" t="s">
        <v>1418</v>
      </c>
      <c r="C120" s="742" t="s">
        <v>1482</v>
      </c>
      <c r="D120" s="737">
        <v>10200</v>
      </c>
      <c r="E120" s="743">
        <v>10200</v>
      </c>
      <c r="F120" s="744">
        <v>4.8</v>
      </c>
      <c r="G120" s="745">
        <v>10100</v>
      </c>
      <c r="H120" s="744">
        <v>4.5999999999999996</v>
      </c>
      <c r="I120" s="746">
        <v>5</v>
      </c>
      <c r="J120" s="747" t="s">
        <v>546</v>
      </c>
      <c r="L120" s="28"/>
      <c r="M120" s="29"/>
    </row>
    <row r="121" spans="2:13" ht="16.25" customHeight="1" thickBot="1" x14ac:dyDescent="0.25">
      <c r="B121" s="382" t="s">
        <v>1483</v>
      </c>
      <c r="C121" s="739" t="s">
        <v>1357</v>
      </c>
      <c r="D121" s="740">
        <v>3850</v>
      </c>
      <c r="E121" s="335">
        <v>3880</v>
      </c>
      <c r="F121" s="380">
        <v>4.9000000000000004</v>
      </c>
      <c r="G121" s="335">
        <v>3830</v>
      </c>
      <c r="H121" s="380">
        <v>4.5999999999999996</v>
      </c>
      <c r="I121" s="741">
        <v>5</v>
      </c>
      <c r="J121" s="460" t="s">
        <v>543</v>
      </c>
      <c r="L121" s="28"/>
      <c r="M121" s="29"/>
    </row>
    <row r="122" spans="2:13" ht="16.25" customHeight="1" thickTop="1" x14ac:dyDescent="0.2">
      <c r="B122" s="383" t="s">
        <v>1484</v>
      </c>
      <c r="C122" s="544" t="s">
        <v>377</v>
      </c>
      <c r="D122" s="547">
        <v>3440</v>
      </c>
      <c r="E122" s="338">
        <v>3500</v>
      </c>
      <c r="F122" s="385">
        <v>4.1000000000000005</v>
      </c>
      <c r="G122" s="547">
        <v>3410</v>
      </c>
      <c r="H122" s="385">
        <v>3.9</v>
      </c>
      <c r="I122" s="385">
        <v>4.3</v>
      </c>
      <c r="J122" s="387" t="s">
        <v>543</v>
      </c>
      <c r="L122" s="28"/>
      <c r="M122" s="29"/>
    </row>
    <row r="123" spans="2:13" ht="16.25" customHeight="1" x14ac:dyDescent="0.2">
      <c r="B123" s="320" t="s">
        <v>118</v>
      </c>
      <c r="C123" s="544" t="s">
        <v>378</v>
      </c>
      <c r="D123" s="547">
        <v>1060</v>
      </c>
      <c r="E123" s="338">
        <v>1070</v>
      </c>
      <c r="F123" s="385">
        <v>4.1999999999999993</v>
      </c>
      <c r="G123" s="547">
        <v>1050</v>
      </c>
      <c r="H123" s="385">
        <v>3.9999999999999996</v>
      </c>
      <c r="I123" s="385">
        <v>4.3999999999999995</v>
      </c>
      <c r="J123" s="387" t="s">
        <v>543</v>
      </c>
      <c r="L123" s="28"/>
      <c r="M123" s="29"/>
    </row>
    <row r="124" spans="2:13" ht="16.25" customHeight="1" x14ac:dyDescent="0.2">
      <c r="B124" s="320" t="s">
        <v>119</v>
      </c>
      <c r="C124" s="544" t="s">
        <v>379</v>
      </c>
      <c r="D124" s="547">
        <v>760</v>
      </c>
      <c r="E124" s="338">
        <v>770</v>
      </c>
      <c r="F124" s="385">
        <v>4.3</v>
      </c>
      <c r="G124" s="547">
        <v>755</v>
      </c>
      <c r="H124" s="385">
        <v>4.0999999999999996</v>
      </c>
      <c r="I124" s="385">
        <v>4.5</v>
      </c>
      <c r="J124" s="387" t="s">
        <v>543</v>
      </c>
      <c r="L124" s="28"/>
      <c r="M124" s="29"/>
    </row>
    <row r="125" spans="2:13" ht="16.25" customHeight="1" x14ac:dyDescent="0.2">
      <c r="B125" s="320" t="s">
        <v>120</v>
      </c>
      <c r="C125" s="544" t="s">
        <v>380</v>
      </c>
      <c r="D125" s="547">
        <v>689</v>
      </c>
      <c r="E125" s="338">
        <v>699</v>
      </c>
      <c r="F125" s="385">
        <v>4.1999999999999993</v>
      </c>
      <c r="G125" s="547">
        <v>684</v>
      </c>
      <c r="H125" s="385">
        <v>3.9999999999999996</v>
      </c>
      <c r="I125" s="385">
        <v>4.3999999999999995</v>
      </c>
      <c r="J125" s="387" t="s">
        <v>543</v>
      </c>
      <c r="L125" s="28"/>
      <c r="M125" s="29"/>
    </row>
    <row r="126" spans="2:13" ht="16.25" customHeight="1" x14ac:dyDescent="0.2">
      <c r="B126" s="320" t="s">
        <v>121</v>
      </c>
      <c r="C126" s="544" t="s">
        <v>381</v>
      </c>
      <c r="D126" s="547">
        <v>788</v>
      </c>
      <c r="E126" s="338">
        <v>799</v>
      </c>
      <c r="F126" s="385">
        <v>4.1999999999999993</v>
      </c>
      <c r="G126" s="547">
        <v>783</v>
      </c>
      <c r="H126" s="385">
        <v>3.9999999999999996</v>
      </c>
      <c r="I126" s="385">
        <v>4.3999999999999995</v>
      </c>
      <c r="J126" s="387" t="s">
        <v>543</v>
      </c>
      <c r="L126" s="28"/>
      <c r="M126" s="29"/>
    </row>
    <row r="127" spans="2:13" ht="16.25" customHeight="1" x14ac:dyDescent="0.2">
      <c r="B127" s="320" t="s">
        <v>122</v>
      </c>
      <c r="C127" s="544" t="s">
        <v>382</v>
      </c>
      <c r="D127" s="547">
        <v>1010</v>
      </c>
      <c r="E127" s="338">
        <v>1030</v>
      </c>
      <c r="F127" s="385">
        <v>4.1999999999999993</v>
      </c>
      <c r="G127" s="547">
        <v>1000</v>
      </c>
      <c r="H127" s="385">
        <v>3.9999999999999996</v>
      </c>
      <c r="I127" s="385">
        <v>4.3999999999999995</v>
      </c>
      <c r="J127" s="387" t="s">
        <v>543</v>
      </c>
      <c r="L127" s="28"/>
      <c r="M127" s="29"/>
    </row>
    <row r="128" spans="2:13" ht="16.25" customHeight="1" x14ac:dyDescent="0.2">
      <c r="B128" s="320" t="s">
        <v>123</v>
      </c>
      <c r="C128" s="544" t="s">
        <v>383</v>
      </c>
      <c r="D128" s="547">
        <v>2460</v>
      </c>
      <c r="E128" s="338">
        <v>2500</v>
      </c>
      <c r="F128" s="385">
        <v>4.2</v>
      </c>
      <c r="G128" s="547">
        <v>2440</v>
      </c>
      <c r="H128" s="385">
        <v>4</v>
      </c>
      <c r="I128" s="385">
        <v>4.3999999999999995</v>
      </c>
      <c r="J128" s="387" t="s">
        <v>543</v>
      </c>
      <c r="L128" s="28"/>
      <c r="M128" s="29"/>
    </row>
    <row r="129" spans="2:13" ht="16.25" customHeight="1" x14ac:dyDescent="0.2">
      <c r="B129" s="320" t="s">
        <v>124</v>
      </c>
      <c r="C129" s="544" t="s">
        <v>384</v>
      </c>
      <c r="D129" s="547">
        <v>1730</v>
      </c>
      <c r="E129" s="338">
        <v>1760</v>
      </c>
      <c r="F129" s="385">
        <v>4.1999999999999993</v>
      </c>
      <c r="G129" s="547">
        <v>1720</v>
      </c>
      <c r="H129" s="385">
        <v>3.9999999999999996</v>
      </c>
      <c r="I129" s="385">
        <v>4.3999999999999995</v>
      </c>
      <c r="J129" s="387" t="s">
        <v>543</v>
      </c>
      <c r="L129" s="28"/>
      <c r="M129" s="29"/>
    </row>
    <row r="130" spans="2:13" ht="16.25" customHeight="1" x14ac:dyDescent="0.2">
      <c r="B130" s="320" t="s">
        <v>125</v>
      </c>
      <c r="C130" s="544" t="s">
        <v>385</v>
      </c>
      <c r="D130" s="547">
        <v>1190</v>
      </c>
      <c r="E130" s="338">
        <v>1210</v>
      </c>
      <c r="F130" s="385">
        <v>4.1999999999999993</v>
      </c>
      <c r="G130" s="547">
        <v>1180</v>
      </c>
      <c r="H130" s="385">
        <v>3.9999999999999996</v>
      </c>
      <c r="I130" s="385">
        <v>4.3999999999999995</v>
      </c>
      <c r="J130" s="387" t="s">
        <v>543</v>
      </c>
      <c r="L130" s="28"/>
      <c r="M130" s="29"/>
    </row>
    <row r="131" spans="2:13" ht="16.25" customHeight="1" x14ac:dyDescent="0.2">
      <c r="B131" s="320" t="s">
        <v>126</v>
      </c>
      <c r="C131" s="544" t="s">
        <v>386</v>
      </c>
      <c r="D131" s="547">
        <v>929</v>
      </c>
      <c r="E131" s="338">
        <v>942</v>
      </c>
      <c r="F131" s="385">
        <v>4.1999999999999993</v>
      </c>
      <c r="G131" s="547">
        <v>923</v>
      </c>
      <c r="H131" s="385">
        <v>3.9999999999999996</v>
      </c>
      <c r="I131" s="385">
        <v>4.3999999999999995</v>
      </c>
      <c r="J131" s="387" t="s">
        <v>543</v>
      </c>
      <c r="L131" s="28"/>
      <c r="M131" s="29"/>
    </row>
    <row r="132" spans="2:13" ht="16.25" customHeight="1" x14ac:dyDescent="0.2">
      <c r="B132" s="320" t="s">
        <v>127</v>
      </c>
      <c r="C132" s="544" t="s">
        <v>387</v>
      </c>
      <c r="D132" s="547">
        <v>1260</v>
      </c>
      <c r="E132" s="338">
        <v>1270</v>
      </c>
      <c r="F132" s="385">
        <v>4.3</v>
      </c>
      <c r="G132" s="547">
        <v>1250</v>
      </c>
      <c r="H132" s="385">
        <v>4.0999999999999996</v>
      </c>
      <c r="I132" s="385">
        <v>4.5</v>
      </c>
      <c r="J132" s="387" t="s">
        <v>543</v>
      </c>
      <c r="L132" s="28"/>
      <c r="M132" s="29"/>
    </row>
    <row r="133" spans="2:13" ht="16.25" customHeight="1" x14ac:dyDescent="0.2">
      <c r="B133" s="320" t="s">
        <v>128</v>
      </c>
      <c r="C133" s="544" t="s">
        <v>388</v>
      </c>
      <c r="D133" s="547">
        <v>1230</v>
      </c>
      <c r="E133" s="338">
        <v>1240</v>
      </c>
      <c r="F133" s="385">
        <v>4.3999999999999995</v>
      </c>
      <c r="G133" s="547">
        <v>1220</v>
      </c>
      <c r="H133" s="385">
        <v>4.1999999999999993</v>
      </c>
      <c r="I133" s="385">
        <v>4.5999999999999996</v>
      </c>
      <c r="J133" s="387" t="s">
        <v>543</v>
      </c>
      <c r="L133" s="28"/>
      <c r="M133" s="29"/>
    </row>
    <row r="134" spans="2:13" ht="16.25" customHeight="1" x14ac:dyDescent="0.2">
      <c r="B134" s="320" t="s">
        <v>129</v>
      </c>
      <c r="C134" s="544" t="s">
        <v>389</v>
      </c>
      <c r="D134" s="547">
        <v>3260</v>
      </c>
      <c r="E134" s="338">
        <v>3290</v>
      </c>
      <c r="F134" s="385">
        <v>4.3999999999999995</v>
      </c>
      <c r="G134" s="547">
        <v>3250</v>
      </c>
      <c r="H134" s="385">
        <v>4.3999999999999995</v>
      </c>
      <c r="I134" s="385">
        <v>4.5999999999999996</v>
      </c>
      <c r="J134" s="387" t="s">
        <v>542</v>
      </c>
      <c r="L134" s="28"/>
      <c r="M134" s="29"/>
    </row>
    <row r="135" spans="2:13" ht="16.25" customHeight="1" x14ac:dyDescent="0.2">
      <c r="B135" s="320" t="s">
        <v>130</v>
      </c>
      <c r="C135" s="544" t="s">
        <v>390</v>
      </c>
      <c r="D135" s="547">
        <v>547</v>
      </c>
      <c r="E135" s="338">
        <v>554</v>
      </c>
      <c r="F135" s="385">
        <v>4.3999999999999995</v>
      </c>
      <c r="G135" s="547">
        <v>544</v>
      </c>
      <c r="H135" s="385">
        <v>4.1999999999999993</v>
      </c>
      <c r="I135" s="385">
        <v>4.5999999999999996</v>
      </c>
      <c r="J135" s="387" t="s">
        <v>543</v>
      </c>
      <c r="L135" s="28"/>
      <c r="M135" s="29"/>
    </row>
    <row r="136" spans="2:13" ht="16.25" customHeight="1" x14ac:dyDescent="0.2">
      <c r="B136" s="320" t="s">
        <v>131</v>
      </c>
      <c r="C136" s="544" t="s">
        <v>391</v>
      </c>
      <c r="D136" s="547">
        <v>983</v>
      </c>
      <c r="E136" s="338">
        <v>997</v>
      </c>
      <c r="F136" s="385">
        <v>4.3999999999999995</v>
      </c>
      <c r="G136" s="547">
        <v>977</v>
      </c>
      <c r="H136" s="385">
        <v>4.1999999999999993</v>
      </c>
      <c r="I136" s="385">
        <v>4.5999999999999996</v>
      </c>
      <c r="J136" s="387" t="s">
        <v>543</v>
      </c>
      <c r="L136" s="28"/>
      <c r="M136" s="29"/>
    </row>
    <row r="137" spans="2:13" ht="16.25" customHeight="1" x14ac:dyDescent="0.2">
      <c r="B137" s="320" t="s">
        <v>132</v>
      </c>
      <c r="C137" s="544" t="s">
        <v>392</v>
      </c>
      <c r="D137" s="547">
        <v>602</v>
      </c>
      <c r="E137" s="338">
        <v>611</v>
      </c>
      <c r="F137" s="385">
        <v>4.3999999999999995</v>
      </c>
      <c r="G137" s="547">
        <v>598</v>
      </c>
      <c r="H137" s="385">
        <v>4.1999999999999993</v>
      </c>
      <c r="I137" s="385">
        <v>4.5999999999999996</v>
      </c>
      <c r="J137" s="387" t="s">
        <v>543</v>
      </c>
      <c r="L137" s="28"/>
      <c r="M137" s="29"/>
    </row>
    <row r="138" spans="2:13" ht="16.25" customHeight="1" x14ac:dyDescent="0.2">
      <c r="B138" s="320" t="s">
        <v>133</v>
      </c>
      <c r="C138" s="569" t="s">
        <v>393</v>
      </c>
      <c r="D138" s="572">
        <v>948</v>
      </c>
      <c r="E138" s="338">
        <v>961</v>
      </c>
      <c r="F138" s="385">
        <v>4.3999999999999995</v>
      </c>
      <c r="G138" s="547">
        <v>943</v>
      </c>
      <c r="H138" s="385">
        <v>4.1999999999999993</v>
      </c>
      <c r="I138" s="385">
        <v>4.5999999999999996</v>
      </c>
      <c r="J138" s="459" t="s">
        <v>543</v>
      </c>
      <c r="L138" s="28"/>
      <c r="M138" s="29"/>
    </row>
    <row r="139" spans="2:13" ht="16.25" customHeight="1" x14ac:dyDescent="0.2">
      <c r="B139" s="320" t="s">
        <v>134</v>
      </c>
      <c r="C139" s="544" t="s">
        <v>394</v>
      </c>
      <c r="D139" s="547">
        <v>1630</v>
      </c>
      <c r="E139" s="338">
        <v>1640</v>
      </c>
      <c r="F139" s="385">
        <v>4.8</v>
      </c>
      <c r="G139" s="547">
        <v>1610</v>
      </c>
      <c r="H139" s="385">
        <v>4.5999999999999996</v>
      </c>
      <c r="I139" s="385">
        <v>5</v>
      </c>
      <c r="J139" s="387" t="s">
        <v>544</v>
      </c>
      <c r="L139" s="28"/>
      <c r="M139" s="29"/>
    </row>
    <row r="140" spans="2:13" ht="16.25" customHeight="1" x14ac:dyDescent="0.2">
      <c r="B140" s="320" t="s">
        <v>135</v>
      </c>
      <c r="C140" s="544" t="s">
        <v>1485</v>
      </c>
      <c r="D140" s="547">
        <v>2080</v>
      </c>
      <c r="E140" s="338">
        <v>2100</v>
      </c>
      <c r="F140" s="385">
        <v>4.3999999999999995</v>
      </c>
      <c r="G140" s="547">
        <v>2070</v>
      </c>
      <c r="H140" s="385">
        <v>4.3999999999999995</v>
      </c>
      <c r="I140" s="385">
        <v>4.5999999999999996</v>
      </c>
      <c r="J140" s="387" t="s">
        <v>542</v>
      </c>
      <c r="L140" s="28"/>
      <c r="M140" s="29"/>
    </row>
    <row r="141" spans="2:13" ht="16.25" customHeight="1" x14ac:dyDescent="0.2">
      <c r="B141" s="320" t="s">
        <v>136</v>
      </c>
      <c r="C141" s="544" t="s">
        <v>396</v>
      </c>
      <c r="D141" s="547">
        <v>2170</v>
      </c>
      <c r="E141" s="338">
        <v>2190</v>
      </c>
      <c r="F141" s="385">
        <v>4.5999999999999996</v>
      </c>
      <c r="G141" s="547">
        <v>2160</v>
      </c>
      <c r="H141" s="385">
        <v>4.3999999999999995</v>
      </c>
      <c r="I141" s="385">
        <v>4.8</v>
      </c>
      <c r="J141" s="387" t="s">
        <v>543</v>
      </c>
      <c r="L141" s="28"/>
      <c r="M141" s="29"/>
    </row>
    <row r="142" spans="2:13" ht="16.25" customHeight="1" x14ac:dyDescent="0.2">
      <c r="B142" s="320" t="s">
        <v>137</v>
      </c>
      <c r="C142" s="544" t="s">
        <v>397</v>
      </c>
      <c r="D142" s="547">
        <v>2670</v>
      </c>
      <c r="E142" s="338">
        <v>2770</v>
      </c>
      <c r="F142" s="385">
        <v>4.8</v>
      </c>
      <c r="G142" s="547">
        <v>2630</v>
      </c>
      <c r="H142" s="385">
        <v>4.7</v>
      </c>
      <c r="I142" s="385">
        <v>5</v>
      </c>
      <c r="J142" s="387" t="s">
        <v>543</v>
      </c>
      <c r="L142" s="28"/>
      <c r="M142" s="29"/>
    </row>
    <row r="143" spans="2:13" ht="16.25" customHeight="1" x14ac:dyDescent="0.2">
      <c r="B143" s="320" t="s">
        <v>138</v>
      </c>
      <c r="C143" s="544" t="s">
        <v>398</v>
      </c>
      <c r="D143" s="547">
        <v>1760</v>
      </c>
      <c r="E143" s="338">
        <v>1780</v>
      </c>
      <c r="F143" s="385">
        <v>4.5999999999999996</v>
      </c>
      <c r="G143" s="547">
        <v>1740</v>
      </c>
      <c r="H143" s="385">
        <v>4.3999999999999995</v>
      </c>
      <c r="I143" s="385">
        <v>4.8</v>
      </c>
      <c r="J143" s="387" t="s">
        <v>544</v>
      </c>
      <c r="L143" s="28"/>
      <c r="M143" s="29"/>
    </row>
    <row r="144" spans="2:13" ht="16.25" customHeight="1" x14ac:dyDescent="0.2">
      <c r="B144" s="320" t="s">
        <v>139</v>
      </c>
      <c r="C144" s="544" t="s">
        <v>399</v>
      </c>
      <c r="D144" s="547">
        <v>1140</v>
      </c>
      <c r="E144" s="338">
        <v>1150</v>
      </c>
      <c r="F144" s="385">
        <v>4.3</v>
      </c>
      <c r="G144" s="547">
        <v>1140</v>
      </c>
      <c r="H144" s="385">
        <v>4.1000000000000005</v>
      </c>
      <c r="I144" s="385">
        <v>4.5</v>
      </c>
      <c r="J144" s="387" t="s">
        <v>548</v>
      </c>
      <c r="L144" s="28"/>
      <c r="M144" s="29"/>
    </row>
    <row r="145" spans="2:13" ht="16.25" customHeight="1" x14ac:dyDescent="0.2">
      <c r="B145" s="320" t="s">
        <v>140</v>
      </c>
      <c r="C145" s="544" t="s">
        <v>400</v>
      </c>
      <c r="D145" s="547">
        <v>903</v>
      </c>
      <c r="E145" s="338">
        <v>912</v>
      </c>
      <c r="F145" s="385">
        <v>4.2</v>
      </c>
      <c r="G145" s="547">
        <v>903</v>
      </c>
      <c r="H145" s="385">
        <v>4</v>
      </c>
      <c r="I145" s="385">
        <v>4.3999999999999995</v>
      </c>
      <c r="J145" s="387" t="s">
        <v>548</v>
      </c>
      <c r="L145" s="28"/>
      <c r="M145" s="29"/>
    </row>
    <row r="146" spans="2:13" ht="16.25" customHeight="1" x14ac:dyDescent="0.2">
      <c r="B146" s="320" t="s">
        <v>141</v>
      </c>
      <c r="C146" s="569" t="s">
        <v>401</v>
      </c>
      <c r="D146" s="572">
        <v>1020</v>
      </c>
      <c r="E146" s="338">
        <v>1030</v>
      </c>
      <c r="F146" s="385">
        <v>4.5</v>
      </c>
      <c r="G146" s="547">
        <v>1020</v>
      </c>
      <c r="H146" s="385">
        <v>4.3</v>
      </c>
      <c r="I146" s="385">
        <v>4.7</v>
      </c>
      <c r="J146" s="459" t="s">
        <v>548</v>
      </c>
      <c r="L146" s="28"/>
      <c r="M146" s="29"/>
    </row>
    <row r="147" spans="2:13" ht="16.25" customHeight="1" x14ac:dyDescent="0.2">
      <c r="B147" s="320" t="s">
        <v>142</v>
      </c>
      <c r="C147" s="544" t="s">
        <v>1486</v>
      </c>
      <c r="D147" s="547">
        <v>1910</v>
      </c>
      <c r="E147" s="338">
        <v>1930</v>
      </c>
      <c r="F147" s="385">
        <v>4.3</v>
      </c>
      <c r="G147" s="547">
        <v>1880</v>
      </c>
      <c r="H147" s="385">
        <v>4.1000000000000005</v>
      </c>
      <c r="I147" s="385">
        <v>4.5</v>
      </c>
      <c r="J147" s="387" t="s">
        <v>546</v>
      </c>
      <c r="L147" s="28"/>
      <c r="M147" s="29"/>
    </row>
    <row r="148" spans="2:13" ht="16.25" customHeight="1" x14ac:dyDescent="0.2">
      <c r="B148" s="320" t="s">
        <v>144</v>
      </c>
      <c r="C148" s="544" t="s">
        <v>403</v>
      </c>
      <c r="D148" s="547">
        <v>366</v>
      </c>
      <c r="E148" s="338">
        <v>368</v>
      </c>
      <c r="F148" s="385">
        <v>4.3999999999999995</v>
      </c>
      <c r="G148" s="547">
        <v>366</v>
      </c>
      <c r="H148" s="385">
        <v>4.2</v>
      </c>
      <c r="I148" s="385">
        <v>4.5999999999999996</v>
      </c>
      <c r="J148" s="387" t="s">
        <v>548</v>
      </c>
      <c r="L148" s="28"/>
      <c r="M148" s="29"/>
    </row>
    <row r="149" spans="2:13" ht="16.25" customHeight="1" x14ac:dyDescent="0.2">
      <c r="B149" s="320" t="s">
        <v>145</v>
      </c>
      <c r="C149" s="544" t="s">
        <v>1487</v>
      </c>
      <c r="D149" s="547">
        <v>1260</v>
      </c>
      <c r="E149" s="338">
        <v>1280</v>
      </c>
      <c r="F149" s="385">
        <v>4.1000000000000005</v>
      </c>
      <c r="G149" s="547">
        <v>1240</v>
      </c>
      <c r="H149" s="385">
        <v>3.9</v>
      </c>
      <c r="I149" s="385">
        <v>4.3</v>
      </c>
      <c r="J149" s="387" t="s">
        <v>544</v>
      </c>
      <c r="L149" s="28"/>
      <c r="M149" s="29"/>
    </row>
    <row r="150" spans="2:13" ht="16.25" customHeight="1" x14ac:dyDescent="0.2">
      <c r="B150" s="320" t="s">
        <v>146</v>
      </c>
      <c r="C150" s="544" t="s">
        <v>405</v>
      </c>
      <c r="D150" s="547">
        <v>1080</v>
      </c>
      <c r="E150" s="338">
        <v>1090</v>
      </c>
      <c r="F150" s="385">
        <v>4.3999999999999995</v>
      </c>
      <c r="G150" s="547">
        <v>1080</v>
      </c>
      <c r="H150" s="385">
        <v>4.2</v>
      </c>
      <c r="I150" s="385">
        <v>4.5999999999999996</v>
      </c>
      <c r="J150" s="387" t="s">
        <v>548</v>
      </c>
      <c r="L150" s="28"/>
      <c r="M150" s="29"/>
    </row>
    <row r="151" spans="2:13" ht="16.25" customHeight="1" x14ac:dyDescent="0.2">
      <c r="B151" s="320" t="s">
        <v>147</v>
      </c>
      <c r="C151" s="544" t="s">
        <v>406</v>
      </c>
      <c r="D151" s="547">
        <v>629</v>
      </c>
      <c r="E151" s="338">
        <v>638</v>
      </c>
      <c r="F151" s="385">
        <v>4.3999999999999995</v>
      </c>
      <c r="G151" s="547">
        <v>629</v>
      </c>
      <c r="H151" s="385">
        <v>4.2</v>
      </c>
      <c r="I151" s="385">
        <v>4.5999999999999996</v>
      </c>
      <c r="J151" s="387" t="s">
        <v>548</v>
      </c>
      <c r="L151" s="28"/>
      <c r="M151" s="29"/>
    </row>
    <row r="152" spans="2:13" ht="16.25" customHeight="1" x14ac:dyDescent="0.2">
      <c r="B152" s="320" t="s">
        <v>148</v>
      </c>
      <c r="C152" s="544" t="s">
        <v>407</v>
      </c>
      <c r="D152" s="547">
        <v>2000</v>
      </c>
      <c r="E152" s="338">
        <v>2000</v>
      </c>
      <c r="F152" s="385">
        <v>4.3999999999999995</v>
      </c>
      <c r="G152" s="547">
        <v>2000</v>
      </c>
      <c r="H152" s="385">
        <v>4.2</v>
      </c>
      <c r="I152" s="385">
        <v>4.5999999999999996</v>
      </c>
      <c r="J152" s="387" t="s">
        <v>548</v>
      </c>
      <c r="L152" s="28"/>
      <c r="M152" s="29"/>
    </row>
    <row r="153" spans="2:13" ht="16.25" customHeight="1" x14ac:dyDescent="0.2">
      <c r="B153" s="320" t="s">
        <v>149</v>
      </c>
      <c r="C153" s="544" t="s">
        <v>408</v>
      </c>
      <c r="D153" s="547">
        <v>1280</v>
      </c>
      <c r="E153" s="338">
        <v>1300</v>
      </c>
      <c r="F153" s="385">
        <v>4.5</v>
      </c>
      <c r="G153" s="547">
        <v>1280</v>
      </c>
      <c r="H153" s="385">
        <v>4.3</v>
      </c>
      <c r="I153" s="385">
        <v>4.7</v>
      </c>
      <c r="J153" s="387" t="s">
        <v>548</v>
      </c>
      <c r="L153" s="28"/>
      <c r="M153" s="29"/>
    </row>
    <row r="154" spans="2:13" ht="16.25" customHeight="1" x14ac:dyDescent="0.2">
      <c r="B154" s="320" t="s">
        <v>150</v>
      </c>
      <c r="C154" s="569" t="s">
        <v>409</v>
      </c>
      <c r="D154" s="572">
        <v>1440</v>
      </c>
      <c r="E154" s="338">
        <v>1460</v>
      </c>
      <c r="F154" s="385">
        <v>4.3</v>
      </c>
      <c r="G154" s="547">
        <v>1440</v>
      </c>
      <c r="H154" s="385">
        <v>4.1000000000000005</v>
      </c>
      <c r="I154" s="385">
        <v>4.5</v>
      </c>
      <c r="J154" s="459" t="s">
        <v>548</v>
      </c>
      <c r="L154" s="28"/>
      <c r="M154" s="29"/>
    </row>
    <row r="155" spans="2:13" ht="16.25" customHeight="1" x14ac:dyDescent="0.2">
      <c r="B155" s="320" t="s">
        <v>151</v>
      </c>
      <c r="C155" s="544" t="s">
        <v>410</v>
      </c>
      <c r="D155" s="547">
        <v>820</v>
      </c>
      <c r="E155" s="338">
        <v>831</v>
      </c>
      <c r="F155" s="385">
        <v>4.1999999999999993</v>
      </c>
      <c r="G155" s="547">
        <v>815</v>
      </c>
      <c r="H155" s="385">
        <v>3.9999999999999996</v>
      </c>
      <c r="I155" s="385">
        <v>4.3999999999999995</v>
      </c>
      <c r="J155" s="387" t="s">
        <v>543</v>
      </c>
      <c r="L155" s="28"/>
      <c r="M155" s="29"/>
    </row>
    <row r="156" spans="2:13" ht="16.25" customHeight="1" x14ac:dyDescent="0.2">
      <c r="B156" s="320" t="s">
        <v>152</v>
      </c>
      <c r="C156" s="544" t="s">
        <v>411</v>
      </c>
      <c r="D156" s="547">
        <v>485</v>
      </c>
      <c r="E156" s="338">
        <v>492</v>
      </c>
      <c r="F156" s="385">
        <v>4.3</v>
      </c>
      <c r="G156" s="547">
        <v>482</v>
      </c>
      <c r="H156" s="385">
        <v>4.0999999999999996</v>
      </c>
      <c r="I156" s="385">
        <v>4.5</v>
      </c>
      <c r="J156" s="387" t="s">
        <v>543</v>
      </c>
      <c r="L156" s="28"/>
      <c r="M156" s="29"/>
    </row>
    <row r="157" spans="2:13" ht="16.25" customHeight="1" x14ac:dyDescent="0.2">
      <c r="B157" s="320" t="s">
        <v>153</v>
      </c>
      <c r="C157" s="544" t="s">
        <v>412</v>
      </c>
      <c r="D157" s="547">
        <v>441</v>
      </c>
      <c r="E157" s="338">
        <v>447</v>
      </c>
      <c r="F157" s="385">
        <v>4.1999999999999993</v>
      </c>
      <c r="G157" s="547">
        <v>438</v>
      </c>
      <c r="H157" s="385">
        <v>3.9999999999999996</v>
      </c>
      <c r="I157" s="385">
        <v>4.3999999999999995</v>
      </c>
      <c r="J157" s="387" t="s">
        <v>543</v>
      </c>
      <c r="L157" s="28"/>
      <c r="M157" s="29"/>
    </row>
    <row r="158" spans="2:13" ht="16.25" customHeight="1" x14ac:dyDescent="0.2">
      <c r="B158" s="320" t="s">
        <v>154</v>
      </c>
      <c r="C158" s="544" t="s">
        <v>413</v>
      </c>
      <c r="D158" s="547">
        <v>3040</v>
      </c>
      <c r="E158" s="338">
        <v>3080</v>
      </c>
      <c r="F158" s="385">
        <v>4.2</v>
      </c>
      <c r="G158" s="547">
        <v>2990</v>
      </c>
      <c r="H158" s="385">
        <v>4</v>
      </c>
      <c r="I158" s="385">
        <v>4.3999999999999995</v>
      </c>
      <c r="J158" s="387" t="s">
        <v>546</v>
      </c>
      <c r="L158" s="28"/>
      <c r="M158" s="29"/>
    </row>
    <row r="159" spans="2:13" ht="16.25" customHeight="1" x14ac:dyDescent="0.2">
      <c r="B159" s="320" t="s">
        <v>155</v>
      </c>
      <c r="C159" s="544" t="s">
        <v>414</v>
      </c>
      <c r="D159" s="547">
        <v>1430</v>
      </c>
      <c r="E159" s="338">
        <v>1450</v>
      </c>
      <c r="F159" s="385">
        <v>4.1000000000000005</v>
      </c>
      <c r="G159" s="547">
        <v>1410</v>
      </c>
      <c r="H159" s="385">
        <v>3.9</v>
      </c>
      <c r="I159" s="385">
        <v>4.3</v>
      </c>
      <c r="J159" s="387" t="s">
        <v>544</v>
      </c>
      <c r="L159" s="28"/>
      <c r="M159" s="29"/>
    </row>
    <row r="160" spans="2:13" ht="16.25" customHeight="1" x14ac:dyDescent="0.2">
      <c r="B160" s="320" t="s">
        <v>156</v>
      </c>
      <c r="C160" s="544" t="s">
        <v>1488</v>
      </c>
      <c r="D160" s="547">
        <v>1170</v>
      </c>
      <c r="E160" s="338">
        <v>1190</v>
      </c>
      <c r="F160" s="385">
        <v>4.1000000000000005</v>
      </c>
      <c r="G160" s="547">
        <v>1150</v>
      </c>
      <c r="H160" s="385">
        <v>3.9</v>
      </c>
      <c r="I160" s="385">
        <v>4.3</v>
      </c>
      <c r="J160" s="387" t="s">
        <v>544</v>
      </c>
      <c r="L160" s="28"/>
      <c r="M160" s="29"/>
    </row>
    <row r="161" spans="2:13" ht="16.25" customHeight="1" x14ac:dyDescent="0.2">
      <c r="B161" s="320" t="s">
        <v>157</v>
      </c>
      <c r="C161" s="544" t="s">
        <v>1489</v>
      </c>
      <c r="D161" s="547">
        <v>3030</v>
      </c>
      <c r="E161" s="338">
        <v>3080</v>
      </c>
      <c r="F161" s="385">
        <v>4.2</v>
      </c>
      <c r="G161" s="547">
        <v>2980</v>
      </c>
      <c r="H161" s="385">
        <v>4</v>
      </c>
      <c r="I161" s="385">
        <v>4.3999999999999995</v>
      </c>
      <c r="J161" s="387" t="s">
        <v>544</v>
      </c>
      <c r="L161" s="28"/>
      <c r="M161" s="29"/>
    </row>
    <row r="162" spans="2:13" ht="16.25" customHeight="1" x14ac:dyDescent="0.2">
      <c r="B162" s="320" t="s">
        <v>158</v>
      </c>
      <c r="C162" s="544" t="s">
        <v>417</v>
      </c>
      <c r="D162" s="547">
        <v>2640</v>
      </c>
      <c r="E162" s="338">
        <v>2650</v>
      </c>
      <c r="F162" s="385">
        <v>4.7</v>
      </c>
      <c r="G162" s="547">
        <v>2640</v>
      </c>
      <c r="H162" s="385">
        <v>4.5</v>
      </c>
      <c r="I162" s="385">
        <v>4.9000000000000004</v>
      </c>
      <c r="J162" s="387" t="s">
        <v>548</v>
      </c>
      <c r="L162" s="28"/>
      <c r="M162" s="29"/>
    </row>
    <row r="163" spans="2:13" ht="16.25" customHeight="1" x14ac:dyDescent="0.2">
      <c r="B163" s="320" t="s">
        <v>159</v>
      </c>
      <c r="C163" s="544" t="s">
        <v>418</v>
      </c>
      <c r="D163" s="547">
        <v>2260</v>
      </c>
      <c r="E163" s="338">
        <v>2290</v>
      </c>
      <c r="F163" s="385">
        <v>4.5</v>
      </c>
      <c r="G163" s="547">
        <v>2230</v>
      </c>
      <c r="H163" s="385">
        <v>4.3</v>
      </c>
      <c r="I163" s="385">
        <v>4.7</v>
      </c>
      <c r="J163" s="387" t="s">
        <v>546</v>
      </c>
      <c r="L163" s="28"/>
      <c r="M163" s="29"/>
    </row>
    <row r="164" spans="2:13" ht="16.25" customHeight="1" x14ac:dyDescent="0.2">
      <c r="B164" s="320" t="s">
        <v>160</v>
      </c>
      <c r="C164" s="569" t="s">
        <v>419</v>
      </c>
      <c r="D164" s="572">
        <v>4400</v>
      </c>
      <c r="E164" s="338">
        <v>4460</v>
      </c>
      <c r="F164" s="385">
        <v>4.3</v>
      </c>
      <c r="G164" s="547">
        <v>4340</v>
      </c>
      <c r="H164" s="385">
        <v>4.1000000000000005</v>
      </c>
      <c r="I164" s="385">
        <v>4.5</v>
      </c>
      <c r="J164" s="459" t="s">
        <v>546</v>
      </c>
      <c r="L164" s="28"/>
      <c r="M164" s="29"/>
    </row>
    <row r="165" spans="2:13" ht="16.25" customHeight="1" x14ac:dyDescent="0.2">
      <c r="B165" s="320" t="s">
        <v>161</v>
      </c>
      <c r="C165" s="544" t="s">
        <v>1490</v>
      </c>
      <c r="D165" s="547">
        <v>1710</v>
      </c>
      <c r="E165" s="338">
        <v>1730</v>
      </c>
      <c r="F165" s="385">
        <v>4.2</v>
      </c>
      <c r="G165" s="547">
        <v>1690</v>
      </c>
      <c r="H165" s="385">
        <v>4</v>
      </c>
      <c r="I165" s="385">
        <v>4.3999999999999995</v>
      </c>
      <c r="J165" s="387" t="s">
        <v>544</v>
      </c>
      <c r="L165" s="28"/>
      <c r="M165" s="29"/>
    </row>
    <row r="166" spans="2:13" ht="16.25" customHeight="1" x14ac:dyDescent="0.2">
      <c r="B166" s="320" t="s">
        <v>162</v>
      </c>
      <c r="C166" s="544" t="s">
        <v>421</v>
      </c>
      <c r="D166" s="547">
        <v>594</v>
      </c>
      <c r="E166" s="338">
        <v>602</v>
      </c>
      <c r="F166" s="385">
        <v>4.3</v>
      </c>
      <c r="G166" s="547">
        <v>585</v>
      </c>
      <c r="H166" s="385">
        <v>4.1000000000000005</v>
      </c>
      <c r="I166" s="385">
        <v>4.5000000000000009</v>
      </c>
      <c r="J166" s="387" t="s">
        <v>546</v>
      </c>
      <c r="L166" s="28"/>
      <c r="M166" s="29"/>
    </row>
    <row r="167" spans="2:13" ht="16.25" customHeight="1" x14ac:dyDescent="0.2">
      <c r="B167" s="320" t="s">
        <v>163</v>
      </c>
      <c r="C167" s="544" t="s">
        <v>422</v>
      </c>
      <c r="D167" s="547">
        <v>933</v>
      </c>
      <c r="E167" s="338">
        <v>947</v>
      </c>
      <c r="F167" s="385">
        <v>4.2</v>
      </c>
      <c r="G167" s="547">
        <v>919</v>
      </c>
      <c r="H167" s="385">
        <v>4</v>
      </c>
      <c r="I167" s="385">
        <v>4.4000000000000004</v>
      </c>
      <c r="J167" s="387" t="s">
        <v>546</v>
      </c>
      <c r="L167" s="28"/>
      <c r="M167" s="29"/>
    </row>
    <row r="168" spans="2:13" ht="16.25" customHeight="1" x14ac:dyDescent="0.2">
      <c r="B168" s="320" t="s">
        <v>164</v>
      </c>
      <c r="C168" s="544" t="s">
        <v>423</v>
      </c>
      <c r="D168" s="547">
        <v>1580</v>
      </c>
      <c r="E168" s="338">
        <v>1600</v>
      </c>
      <c r="F168" s="385">
        <v>4.1999999999999993</v>
      </c>
      <c r="G168" s="547">
        <v>1570</v>
      </c>
      <c r="H168" s="385">
        <v>3.9999999999999996</v>
      </c>
      <c r="I168" s="385">
        <v>4.3999999999999995</v>
      </c>
      <c r="J168" s="387" t="s">
        <v>543</v>
      </c>
      <c r="L168" s="28"/>
      <c r="M168" s="29"/>
    </row>
    <row r="169" spans="2:13" ht="16.25" customHeight="1" x14ac:dyDescent="0.2">
      <c r="B169" s="320" t="s">
        <v>166</v>
      </c>
      <c r="C169" s="544" t="s">
        <v>424</v>
      </c>
      <c r="D169" s="547">
        <v>1150</v>
      </c>
      <c r="E169" s="338">
        <v>1170</v>
      </c>
      <c r="F169" s="385">
        <v>4.3</v>
      </c>
      <c r="G169" s="547">
        <v>1140</v>
      </c>
      <c r="H169" s="385">
        <v>4.0999999999999996</v>
      </c>
      <c r="I169" s="385">
        <v>4.5</v>
      </c>
      <c r="J169" s="387" t="s">
        <v>543</v>
      </c>
      <c r="L169" s="28"/>
      <c r="M169" s="29"/>
    </row>
    <row r="170" spans="2:13" ht="16.25" customHeight="1" x14ac:dyDescent="0.2">
      <c r="B170" s="320" t="s">
        <v>167</v>
      </c>
      <c r="C170" s="544" t="s">
        <v>425</v>
      </c>
      <c r="D170" s="547">
        <v>954</v>
      </c>
      <c r="E170" s="338">
        <v>964</v>
      </c>
      <c r="F170" s="385">
        <v>4.2</v>
      </c>
      <c r="G170" s="547">
        <v>950</v>
      </c>
      <c r="H170" s="385">
        <v>4.1999999999999993</v>
      </c>
      <c r="I170" s="385">
        <v>4.3999999999999995</v>
      </c>
      <c r="J170" s="387" t="s">
        <v>542</v>
      </c>
      <c r="L170" s="28"/>
      <c r="M170" s="29"/>
    </row>
    <row r="171" spans="2:13" ht="16.25" customHeight="1" x14ac:dyDescent="0.2">
      <c r="B171" s="320" t="s">
        <v>168</v>
      </c>
      <c r="C171" s="544" t="s">
        <v>426</v>
      </c>
      <c r="D171" s="547">
        <v>458</v>
      </c>
      <c r="E171" s="338">
        <v>466</v>
      </c>
      <c r="F171" s="385">
        <v>4.1999999999999993</v>
      </c>
      <c r="G171" s="547">
        <v>454</v>
      </c>
      <c r="H171" s="385">
        <v>3.9999999999999996</v>
      </c>
      <c r="I171" s="385">
        <v>4.3999999999999995</v>
      </c>
      <c r="J171" s="387" t="s">
        <v>543</v>
      </c>
      <c r="L171" s="28"/>
      <c r="M171" s="29"/>
    </row>
    <row r="172" spans="2:13" ht="16.25" customHeight="1" x14ac:dyDescent="0.2">
      <c r="B172" s="320" t="s">
        <v>169</v>
      </c>
      <c r="C172" s="569" t="s">
        <v>427</v>
      </c>
      <c r="D172" s="572">
        <v>448</v>
      </c>
      <c r="E172" s="338">
        <v>455</v>
      </c>
      <c r="F172" s="385">
        <v>4.1999999999999993</v>
      </c>
      <c r="G172" s="547">
        <v>445</v>
      </c>
      <c r="H172" s="385">
        <v>3.9999999999999996</v>
      </c>
      <c r="I172" s="385">
        <v>4.3999999999999995</v>
      </c>
      <c r="J172" s="459" t="s">
        <v>543</v>
      </c>
      <c r="L172" s="28"/>
      <c r="M172" s="29"/>
    </row>
    <row r="173" spans="2:13" ht="16.25" customHeight="1" x14ac:dyDescent="0.2">
      <c r="B173" s="320" t="s">
        <v>170</v>
      </c>
      <c r="C173" s="544" t="s">
        <v>428</v>
      </c>
      <c r="D173" s="547">
        <v>633</v>
      </c>
      <c r="E173" s="338">
        <v>639</v>
      </c>
      <c r="F173" s="385">
        <v>4.7</v>
      </c>
      <c r="G173" s="547">
        <v>627</v>
      </c>
      <c r="H173" s="385">
        <v>4.5</v>
      </c>
      <c r="I173" s="385">
        <v>4.9000000000000004</v>
      </c>
      <c r="J173" s="387" t="s">
        <v>546</v>
      </c>
      <c r="L173" s="28"/>
      <c r="M173" s="29"/>
    </row>
    <row r="174" spans="2:13" ht="16.25" customHeight="1" x14ac:dyDescent="0.2">
      <c r="B174" s="320" t="s">
        <v>171</v>
      </c>
      <c r="C174" s="544" t="s">
        <v>429</v>
      </c>
      <c r="D174" s="547">
        <v>1540</v>
      </c>
      <c r="E174" s="338">
        <v>1560</v>
      </c>
      <c r="F174" s="385">
        <v>4.3</v>
      </c>
      <c r="G174" s="547">
        <v>1510</v>
      </c>
      <c r="H174" s="385">
        <v>4.1000000000000005</v>
      </c>
      <c r="I174" s="385">
        <v>4.5</v>
      </c>
      <c r="J174" s="387" t="s">
        <v>544</v>
      </c>
      <c r="L174" s="28"/>
      <c r="M174" s="29"/>
    </row>
    <row r="175" spans="2:13" ht="16.25" customHeight="1" x14ac:dyDescent="0.2">
      <c r="B175" s="320" t="s">
        <v>172</v>
      </c>
      <c r="C175" s="544" t="s">
        <v>1491</v>
      </c>
      <c r="D175" s="547">
        <v>3020</v>
      </c>
      <c r="E175" s="338">
        <v>3060</v>
      </c>
      <c r="F175" s="385">
        <v>4.2</v>
      </c>
      <c r="G175" s="547">
        <v>2970</v>
      </c>
      <c r="H175" s="385">
        <v>4</v>
      </c>
      <c r="I175" s="385">
        <v>4.3999999999999995</v>
      </c>
      <c r="J175" s="387" t="s">
        <v>544</v>
      </c>
      <c r="L175" s="28"/>
      <c r="M175" s="29"/>
    </row>
    <row r="176" spans="2:13" ht="16.25" customHeight="1" x14ac:dyDescent="0.2">
      <c r="B176" s="320" t="s">
        <v>173</v>
      </c>
      <c r="C176" s="544" t="s">
        <v>1492</v>
      </c>
      <c r="D176" s="547">
        <v>629</v>
      </c>
      <c r="E176" s="338">
        <v>638</v>
      </c>
      <c r="F176" s="385">
        <v>4.7</v>
      </c>
      <c r="G176" s="547">
        <v>625</v>
      </c>
      <c r="H176" s="385">
        <v>4.5</v>
      </c>
      <c r="I176" s="385">
        <v>4.9000000000000004</v>
      </c>
      <c r="J176" s="387" t="s">
        <v>543</v>
      </c>
      <c r="L176" s="28"/>
      <c r="M176" s="29"/>
    </row>
    <row r="177" spans="2:13" ht="16.25" customHeight="1" x14ac:dyDescent="0.2">
      <c r="B177" s="320" t="s">
        <v>174</v>
      </c>
      <c r="C177" s="544" t="s">
        <v>432</v>
      </c>
      <c r="D177" s="547">
        <v>754</v>
      </c>
      <c r="E177" s="338">
        <v>760</v>
      </c>
      <c r="F177" s="385">
        <v>4.7</v>
      </c>
      <c r="G177" s="547">
        <v>751</v>
      </c>
      <c r="H177" s="385">
        <v>4.5</v>
      </c>
      <c r="I177" s="385">
        <v>4.9000000000000004</v>
      </c>
      <c r="J177" s="387" t="s">
        <v>543</v>
      </c>
      <c r="L177" s="28"/>
      <c r="M177" s="29"/>
    </row>
    <row r="178" spans="2:13" ht="16.25" customHeight="1" x14ac:dyDescent="0.2">
      <c r="B178" s="320" t="s">
        <v>176</v>
      </c>
      <c r="C178" s="569" t="s">
        <v>433</v>
      </c>
      <c r="D178" s="572">
        <v>771</v>
      </c>
      <c r="E178" s="338">
        <v>782</v>
      </c>
      <c r="F178" s="385">
        <v>4.3</v>
      </c>
      <c r="G178" s="547">
        <v>766</v>
      </c>
      <c r="H178" s="385">
        <v>4.0999999999999996</v>
      </c>
      <c r="I178" s="385">
        <v>4.5</v>
      </c>
      <c r="J178" s="459" t="s">
        <v>543</v>
      </c>
      <c r="L178" s="28"/>
      <c r="M178" s="29"/>
    </row>
    <row r="179" spans="2:13" ht="16.25" customHeight="1" x14ac:dyDescent="0.2">
      <c r="B179" s="320" t="s">
        <v>177</v>
      </c>
      <c r="C179" s="544" t="s">
        <v>434</v>
      </c>
      <c r="D179" s="547">
        <v>747</v>
      </c>
      <c r="E179" s="338">
        <v>756</v>
      </c>
      <c r="F179" s="385">
        <v>4.5</v>
      </c>
      <c r="G179" s="547">
        <v>737</v>
      </c>
      <c r="H179" s="385">
        <v>4.3</v>
      </c>
      <c r="I179" s="385">
        <v>4.7</v>
      </c>
      <c r="J179" s="387" t="s">
        <v>546</v>
      </c>
      <c r="L179" s="28"/>
      <c r="M179" s="29"/>
    </row>
    <row r="180" spans="2:13" ht="16.25" customHeight="1" x14ac:dyDescent="0.2">
      <c r="B180" s="320" t="s">
        <v>178</v>
      </c>
      <c r="C180" s="544" t="s">
        <v>435</v>
      </c>
      <c r="D180" s="547">
        <v>573</v>
      </c>
      <c r="E180" s="338">
        <v>581</v>
      </c>
      <c r="F180" s="385">
        <v>4.3999999999999995</v>
      </c>
      <c r="G180" s="547">
        <v>569</v>
      </c>
      <c r="H180" s="385">
        <v>4.1999999999999993</v>
      </c>
      <c r="I180" s="385">
        <v>4.5999999999999996</v>
      </c>
      <c r="J180" s="387" t="s">
        <v>543</v>
      </c>
      <c r="L180" s="28"/>
      <c r="M180" s="29"/>
    </row>
    <row r="181" spans="2:13" ht="16.25" customHeight="1" x14ac:dyDescent="0.2">
      <c r="B181" s="320" t="s">
        <v>179</v>
      </c>
      <c r="C181" s="544" t="s">
        <v>436</v>
      </c>
      <c r="D181" s="547">
        <v>357</v>
      </c>
      <c r="E181" s="338">
        <v>362</v>
      </c>
      <c r="F181" s="385">
        <v>4.3999999999999995</v>
      </c>
      <c r="G181" s="547">
        <v>355</v>
      </c>
      <c r="H181" s="385">
        <v>4.1999999999999993</v>
      </c>
      <c r="I181" s="385">
        <v>4.5999999999999996</v>
      </c>
      <c r="J181" s="387" t="s">
        <v>543</v>
      </c>
      <c r="L181" s="28"/>
      <c r="M181" s="29"/>
    </row>
    <row r="182" spans="2:13" ht="16.25" customHeight="1" x14ac:dyDescent="0.2">
      <c r="B182" s="320" t="s">
        <v>181</v>
      </c>
      <c r="C182" s="569" t="s">
        <v>437</v>
      </c>
      <c r="D182" s="572">
        <v>710</v>
      </c>
      <c r="E182" s="338">
        <v>719</v>
      </c>
      <c r="F182" s="385">
        <v>4.3999999999999995</v>
      </c>
      <c r="G182" s="547">
        <v>700</v>
      </c>
      <c r="H182" s="385">
        <v>4.2</v>
      </c>
      <c r="I182" s="385">
        <v>4.5999999999999996</v>
      </c>
      <c r="J182" s="459" t="s">
        <v>546</v>
      </c>
      <c r="L182" s="28"/>
      <c r="M182" s="29"/>
    </row>
    <row r="183" spans="2:13" ht="16.25" customHeight="1" x14ac:dyDescent="0.2">
      <c r="B183" s="320" t="s">
        <v>182</v>
      </c>
      <c r="C183" s="544" t="s">
        <v>438</v>
      </c>
      <c r="D183" s="547">
        <v>1490</v>
      </c>
      <c r="E183" s="338">
        <v>1510</v>
      </c>
      <c r="F183" s="385">
        <v>4.2</v>
      </c>
      <c r="G183" s="547">
        <v>1470</v>
      </c>
      <c r="H183" s="385">
        <v>4</v>
      </c>
      <c r="I183" s="385">
        <v>4.3999999999999995</v>
      </c>
      <c r="J183" s="387" t="s">
        <v>544</v>
      </c>
      <c r="L183" s="28"/>
      <c r="M183" s="29"/>
    </row>
    <row r="184" spans="2:13" ht="16.25" customHeight="1" x14ac:dyDescent="0.2">
      <c r="B184" s="320" t="s">
        <v>183</v>
      </c>
      <c r="C184" s="569" t="s">
        <v>439</v>
      </c>
      <c r="D184" s="572">
        <v>520</v>
      </c>
      <c r="E184" s="338">
        <v>524</v>
      </c>
      <c r="F184" s="385">
        <v>4.7</v>
      </c>
      <c r="G184" s="547">
        <v>518</v>
      </c>
      <c r="H184" s="385">
        <v>4.5</v>
      </c>
      <c r="I184" s="385">
        <v>4.9000000000000004</v>
      </c>
      <c r="J184" s="459" t="s">
        <v>543</v>
      </c>
      <c r="L184" s="28"/>
      <c r="M184" s="29"/>
    </row>
    <row r="185" spans="2:13" ht="16.25" customHeight="1" x14ac:dyDescent="0.2">
      <c r="B185" s="320" t="s">
        <v>184</v>
      </c>
      <c r="C185" s="544" t="s">
        <v>440</v>
      </c>
      <c r="D185" s="547">
        <v>1990</v>
      </c>
      <c r="E185" s="338">
        <v>2020</v>
      </c>
      <c r="F185" s="385">
        <v>4.2</v>
      </c>
      <c r="G185" s="547">
        <v>1980</v>
      </c>
      <c r="H185" s="385">
        <v>4</v>
      </c>
      <c r="I185" s="385">
        <v>4.3999999999999995</v>
      </c>
      <c r="J185" s="387" t="s">
        <v>543</v>
      </c>
      <c r="L185" s="28"/>
      <c r="M185" s="29"/>
    </row>
    <row r="186" spans="2:13" ht="16.25" customHeight="1" x14ac:dyDescent="0.2">
      <c r="B186" s="320" t="s">
        <v>185</v>
      </c>
      <c r="C186" s="544" t="s">
        <v>441</v>
      </c>
      <c r="D186" s="547">
        <v>1100</v>
      </c>
      <c r="E186" s="338">
        <v>1110</v>
      </c>
      <c r="F186" s="385">
        <v>4.5999999999999996</v>
      </c>
      <c r="G186" s="547">
        <v>1090</v>
      </c>
      <c r="H186" s="385">
        <v>4.3999999999999995</v>
      </c>
      <c r="I186" s="385">
        <v>4.8</v>
      </c>
      <c r="J186" s="387" t="s">
        <v>543</v>
      </c>
      <c r="L186" s="28"/>
      <c r="M186" s="29"/>
    </row>
    <row r="187" spans="2:13" ht="16.25" customHeight="1" x14ac:dyDescent="0.2">
      <c r="B187" s="320" t="s">
        <v>186</v>
      </c>
      <c r="C187" s="544" t="s">
        <v>442</v>
      </c>
      <c r="D187" s="547">
        <v>726</v>
      </c>
      <c r="E187" s="338">
        <v>732</v>
      </c>
      <c r="F187" s="385">
        <v>4.7</v>
      </c>
      <c r="G187" s="547">
        <v>724</v>
      </c>
      <c r="H187" s="385">
        <v>4.5</v>
      </c>
      <c r="I187" s="385">
        <v>4.9000000000000004</v>
      </c>
      <c r="J187" s="387" t="s">
        <v>543</v>
      </c>
      <c r="L187" s="28"/>
      <c r="M187" s="29"/>
    </row>
    <row r="188" spans="2:13" ht="16.25" customHeight="1" x14ac:dyDescent="0.2">
      <c r="B188" s="320" t="s">
        <v>187</v>
      </c>
      <c r="C188" s="569" t="s">
        <v>443</v>
      </c>
      <c r="D188" s="572">
        <v>951</v>
      </c>
      <c r="E188" s="338">
        <v>965</v>
      </c>
      <c r="F188" s="385">
        <v>4.3</v>
      </c>
      <c r="G188" s="547">
        <v>945</v>
      </c>
      <c r="H188" s="385">
        <v>4.0999999999999996</v>
      </c>
      <c r="I188" s="385">
        <v>4.5</v>
      </c>
      <c r="J188" s="459" t="s">
        <v>543</v>
      </c>
      <c r="L188" s="28"/>
      <c r="M188" s="29"/>
    </row>
    <row r="189" spans="2:13" ht="16.25" customHeight="1" x14ac:dyDescent="0.2">
      <c r="B189" s="320" t="s">
        <v>188</v>
      </c>
      <c r="C189" s="544" t="s">
        <v>444</v>
      </c>
      <c r="D189" s="547">
        <v>708</v>
      </c>
      <c r="E189" s="338">
        <v>716</v>
      </c>
      <c r="F189" s="385">
        <v>4.5</v>
      </c>
      <c r="G189" s="547">
        <v>699</v>
      </c>
      <c r="H189" s="385">
        <v>4.3</v>
      </c>
      <c r="I189" s="385">
        <v>4.7</v>
      </c>
      <c r="J189" s="387" t="s">
        <v>546</v>
      </c>
      <c r="L189" s="28"/>
      <c r="M189" s="29"/>
    </row>
    <row r="190" spans="2:13" ht="16.25" customHeight="1" x14ac:dyDescent="0.2">
      <c r="B190" s="320" t="s">
        <v>189</v>
      </c>
      <c r="C190" s="569" t="s">
        <v>1493</v>
      </c>
      <c r="D190" s="572">
        <v>1780</v>
      </c>
      <c r="E190" s="338">
        <v>1800</v>
      </c>
      <c r="F190" s="385">
        <v>4.3</v>
      </c>
      <c r="G190" s="547">
        <v>1750</v>
      </c>
      <c r="H190" s="385">
        <v>4.1000000000000005</v>
      </c>
      <c r="I190" s="385">
        <v>4.5</v>
      </c>
      <c r="J190" s="459" t="s">
        <v>544</v>
      </c>
      <c r="L190" s="28"/>
      <c r="M190" s="29"/>
    </row>
    <row r="191" spans="2:13" ht="16.25" customHeight="1" x14ac:dyDescent="0.2">
      <c r="B191" s="320" t="s">
        <v>191</v>
      </c>
      <c r="C191" s="544" t="s">
        <v>446</v>
      </c>
      <c r="D191" s="547">
        <v>538</v>
      </c>
      <c r="E191" s="338">
        <v>544</v>
      </c>
      <c r="F191" s="385">
        <v>4.5999999999999996</v>
      </c>
      <c r="G191" s="547">
        <v>531</v>
      </c>
      <c r="H191" s="385">
        <v>4.3999999999999995</v>
      </c>
      <c r="I191" s="385">
        <v>4.8</v>
      </c>
      <c r="J191" s="387" t="s">
        <v>546</v>
      </c>
      <c r="L191" s="28"/>
      <c r="M191" s="29"/>
    </row>
    <row r="192" spans="2:13" ht="16.25" customHeight="1" x14ac:dyDescent="0.2">
      <c r="B192" s="320" t="s">
        <v>192</v>
      </c>
      <c r="C192" s="544" t="s">
        <v>447</v>
      </c>
      <c r="D192" s="547">
        <v>1120</v>
      </c>
      <c r="E192" s="338">
        <v>1130</v>
      </c>
      <c r="F192" s="385">
        <v>4.8</v>
      </c>
      <c r="G192" s="547">
        <v>1120</v>
      </c>
      <c r="H192" s="385">
        <v>4.5999999999999996</v>
      </c>
      <c r="I192" s="385">
        <v>5</v>
      </c>
      <c r="J192" s="387" t="s">
        <v>543</v>
      </c>
      <c r="L192" s="28"/>
      <c r="M192" s="29"/>
    </row>
    <row r="193" spans="2:13" ht="16.25" customHeight="1" x14ac:dyDescent="0.2">
      <c r="B193" s="320" t="s">
        <v>193</v>
      </c>
      <c r="C193" s="544" t="s">
        <v>448</v>
      </c>
      <c r="D193" s="547">
        <v>422</v>
      </c>
      <c r="E193" s="338">
        <v>427</v>
      </c>
      <c r="F193" s="385">
        <v>4.3999999999999995</v>
      </c>
      <c r="G193" s="547">
        <v>420</v>
      </c>
      <c r="H193" s="385">
        <v>4.1999999999999993</v>
      </c>
      <c r="I193" s="385">
        <v>4.5999999999999996</v>
      </c>
      <c r="J193" s="387" t="s">
        <v>543</v>
      </c>
      <c r="L193" s="28"/>
      <c r="M193" s="29"/>
    </row>
    <row r="194" spans="2:13" ht="16.25" customHeight="1" x14ac:dyDescent="0.2">
      <c r="B194" s="320" t="s">
        <v>194</v>
      </c>
      <c r="C194" s="569" t="s">
        <v>1494</v>
      </c>
      <c r="D194" s="572">
        <v>1870</v>
      </c>
      <c r="E194" s="338">
        <v>1900</v>
      </c>
      <c r="F194" s="385">
        <v>4.1000000000000005</v>
      </c>
      <c r="G194" s="547">
        <v>1840</v>
      </c>
      <c r="H194" s="385">
        <v>3.9</v>
      </c>
      <c r="I194" s="385">
        <v>4.3</v>
      </c>
      <c r="J194" s="459" t="s">
        <v>544</v>
      </c>
      <c r="L194" s="28"/>
      <c r="M194" s="29"/>
    </row>
    <row r="195" spans="2:13" ht="16.25" customHeight="1" x14ac:dyDescent="0.2">
      <c r="B195" s="320" t="s">
        <v>195</v>
      </c>
      <c r="C195" s="544" t="s">
        <v>450</v>
      </c>
      <c r="D195" s="547">
        <v>766</v>
      </c>
      <c r="E195" s="338">
        <v>775</v>
      </c>
      <c r="F195" s="385">
        <v>4.3999999999999995</v>
      </c>
      <c r="G195" s="547">
        <v>762</v>
      </c>
      <c r="H195" s="385">
        <v>4.1999999999999993</v>
      </c>
      <c r="I195" s="385">
        <v>4.5999999999999996</v>
      </c>
      <c r="J195" s="387" t="s">
        <v>543</v>
      </c>
      <c r="L195" s="28"/>
      <c r="M195" s="29"/>
    </row>
    <row r="196" spans="2:13" ht="16.25" customHeight="1" x14ac:dyDescent="0.2">
      <c r="B196" s="320" t="s">
        <v>196</v>
      </c>
      <c r="C196" s="569" t="s">
        <v>451</v>
      </c>
      <c r="D196" s="572">
        <v>452</v>
      </c>
      <c r="E196" s="338">
        <v>454</v>
      </c>
      <c r="F196" s="385">
        <v>4.9000000000000004</v>
      </c>
      <c r="G196" s="547">
        <v>452</v>
      </c>
      <c r="H196" s="385">
        <v>4.7</v>
      </c>
      <c r="I196" s="385">
        <v>5.0999999999999996</v>
      </c>
      <c r="J196" s="459" t="s">
        <v>548</v>
      </c>
      <c r="L196" s="28"/>
      <c r="M196" s="29"/>
    </row>
    <row r="197" spans="2:13" ht="16.25" customHeight="1" x14ac:dyDescent="0.2">
      <c r="B197" s="320" t="s">
        <v>197</v>
      </c>
      <c r="C197" s="544" t="s">
        <v>452</v>
      </c>
      <c r="D197" s="547">
        <v>4000</v>
      </c>
      <c r="E197" s="338">
        <v>4060</v>
      </c>
      <c r="F197" s="385">
        <v>4.3</v>
      </c>
      <c r="G197" s="547">
        <v>3940</v>
      </c>
      <c r="H197" s="385">
        <v>4.1000000000000005</v>
      </c>
      <c r="I197" s="385">
        <v>4.5</v>
      </c>
      <c r="J197" s="387" t="s">
        <v>544</v>
      </c>
      <c r="L197" s="28"/>
      <c r="M197" s="29"/>
    </row>
    <row r="198" spans="2:13" ht="16.25" customHeight="1" x14ac:dyDescent="0.2">
      <c r="B198" s="320" t="s">
        <v>198</v>
      </c>
      <c r="C198" s="544" t="s">
        <v>453</v>
      </c>
      <c r="D198" s="547">
        <v>2530</v>
      </c>
      <c r="E198" s="338">
        <v>2540</v>
      </c>
      <c r="F198" s="385">
        <v>4.5</v>
      </c>
      <c r="G198" s="547">
        <v>2530</v>
      </c>
      <c r="H198" s="385">
        <v>4.3</v>
      </c>
      <c r="I198" s="385">
        <v>4.7</v>
      </c>
      <c r="J198" s="387" t="s">
        <v>548</v>
      </c>
      <c r="L198" s="28"/>
      <c r="M198" s="29"/>
    </row>
    <row r="199" spans="2:13" ht="16.25" customHeight="1" x14ac:dyDescent="0.2">
      <c r="B199" s="320" t="s">
        <v>199</v>
      </c>
      <c r="C199" s="544" t="s">
        <v>454</v>
      </c>
      <c r="D199" s="547">
        <v>803</v>
      </c>
      <c r="E199" s="338">
        <v>808</v>
      </c>
      <c r="F199" s="385">
        <v>4.8</v>
      </c>
      <c r="G199" s="547">
        <v>803</v>
      </c>
      <c r="H199" s="385">
        <v>4.5999999999999996</v>
      </c>
      <c r="I199" s="385">
        <v>5</v>
      </c>
      <c r="J199" s="387" t="s">
        <v>548</v>
      </c>
      <c r="L199" s="28"/>
      <c r="M199" s="29"/>
    </row>
    <row r="200" spans="2:13" ht="16.25" customHeight="1" x14ac:dyDescent="0.2">
      <c r="B200" s="320" t="s">
        <v>200</v>
      </c>
      <c r="C200" s="569" t="s">
        <v>455</v>
      </c>
      <c r="D200" s="572">
        <v>647</v>
      </c>
      <c r="E200" s="338">
        <v>646</v>
      </c>
      <c r="F200" s="385">
        <v>4.7</v>
      </c>
      <c r="G200" s="547">
        <v>647</v>
      </c>
      <c r="H200" s="385">
        <v>4.5</v>
      </c>
      <c r="I200" s="385">
        <v>4.9000000000000004</v>
      </c>
      <c r="J200" s="459" t="s">
        <v>548</v>
      </c>
      <c r="L200" s="28"/>
      <c r="M200" s="29"/>
    </row>
    <row r="201" spans="2:13" ht="16.25" customHeight="1" x14ac:dyDescent="0.2">
      <c r="B201" s="320" t="s">
        <v>201</v>
      </c>
      <c r="C201" s="544" t="s">
        <v>456</v>
      </c>
      <c r="D201" s="547">
        <v>540</v>
      </c>
      <c r="E201" s="338">
        <v>546</v>
      </c>
      <c r="F201" s="385">
        <v>4.9000000000000004</v>
      </c>
      <c r="G201" s="547">
        <v>540</v>
      </c>
      <c r="H201" s="385">
        <v>4.7</v>
      </c>
      <c r="I201" s="385">
        <v>5.0999999999999996</v>
      </c>
      <c r="J201" s="387" t="s">
        <v>548</v>
      </c>
      <c r="L201" s="28"/>
      <c r="M201" s="29"/>
    </row>
    <row r="202" spans="2:13" ht="16.25" customHeight="1" x14ac:dyDescent="0.2">
      <c r="B202" s="320" t="s">
        <v>202</v>
      </c>
      <c r="C202" s="569" t="s">
        <v>457</v>
      </c>
      <c r="D202" s="572">
        <v>1200</v>
      </c>
      <c r="E202" s="338">
        <v>1210</v>
      </c>
      <c r="F202" s="385">
        <v>4.7</v>
      </c>
      <c r="G202" s="547">
        <v>1200</v>
      </c>
      <c r="H202" s="385">
        <v>4.5</v>
      </c>
      <c r="I202" s="385">
        <v>4.9000000000000004</v>
      </c>
      <c r="J202" s="459" t="s">
        <v>548</v>
      </c>
      <c r="L202" s="28"/>
      <c r="M202" s="29"/>
    </row>
    <row r="203" spans="2:13" ht="16.25" customHeight="1" x14ac:dyDescent="0.2">
      <c r="B203" s="320" t="s">
        <v>203</v>
      </c>
      <c r="C203" s="544" t="s">
        <v>458</v>
      </c>
      <c r="D203" s="547">
        <v>708</v>
      </c>
      <c r="E203" s="338">
        <v>716</v>
      </c>
      <c r="F203" s="385">
        <v>5</v>
      </c>
      <c r="G203" s="547">
        <v>708</v>
      </c>
      <c r="H203" s="385">
        <v>4.8</v>
      </c>
      <c r="I203" s="385">
        <v>5.2</v>
      </c>
      <c r="J203" s="387" t="s">
        <v>548</v>
      </c>
      <c r="L203" s="28"/>
      <c r="M203" s="29"/>
    </row>
    <row r="204" spans="2:13" ht="16.25" customHeight="1" x14ac:dyDescent="0.2">
      <c r="B204" s="320" t="s">
        <v>204</v>
      </c>
      <c r="C204" s="544" t="s">
        <v>459</v>
      </c>
      <c r="D204" s="547">
        <v>753</v>
      </c>
      <c r="E204" s="338">
        <v>753</v>
      </c>
      <c r="F204" s="385">
        <v>4.8</v>
      </c>
      <c r="G204" s="547">
        <v>753</v>
      </c>
      <c r="H204" s="385">
        <v>4.5999999999999996</v>
      </c>
      <c r="I204" s="385">
        <v>5</v>
      </c>
      <c r="J204" s="387" t="s">
        <v>548</v>
      </c>
      <c r="L204" s="28"/>
      <c r="M204" s="29"/>
    </row>
    <row r="205" spans="2:13" ht="16.25" customHeight="1" x14ac:dyDescent="0.2">
      <c r="B205" s="320" t="s">
        <v>205</v>
      </c>
      <c r="C205" s="544" t="s">
        <v>460</v>
      </c>
      <c r="D205" s="547">
        <v>648</v>
      </c>
      <c r="E205" s="338">
        <v>650</v>
      </c>
      <c r="F205" s="385">
        <v>4.8</v>
      </c>
      <c r="G205" s="547">
        <v>648</v>
      </c>
      <c r="H205" s="385">
        <v>4.5999999999999996</v>
      </c>
      <c r="I205" s="385">
        <v>5</v>
      </c>
      <c r="J205" s="387" t="s">
        <v>548</v>
      </c>
      <c r="L205" s="28"/>
      <c r="M205" s="29"/>
    </row>
    <row r="206" spans="2:13" ht="16.25" customHeight="1" x14ac:dyDescent="0.2">
      <c r="B206" s="320" t="s">
        <v>206</v>
      </c>
      <c r="C206" s="569" t="s">
        <v>461</v>
      </c>
      <c r="D206" s="572">
        <v>997</v>
      </c>
      <c r="E206" s="338">
        <v>1010</v>
      </c>
      <c r="F206" s="385">
        <v>4.8</v>
      </c>
      <c r="G206" s="547">
        <v>997</v>
      </c>
      <c r="H206" s="385">
        <v>4.5999999999999996</v>
      </c>
      <c r="I206" s="385">
        <v>5</v>
      </c>
      <c r="J206" s="459" t="s">
        <v>548</v>
      </c>
      <c r="L206" s="28"/>
      <c r="M206" s="29"/>
    </row>
    <row r="207" spans="2:13" ht="16.25" customHeight="1" x14ac:dyDescent="0.2">
      <c r="B207" s="320" t="s">
        <v>207</v>
      </c>
      <c r="C207" s="544" t="s">
        <v>462</v>
      </c>
      <c r="D207" s="547">
        <v>1200</v>
      </c>
      <c r="E207" s="338">
        <v>1210</v>
      </c>
      <c r="F207" s="385">
        <v>4.5999999999999996</v>
      </c>
      <c r="G207" s="547">
        <v>1200</v>
      </c>
      <c r="H207" s="385">
        <v>4.3999999999999995</v>
      </c>
      <c r="I207" s="385">
        <v>4.8</v>
      </c>
      <c r="J207" s="387" t="s">
        <v>543</v>
      </c>
      <c r="L207" s="28"/>
      <c r="M207" s="29"/>
    </row>
    <row r="208" spans="2:13" ht="16.25" customHeight="1" x14ac:dyDescent="0.2">
      <c r="B208" s="320" t="s">
        <v>209</v>
      </c>
      <c r="C208" s="569" t="s">
        <v>463</v>
      </c>
      <c r="D208" s="572">
        <v>1150</v>
      </c>
      <c r="E208" s="338">
        <v>1160</v>
      </c>
      <c r="F208" s="385">
        <v>4.7</v>
      </c>
      <c r="G208" s="547">
        <v>1140</v>
      </c>
      <c r="H208" s="385">
        <v>4.5</v>
      </c>
      <c r="I208" s="385">
        <v>4.9000000000000004</v>
      </c>
      <c r="J208" s="459" t="s">
        <v>546</v>
      </c>
      <c r="L208" s="28"/>
      <c r="M208" s="29"/>
    </row>
    <row r="209" spans="2:13" ht="16.25" customHeight="1" x14ac:dyDescent="0.2">
      <c r="B209" s="320" t="s">
        <v>210</v>
      </c>
      <c r="C209" s="544" t="s">
        <v>464</v>
      </c>
      <c r="D209" s="547">
        <v>296</v>
      </c>
      <c r="E209" s="338">
        <v>304</v>
      </c>
      <c r="F209" s="385">
        <v>4.9000000000000004</v>
      </c>
      <c r="G209" s="547">
        <v>296</v>
      </c>
      <c r="H209" s="385">
        <v>4.7</v>
      </c>
      <c r="I209" s="385">
        <v>5.0999999999999996</v>
      </c>
      <c r="J209" s="387" t="s">
        <v>548</v>
      </c>
      <c r="L209" s="28"/>
      <c r="M209" s="29"/>
    </row>
    <row r="210" spans="2:13" ht="16.25" customHeight="1" x14ac:dyDescent="0.2">
      <c r="B210" s="320" t="s">
        <v>211</v>
      </c>
      <c r="C210" s="544" t="s">
        <v>465</v>
      </c>
      <c r="D210" s="547">
        <v>1990</v>
      </c>
      <c r="E210" s="338">
        <v>2010</v>
      </c>
      <c r="F210" s="385">
        <v>5.0999999999999996</v>
      </c>
      <c r="G210" s="547">
        <v>1960</v>
      </c>
      <c r="H210" s="385">
        <v>4.9000000000000004</v>
      </c>
      <c r="I210" s="385">
        <v>5.3</v>
      </c>
      <c r="J210" s="387" t="s">
        <v>544</v>
      </c>
      <c r="L210" s="28"/>
      <c r="M210" s="29"/>
    </row>
    <row r="211" spans="2:13" ht="16.25" customHeight="1" x14ac:dyDescent="0.2">
      <c r="B211" s="320" t="s">
        <v>212</v>
      </c>
      <c r="C211" s="544" t="s">
        <v>466</v>
      </c>
      <c r="D211" s="547">
        <v>1970</v>
      </c>
      <c r="E211" s="338">
        <v>1990</v>
      </c>
      <c r="F211" s="385">
        <v>5.0999999999999996</v>
      </c>
      <c r="G211" s="547">
        <v>1950</v>
      </c>
      <c r="H211" s="385">
        <v>4.9000000000000004</v>
      </c>
      <c r="I211" s="385">
        <v>5.3</v>
      </c>
      <c r="J211" s="387" t="s">
        <v>546</v>
      </c>
      <c r="L211" s="28"/>
      <c r="M211" s="29"/>
    </row>
    <row r="212" spans="2:13" ht="16.25" customHeight="1" x14ac:dyDescent="0.2">
      <c r="B212" s="320" t="s">
        <v>213</v>
      </c>
      <c r="C212" s="569" t="s">
        <v>467</v>
      </c>
      <c r="D212" s="572">
        <v>1320</v>
      </c>
      <c r="E212" s="338">
        <v>1330</v>
      </c>
      <c r="F212" s="385">
        <v>5</v>
      </c>
      <c r="G212" s="547">
        <v>1300</v>
      </c>
      <c r="H212" s="385">
        <v>4.8</v>
      </c>
      <c r="I212" s="385">
        <v>5.2</v>
      </c>
      <c r="J212" s="459" t="s">
        <v>546</v>
      </c>
      <c r="L212" s="28"/>
      <c r="M212" s="29"/>
    </row>
    <row r="213" spans="2:13" ht="16.25" customHeight="1" x14ac:dyDescent="0.2">
      <c r="B213" s="320" t="s">
        <v>214</v>
      </c>
      <c r="C213" s="544" t="s">
        <v>1495</v>
      </c>
      <c r="D213" s="547">
        <v>838</v>
      </c>
      <c r="E213" s="338">
        <v>846</v>
      </c>
      <c r="F213" s="385">
        <v>4.9000000000000004</v>
      </c>
      <c r="G213" s="547">
        <v>830</v>
      </c>
      <c r="H213" s="385">
        <v>4.7</v>
      </c>
      <c r="I213" s="385">
        <v>5.0999999999999996</v>
      </c>
      <c r="J213" s="387" t="s">
        <v>546</v>
      </c>
      <c r="L213" s="28"/>
      <c r="M213" s="29"/>
    </row>
    <row r="214" spans="2:13" ht="16.25" customHeight="1" x14ac:dyDescent="0.2">
      <c r="B214" s="320" t="s">
        <v>215</v>
      </c>
      <c r="C214" s="569" t="s">
        <v>469</v>
      </c>
      <c r="D214" s="572">
        <v>1420</v>
      </c>
      <c r="E214" s="338">
        <v>1430</v>
      </c>
      <c r="F214" s="385">
        <v>5.2</v>
      </c>
      <c r="G214" s="547">
        <v>1410</v>
      </c>
      <c r="H214" s="385">
        <v>5</v>
      </c>
      <c r="I214" s="385">
        <v>5.4</v>
      </c>
      <c r="J214" s="459" t="s">
        <v>544</v>
      </c>
      <c r="L214" s="28"/>
      <c r="M214" s="29"/>
    </row>
    <row r="215" spans="2:13" ht="16.25" customHeight="1" x14ac:dyDescent="0.2">
      <c r="B215" s="320" t="s">
        <v>216</v>
      </c>
      <c r="C215" s="544" t="s">
        <v>470</v>
      </c>
      <c r="D215" s="547">
        <v>2140</v>
      </c>
      <c r="E215" s="338">
        <v>2160</v>
      </c>
      <c r="F215" s="385">
        <v>4.8</v>
      </c>
      <c r="G215" s="547">
        <v>2110</v>
      </c>
      <c r="H215" s="385">
        <v>4.5999999999999996</v>
      </c>
      <c r="I215" s="385">
        <v>5</v>
      </c>
      <c r="J215" s="387" t="s">
        <v>546</v>
      </c>
      <c r="L215" s="28"/>
      <c r="M215" s="29"/>
    </row>
    <row r="216" spans="2:13" ht="16.25" customHeight="1" x14ac:dyDescent="0.2">
      <c r="B216" s="320" t="s">
        <v>217</v>
      </c>
      <c r="C216" s="544" t="s">
        <v>471</v>
      </c>
      <c r="D216" s="547">
        <v>1040</v>
      </c>
      <c r="E216" s="338">
        <v>1050</v>
      </c>
      <c r="F216" s="385">
        <v>4.8</v>
      </c>
      <c r="G216" s="547">
        <v>1030</v>
      </c>
      <c r="H216" s="385">
        <v>4.5999999999999996</v>
      </c>
      <c r="I216" s="385">
        <v>5</v>
      </c>
      <c r="J216" s="387" t="s">
        <v>546</v>
      </c>
      <c r="L216" s="28"/>
      <c r="M216" s="29"/>
    </row>
    <row r="217" spans="2:13" ht="16.25" customHeight="1" x14ac:dyDescent="0.2">
      <c r="B217" s="320" t="s">
        <v>218</v>
      </c>
      <c r="C217" s="544" t="s">
        <v>472</v>
      </c>
      <c r="D217" s="547">
        <v>1180</v>
      </c>
      <c r="E217" s="338">
        <v>1190</v>
      </c>
      <c r="F217" s="385">
        <v>4.7</v>
      </c>
      <c r="G217" s="547">
        <v>1160</v>
      </c>
      <c r="H217" s="385">
        <v>4.5</v>
      </c>
      <c r="I217" s="385">
        <v>4.9000000000000004</v>
      </c>
      <c r="J217" s="387" t="s">
        <v>546</v>
      </c>
      <c r="L217" s="28"/>
      <c r="M217" s="29"/>
    </row>
    <row r="218" spans="2:13" ht="16.25" customHeight="1" x14ac:dyDescent="0.2">
      <c r="B218" s="320" t="s">
        <v>219</v>
      </c>
      <c r="C218" s="569" t="s">
        <v>473</v>
      </c>
      <c r="D218" s="572">
        <v>394</v>
      </c>
      <c r="E218" s="338">
        <v>397</v>
      </c>
      <c r="F218" s="385">
        <v>5.2</v>
      </c>
      <c r="G218" s="547">
        <v>390</v>
      </c>
      <c r="H218" s="385">
        <v>5</v>
      </c>
      <c r="I218" s="385">
        <v>5.4</v>
      </c>
      <c r="J218" s="459" t="s">
        <v>544</v>
      </c>
      <c r="L218" s="28"/>
      <c r="M218" s="29"/>
    </row>
    <row r="219" spans="2:13" ht="16.25" customHeight="1" x14ac:dyDescent="0.2">
      <c r="B219" s="320" t="s">
        <v>221</v>
      </c>
      <c r="C219" s="544" t="s">
        <v>474</v>
      </c>
      <c r="D219" s="547">
        <v>858</v>
      </c>
      <c r="E219" s="338">
        <v>870</v>
      </c>
      <c r="F219" s="385">
        <v>4.7</v>
      </c>
      <c r="G219" s="547">
        <v>845</v>
      </c>
      <c r="H219" s="385">
        <v>4.5</v>
      </c>
      <c r="I219" s="385">
        <v>5</v>
      </c>
      <c r="J219" s="387" t="s">
        <v>544</v>
      </c>
      <c r="L219" s="28"/>
      <c r="M219" s="29"/>
    </row>
    <row r="220" spans="2:13" ht="16.25" customHeight="1" x14ac:dyDescent="0.2">
      <c r="B220" s="320" t="s">
        <v>222</v>
      </c>
      <c r="C220" s="569" t="s">
        <v>475</v>
      </c>
      <c r="D220" s="572">
        <v>560</v>
      </c>
      <c r="E220" s="338">
        <v>565</v>
      </c>
      <c r="F220" s="385">
        <v>4.9000000000000004</v>
      </c>
      <c r="G220" s="547">
        <v>555</v>
      </c>
      <c r="H220" s="385">
        <v>4.7</v>
      </c>
      <c r="I220" s="385">
        <v>5.0999999999999996</v>
      </c>
      <c r="J220" s="459" t="s">
        <v>544</v>
      </c>
      <c r="L220" s="28"/>
      <c r="M220" s="29"/>
    </row>
    <row r="221" spans="2:13" ht="16.25" customHeight="1" x14ac:dyDescent="0.2">
      <c r="B221" s="320" t="s">
        <v>223</v>
      </c>
      <c r="C221" s="544" t="s">
        <v>476</v>
      </c>
      <c r="D221" s="547">
        <v>665</v>
      </c>
      <c r="E221" s="338">
        <v>670</v>
      </c>
      <c r="F221" s="385">
        <v>4.9000000000000004</v>
      </c>
      <c r="G221" s="547">
        <v>659</v>
      </c>
      <c r="H221" s="385">
        <v>4.7</v>
      </c>
      <c r="I221" s="385">
        <v>5.0999999999999996</v>
      </c>
      <c r="J221" s="387" t="s">
        <v>544</v>
      </c>
      <c r="L221" s="28"/>
      <c r="M221" s="29"/>
    </row>
    <row r="222" spans="2:13" ht="16.25" customHeight="1" x14ac:dyDescent="0.2">
      <c r="B222" s="320" t="s">
        <v>224</v>
      </c>
      <c r="C222" s="544" t="s">
        <v>477</v>
      </c>
      <c r="D222" s="547">
        <v>509</v>
      </c>
      <c r="E222" s="338">
        <v>514</v>
      </c>
      <c r="F222" s="385">
        <v>4.8</v>
      </c>
      <c r="G222" s="547">
        <v>504</v>
      </c>
      <c r="H222" s="385">
        <v>4.5999999999999996</v>
      </c>
      <c r="I222" s="385">
        <v>5</v>
      </c>
      <c r="J222" s="387" t="s">
        <v>544</v>
      </c>
      <c r="L222" s="28"/>
      <c r="M222" s="29"/>
    </row>
    <row r="223" spans="2:13" ht="16.25" customHeight="1" x14ac:dyDescent="0.2">
      <c r="B223" s="320" t="s">
        <v>225</v>
      </c>
      <c r="C223" s="544" t="s">
        <v>1496</v>
      </c>
      <c r="D223" s="547">
        <v>483</v>
      </c>
      <c r="E223" s="338">
        <v>486</v>
      </c>
      <c r="F223" s="385">
        <v>4.9000000000000004</v>
      </c>
      <c r="G223" s="547">
        <v>480</v>
      </c>
      <c r="H223" s="385">
        <v>4.7</v>
      </c>
      <c r="I223" s="385">
        <v>5.0999999999999996</v>
      </c>
      <c r="J223" s="387" t="s">
        <v>544</v>
      </c>
      <c r="L223" s="28"/>
      <c r="M223" s="29"/>
    </row>
    <row r="224" spans="2:13" ht="16.25" customHeight="1" x14ac:dyDescent="0.2">
      <c r="B224" s="320" t="s">
        <v>226</v>
      </c>
      <c r="C224" s="569" t="s">
        <v>1497</v>
      </c>
      <c r="D224" s="572">
        <v>776</v>
      </c>
      <c r="E224" s="338">
        <v>783</v>
      </c>
      <c r="F224" s="385">
        <v>4.9000000000000004</v>
      </c>
      <c r="G224" s="547">
        <v>768</v>
      </c>
      <c r="H224" s="385">
        <v>4.7</v>
      </c>
      <c r="I224" s="385">
        <v>5.0999999999999996</v>
      </c>
      <c r="J224" s="459" t="s">
        <v>544</v>
      </c>
      <c r="L224" s="28"/>
      <c r="M224" s="29"/>
    </row>
    <row r="225" spans="2:13" ht="16.25" customHeight="1" x14ac:dyDescent="0.2">
      <c r="B225" s="320" t="s">
        <v>227</v>
      </c>
      <c r="C225" s="544" t="s">
        <v>480</v>
      </c>
      <c r="D225" s="547">
        <v>807</v>
      </c>
      <c r="E225" s="338">
        <v>813</v>
      </c>
      <c r="F225" s="385">
        <v>4.9000000000000004</v>
      </c>
      <c r="G225" s="547">
        <v>800</v>
      </c>
      <c r="H225" s="385">
        <v>4.7</v>
      </c>
      <c r="I225" s="385">
        <v>5.0999999999999996</v>
      </c>
      <c r="J225" s="387" t="s">
        <v>544</v>
      </c>
      <c r="L225" s="28"/>
      <c r="M225" s="29"/>
    </row>
    <row r="226" spans="2:13" ht="16.25" customHeight="1" x14ac:dyDescent="0.2">
      <c r="B226" s="320" t="s">
        <v>228</v>
      </c>
      <c r="C226" s="569" t="s">
        <v>481</v>
      </c>
      <c r="D226" s="572">
        <v>1710</v>
      </c>
      <c r="E226" s="338">
        <v>1730</v>
      </c>
      <c r="F226" s="385">
        <v>5.0999999999999996</v>
      </c>
      <c r="G226" s="547">
        <v>1680</v>
      </c>
      <c r="H226" s="385">
        <v>4.9000000000000004</v>
      </c>
      <c r="I226" s="385">
        <v>5.3</v>
      </c>
      <c r="J226" s="459" t="s">
        <v>546</v>
      </c>
      <c r="L226" s="28"/>
      <c r="M226" s="29"/>
    </row>
    <row r="227" spans="2:13" ht="16.25" customHeight="1" x14ac:dyDescent="0.2">
      <c r="B227" s="320" t="s">
        <v>229</v>
      </c>
      <c r="C227" s="544" t="s">
        <v>482</v>
      </c>
      <c r="D227" s="547">
        <v>999</v>
      </c>
      <c r="E227" s="338">
        <v>1010</v>
      </c>
      <c r="F227" s="385">
        <v>4.1000000000000005</v>
      </c>
      <c r="G227" s="547">
        <v>987</v>
      </c>
      <c r="H227" s="385">
        <v>3.9</v>
      </c>
      <c r="I227" s="385">
        <v>4.3</v>
      </c>
      <c r="J227" s="387" t="s">
        <v>544</v>
      </c>
      <c r="L227" s="28"/>
      <c r="M227" s="29"/>
    </row>
    <row r="228" spans="2:13" ht="16.25" customHeight="1" x14ac:dyDescent="0.2">
      <c r="B228" s="320" t="s">
        <v>230</v>
      </c>
      <c r="C228" s="544" t="s">
        <v>483</v>
      </c>
      <c r="D228" s="547">
        <v>782</v>
      </c>
      <c r="E228" s="338">
        <v>789</v>
      </c>
      <c r="F228" s="385">
        <v>4.3999999999999995</v>
      </c>
      <c r="G228" s="547">
        <v>775</v>
      </c>
      <c r="H228" s="385">
        <v>4.2</v>
      </c>
      <c r="I228" s="385">
        <v>4.5999999999999996</v>
      </c>
      <c r="J228" s="387" t="s">
        <v>544</v>
      </c>
      <c r="L228" s="28"/>
      <c r="M228" s="29"/>
    </row>
    <row r="229" spans="2:13" ht="16.25" customHeight="1" x14ac:dyDescent="0.2">
      <c r="B229" s="320" t="s">
        <v>795</v>
      </c>
      <c r="C229" s="544" t="s">
        <v>1361</v>
      </c>
      <c r="D229" s="547">
        <v>1110</v>
      </c>
      <c r="E229" s="338">
        <v>1130</v>
      </c>
      <c r="F229" s="385">
        <v>4.1000000000000005</v>
      </c>
      <c r="G229" s="547">
        <v>1090</v>
      </c>
      <c r="H229" s="385">
        <v>3.9</v>
      </c>
      <c r="I229" s="385">
        <v>4.3</v>
      </c>
      <c r="J229" s="387" t="s">
        <v>546</v>
      </c>
      <c r="L229" s="28"/>
      <c r="M229" s="29"/>
    </row>
    <row r="230" spans="2:13" ht="16.25" customHeight="1" x14ac:dyDescent="0.2">
      <c r="B230" s="320" t="s">
        <v>1294</v>
      </c>
      <c r="C230" s="569" t="s">
        <v>1362</v>
      </c>
      <c r="D230" s="572">
        <v>7310</v>
      </c>
      <c r="E230" s="338">
        <v>7380</v>
      </c>
      <c r="F230" s="385">
        <v>4.2</v>
      </c>
      <c r="G230" s="547">
        <v>7280</v>
      </c>
      <c r="H230" s="385">
        <v>4</v>
      </c>
      <c r="I230" s="385">
        <v>4.4000000000000004</v>
      </c>
      <c r="J230" s="459" t="s">
        <v>543</v>
      </c>
      <c r="L230" s="28"/>
      <c r="M230" s="29"/>
    </row>
    <row r="231" spans="2:13" ht="16.25" customHeight="1" x14ac:dyDescent="0.2">
      <c r="B231" s="320" t="s">
        <v>1296</v>
      </c>
      <c r="C231" s="569" t="s">
        <v>1363</v>
      </c>
      <c r="D231" s="572">
        <v>5390</v>
      </c>
      <c r="E231" s="338">
        <v>5440</v>
      </c>
      <c r="F231" s="385">
        <v>4.3999999999999995</v>
      </c>
      <c r="G231" s="547">
        <v>5370</v>
      </c>
      <c r="H231" s="385">
        <v>4.1999999999999993</v>
      </c>
      <c r="I231" s="385">
        <v>4.5999999999999996</v>
      </c>
      <c r="J231" s="459" t="s">
        <v>543</v>
      </c>
      <c r="L231" s="28"/>
      <c r="M231" s="29"/>
    </row>
    <row r="232" spans="2:13" ht="16.25" customHeight="1" x14ac:dyDescent="0.2">
      <c r="B232" s="320" t="s">
        <v>1297</v>
      </c>
      <c r="C232" s="569" t="s">
        <v>1364</v>
      </c>
      <c r="D232" s="572">
        <v>2900</v>
      </c>
      <c r="E232" s="338">
        <v>2910</v>
      </c>
      <c r="F232" s="385">
        <v>4.3</v>
      </c>
      <c r="G232" s="547">
        <v>2890</v>
      </c>
      <c r="H232" s="385">
        <v>3.9999999999999996</v>
      </c>
      <c r="I232" s="385">
        <v>4.5</v>
      </c>
      <c r="J232" s="459" t="s">
        <v>543</v>
      </c>
      <c r="L232" s="28"/>
      <c r="M232" s="29"/>
    </row>
    <row r="233" spans="2:13" ht="16.25" customHeight="1" x14ac:dyDescent="0.2">
      <c r="B233" s="320" t="s">
        <v>1298</v>
      </c>
      <c r="C233" s="569" t="s">
        <v>1365</v>
      </c>
      <c r="D233" s="572">
        <v>1330</v>
      </c>
      <c r="E233" s="338">
        <v>1360</v>
      </c>
      <c r="F233" s="385">
        <v>4.1000000000000005</v>
      </c>
      <c r="G233" s="547">
        <v>1320</v>
      </c>
      <c r="H233" s="385">
        <v>4.2</v>
      </c>
      <c r="I233" s="385">
        <v>4.3</v>
      </c>
      <c r="J233" s="459" t="s">
        <v>542</v>
      </c>
      <c r="L233" s="28"/>
      <c r="M233" s="29"/>
    </row>
    <row r="234" spans="2:13" ht="16.25" customHeight="1" x14ac:dyDescent="0.2">
      <c r="B234" s="320" t="s">
        <v>1299</v>
      </c>
      <c r="C234" s="569" t="s">
        <v>1498</v>
      </c>
      <c r="D234" s="572">
        <v>1360</v>
      </c>
      <c r="E234" s="338">
        <v>1370</v>
      </c>
      <c r="F234" s="385">
        <v>4.5999999999999996</v>
      </c>
      <c r="G234" s="547">
        <v>1350</v>
      </c>
      <c r="H234" s="385">
        <v>4.7</v>
      </c>
      <c r="I234" s="385">
        <v>4.8</v>
      </c>
      <c r="J234" s="459" t="s">
        <v>542</v>
      </c>
      <c r="L234" s="28"/>
      <c r="M234" s="29"/>
    </row>
    <row r="235" spans="2:13" ht="16.25" customHeight="1" x14ac:dyDescent="0.2">
      <c r="B235" s="320" t="s">
        <v>1419</v>
      </c>
      <c r="C235" s="569" t="s">
        <v>1499</v>
      </c>
      <c r="D235" s="572">
        <v>1310</v>
      </c>
      <c r="E235" s="338">
        <v>1330</v>
      </c>
      <c r="F235" s="385">
        <v>4.1999999999999993</v>
      </c>
      <c r="G235" s="547">
        <v>1300</v>
      </c>
      <c r="H235" s="385">
        <v>3.9999999999999996</v>
      </c>
      <c r="I235" s="385">
        <v>4.3999999999999995</v>
      </c>
      <c r="J235" s="459" t="s">
        <v>543</v>
      </c>
      <c r="L235" s="28"/>
      <c r="M235" s="29"/>
    </row>
    <row r="236" spans="2:13" ht="16.25" customHeight="1" x14ac:dyDescent="0.2">
      <c r="B236" s="320" t="s">
        <v>1420</v>
      </c>
      <c r="C236" s="569" t="s">
        <v>1500</v>
      </c>
      <c r="D236" s="572">
        <v>1170</v>
      </c>
      <c r="E236" s="338">
        <v>1180</v>
      </c>
      <c r="F236" s="385">
        <v>4.3</v>
      </c>
      <c r="G236" s="547">
        <v>1150</v>
      </c>
      <c r="H236" s="385">
        <v>4.0999999999999996</v>
      </c>
      <c r="I236" s="385">
        <v>4.5</v>
      </c>
      <c r="J236" s="459" t="s">
        <v>547</v>
      </c>
      <c r="L236" s="28"/>
      <c r="M236" s="29"/>
    </row>
    <row r="237" spans="2:13" ht="16.25" customHeight="1" x14ac:dyDescent="0.2">
      <c r="B237" s="320" t="s">
        <v>1421</v>
      </c>
      <c r="C237" s="569" t="s">
        <v>1501</v>
      </c>
      <c r="D237" s="572">
        <v>858</v>
      </c>
      <c r="E237" s="338">
        <v>870</v>
      </c>
      <c r="F237" s="385">
        <v>4.3</v>
      </c>
      <c r="G237" s="547">
        <v>846</v>
      </c>
      <c r="H237" s="385">
        <v>4.0999999999999996</v>
      </c>
      <c r="I237" s="385">
        <v>4.5</v>
      </c>
      <c r="J237" s="459" t="s">
        <v>547</v>
      </c>
      <c r="L237" s="28"/>
      <c r="M237" s="29"/>
    </row>
    <row r="238" spans="2:13" ht="16.25" customHeight="1" x14ac:dyDescent="0.2">
      <c r="B238" s="320" t="s">
        <v>231</v>
      </c>
      <c r="C238" s="569" t="s">
        <v>484</v>
      </c>
      <c r="D238" s="572">
        <v>710</v>
      </c>
      <c r="E238" s="338">
        <v>711</v>
      </c>
      <c r="F238" s="385">
        <v>5.2</v>
      </c>
      <c r="G238" s="547">
        <v>709</v>
      </c>
      <c r="H238" s="385">
        <v>5</v>
      </c>
      <c r="I238" s="385">
        <v>5.4</v>
      </c>
      <c r="J238" s="459" t="s">
        <v>543</v>
      </c>
      <c r="L238" s="28"/>
      <c r="M238" s="29"/>
    </row>
    <row r="239" spans="2:13" ht="16.25" customHeight="1" x14ac:dyDescent="0.2">
      <c r="B239" s="320" t="s">
        <v>232</v>
      </c>
      <c r="C239" s="544" t="s">
        <v>485</v>
      </c>
      <c r="D239" s="547">
        <v>686</v>
      </c>
      <c r="E239" s="338">
        <v>691</v>
      </c>
      <c r="F239" s="385">
        <v>5.3</v>
      </c>
      <c r="G239" s="547">
        <v>680</v>
      </c>
      <c r="H239" s="385">
        <v>5.0999999999999996</v>
      </c>
      <c r="I239" s="385">
        <v>5.5</v>
      </c>
      <c r="J239" s="387" t="s">
        <v>544</v>
      </c>
      <c r="L239" s="28"/>
      <c r="M239" s="29"/>
    </row>
    <row r="240" spans="2:13" ht="16.25" customHeight="1" x14ac:dyDescent="0.2">
      <c r="B240" s="320" t="s">
        <v>233</v>
      </c>
      <c r="C240" s="569" t="s">
        <v>486</v>
      </c>
      <c r="D240" s="572">
        <v>1700</v>
      </c>
      <c r="E240" s="338">
        <v>1710</v>
      </c>
      <c r="F240" s="385">
        <v>4.9000000000000004</v>
      </c>
      <c r="G240" s="547">
        <v>1680</v>
      </c>
      <c r="H240" s="385">
        <v>4.7</v>
      </c>
      <c r="I240" s="385">
        <v>5.0999999999999996</v>
      </c>
      <c r="J240" s="459" t="s">
        <v>544</v>
      </c>
      <c r="L240" s="28"/>
      <c r="M240" s="29"/>
    </row>
    <row r="241" spans="2:13" ht="16.25" customHeight="1" x14ac:dyDescent="0.2">
      <c r="B241" s="320" t="s">
        <v>235</v>
      </c>
      <c r="C241" s="544" t="s">
        <v>487</v>
      </c>
      <c r="D241" s="547">
        <v>280</v>
      </c>
      <c r="E241" s="338">
        <v>276</v>
      </c>
      <c r="F241" s="385">
        <v>5.2</v>
      </c>
      <c r="G241" s="547">
        <v>282</v>
      </c>
      <c r="H241" s="385">
        <v>5</v>
      </c>
      <c r="I241" s="385">
        <v>5.4</v>
      </c>
      <c r="J241" s="387" t="s">
        <v>542</v>
      </c>
      <c r="L241" s="28"/>
      <c r="M241" s="29"/>
    </row>
    <row r="242" spans="2:13" ht="16.25" customHeight="1" x14ac:dyDescent="0.2">
      <c r="B242" s="320" t="s">
        <v>236</v>
      </c>
      <c r="C242" s="544" t="s">
        <v>488</v>
      </c>
      <c r="D242" s="547">
        <v>530</v>
      </c>
      <c r="E242" s="338">
        <v>534</v>
      </c>
      <c r="F242" s="385">
        <v>5.2</v>
      </c>
      <c r="G242" s="547">
        <v>525</v>
      </c>
      <c r="H242" s="385">
        <v>5</v>
      </c>
      <c r="I242" s="385">
        <v>5.4</v>
      </c>
      <c r="J242" s="387" t="s">
        <v>544</v>
      </c>
      <c r="L242" s="28"/>
      <c r="M242" s="29"/>
    </row>
    <row r="243" spans="2:13" ht="16.25" customHeight="1" x14ac:dyDescent="0.2">
      <c r="B243" s="320" t="s">
        <v>237</v>
      </c>
      <c r="C243" s="544" t="s">
        <v>489</v>
      </c>
      <c r="D243" s="547">
        <v>350</v>
      </c>
      <c r="E243" s="338">
        <v>352</v>
      </c>
      <c r="F243" s="385">
        <v>5.2</v>
      </c>
      <c r="G243" s="547">
        <v>347</v>
      </c>
      <c r="H243" s="385">
        <v>5</v>
      </c>
      <c r="I243" s="385">
        <v>5.4</v>
      </c>
      <c r="J243" s="387" t="s">
        <v>544</v>
      </c>
      <c r="L243" s="28"/>
      <c r="M243" s="29"/>
    </row>
    <row r="244" spans="2:13" ht="16.25" customHeight="1" x14ac:dyDescent="0.2">
      <c r="B244" s="320" t="s">
        <v>238</v>
      </c>
      <c r="C244" s="569" t="s">
        <v>490</v>
      </c>
      <c r="D244" s="572">
        <v>588</v>
      </c>
      <c r="E244" s="338">
        <v>592</v>
      </c>
      <c r="F244" s="385">
        <v>5.3</v>
      </c>
      <c r="G244" s="547">
        <v>583</v>
      </c>
      <c r="H244" s="385">
        <v>5.0999999999999996</v>
      </c>
      <c r="I244" s="385">
        <v>5.5</v>
      </c>
      <c r="J244" s="459" t="s">
        <v>546</v>
      </c>
      <c r="L244" s="28"/>
      <c r="M244" s="29"/>
    </row>
    <row r="245" spans="2:13" ht="16.25" customHeight="1" x14ac:dyDescent="0.2">
      <c r="B245" s="320" t="s">
        <v>239</v>
      </c>
      <c r="C245" s="544" t="s">
        <v>491</v>
      </c>
      <c r="D245" s="547">
        <v>498</v>
      </c>
      <c r="E245" s="338">
        <v>501</v>
      </c>
      <c r="F245" s="385">
        <v>5.4</v>
      </c>
      <c r="G245" s="547">
        <v>495</v>
      </c>
      <c r="H245" s="385">
        <v>5.2</v>
      </c>
      <c r="I245" s="385">
        <v>5.6000000000000005</v>
      </c>
      <c r="J245" s="387" t="s">
        <v>546</v>
      </c>
      <c r="L245" s="28"/>
      <c r="M245" s="29"/>
    </row>
    <row r="246" spans="2:13" ht="16.25" customHeight="1" x14ac:dyDescent="0.2">
      <c r="B246" s="320" t="s">
        <v>240</v>
      </c>
      <c r="C246" s="569" t="s">
        <v>492</v>
      </c>
      <c r="D246" s="572">
        <v>418</v>
      </c>
      <c r="E246" s="338">
        <v>420</v>
      </c>
      <c r="F246" s="385">
        <v>5.4</v>
      </c>
      <c r="G246" s="547">
        <v>415</v>
      </c>
      <c r="H246" s="385">
        <v>5.2</v>
      </c>
      <c r="I246" s="385">
        <v>5.6000000000000005</v>
      </c>
      <c r="J246" s="459" t="s">
        <v>546</v>
      </c>
      <c r="L246" s="28"/>
      <c r="M246" s="29"/>
    </row>
    <row r="247" spans="2:13" ht="16.25" customHeight="1" x14ac:dyDescent="0.2">
      <c r="B247" s="320" t="s">
        <v>241</v>
      </c>
      <c r="C247" s="544" t="s">
        <v>493</v>
      </c>
      <c r="D247" s="547">
        <v>272</v>
      </c>
      <c r="E247" s="338">
        <v>273</v>
      </c>
      <c r="F247" s="385">
        <v>5.3</v>
      </c>
      <c r="G247" s="547">
        <v>270</v>
      </c>
      <c r="H247" s="385">
        <v>5.0999999999999996</v>
      </c>
      <c r="I247" s="385">
        <v>5.5</v>
      </c>
      <c r="J247" s="387" t="s">
        <v>546</v>
      </c>
      <c r="L247" s="28"/>
      <c r="M247" s="29"/>
    </row>
    <row r="248" spans="2:13" ht="16.25" customHeight="1" x14ac:dyDescent="0.2">
      <c r="B248" s="320" t="s">
        <v>242</v>
      </c>
      <c r="C248" s="544" t="s">
        <v>494</v>
      </c>
      <c r="D248" s="547">
        <v>237</v>
      </c>
      <c r="E248" s="338">
        <v>238</v>
      </c>
      <c r="F248" s="385">
        <v>5.3</v>
      </c>
      <c r="G248" s="547">
        <v>235</v>
      </c>
      <c r="H248" s="385">
        <v>5.0999999999999996</v>
      </c>
      <c r="I248" s="385">
        <v>5.5</v>
      </c>
      <c r="J248" s="387" t="s">
        <v>546</v>
      </c>
      <c r="L248" s="28"/>
      <c r="M248" s="29"/>
    </row>
    <row r="249" spans="2:13" ht="16.25" customHeight="1" x14ac:dyDescent="0.2">
      <c r="B249" s="320" t="s">
        <v>243</v>
      </c>
      <c r="C249" s="544" t="s">
        <v>495</v>
      </c>
      <c r="D249" s="547">
        <v>465</v>
      </c>
      <c r="E249" s="338">
        <v>468</v>
      </c>
      <c r="F249" s="385">
        <v>5.4</v>
      </c>
      <c r="G249" s="547">
        <v>462</v>
      </c>
      <c r="H249" s="385">
        <v>5.2</v>
      </c>
      <c r="I249" s="385">
        <v>5.6000000000000005</v>
      </c>
      <c r="J249" s="387" t="s">
        <v>546</v>
      </c>
      <c r="L249" s="28"/>
      <c r="M249" s="29"/>
    </row>
    <row r="250" spans="2:13" ht="16.25" customHeight="1" x14ac:dyDescent="0.2">
      <c r="B250" s="320" t="s">
        <v>244</v>
      </c>
      <c r="C250" s="569" t="s">
        <v>496</v>
      </c>
      <c r="D250" s="572">
        <v>643</v>
      </c>
      <c r="E250" s="338">
        <v>647</v>
      </c>
      <c r="F250" s="385">
        <v>5.3</v>
      </c>
      <c r="G250" s="547">
        <v>638</v>
      </c>
      <c r="H250" s="385">
        <v>5.0999999999999996</v>
      </c>
      <c r="I250" s="385">
        <v>5.5</v>
      </c>
      <c r="J250" s="459" t="s">
        <v>546</v>
      </c>
      <c r="L250" s="28"/>
      <c r="M250" s="29"/>
    </row>
    <row r="251" spans="2:13" ht="16.25" customHeight="1" x14ac:dyDescent="0.2">
      <c r="B251" s="320" t="s">
        <v>245</v>
      </c>
      <c r="C251" s="544" t="s">
        <v>497</v>
      </c>
      <c r="D251" s="547">
        <v>4580</v>
      </c>
      <c r="E251" s="338">
        <v>4600</v>
      </c>
      <c r="F251" s="385">
        <v>5.4</v>
      </c>
      <c r="G251" s="547">
        <v>4560</v>
      </c>
      <c r="H251" s="385">
        <v>5.2</v>
      </c>
      <c r="I251" s="385">
        <v>5.6000000000000005</v>
      </c>
      <c r="J251" s="387" t="s">
        <v>546</v>
      </c>
      <c r="L251" s="28"/>
      <c r="M251" s="29"/>
    </row>
    <row r="252" spans="2:13" ht="16.25" customHeight="1" x14ac:dyDescent="0.2">
      <c r="B252" s="320" t="s">
        <v>246</v>
      </c>
      <c r="C252" s="569" t="s">
        <v>498</v>
      </c>
      <c r="D252" s="572">
        <v>1830</v>
      </c>
      <c r="E252" s="338">
        <v>1840</v>
      </c>
      <c r="F252" s="385">
        <v>5.3</v>
      </c>
      <c r="G252" s="547">
        <v>1810</v>
      </c>
      <c r="H252" s="385">
        <v>5.0999999999999996</v>
      </c>
      <c r="I252" s="385">
        <v>5.5</v>
      </c>
      <c r="J252" s="459" t="s">
        <v>546</v>
      </c>
      <c r="L252" s="28"/>
      <c r="M252" s="29"/>
    </row>
    <row r="253" spans="2:13" ht="16.25" customHeight="1" x14ac:dyDescent="0.2">
      <c r="B253" s="320" t="s">
        <v>247</v>
      </c>
      <c r="C253" s="544" t="s">
        <v>499</v>
      </c>
      <c r="D253" s="547">
        <v>1060</v>
      </c>
      <c r="E253" s="338">
        <v>1060</v>
      </c>
      <c r="F253" s="385">
        <v>5.4</v>
      </c>
      <c r="G253" s="547">
        <v>1050</v>
      </c>
      <c r="H253" s="385">
        <v>5.2</v>
      </c>
      <c r="I253" s="385">
        <v>5.6000000000000005</v>
      </c>
      <c r="J253" s="387" t="s">
        <v>546</v>
      </c>
      <c r="L253" s="28"/>
      <c r="M253" s="29"/>
    </row>
    <row r="254" spans="2:13" ht="16.25" customHeight="1" x14ac:dyDescent="0.2">
      <c r="B254" s="320" t="s">
        <v>248</v>
      </c>
      <c r="C254" s="544" t="s">
        <v>500</v>
      </c>
      <c r="D254" s="547">
        <v>436</v>
      </c>
      <c r="E254" s="338">
        <v>439</v>
      </c>
      <c r="F254" s="385">
        <v>5.5</v>
      </c>
      <c r="G254" s="547">
        <v>433</v>
      </c>
      <c r="H254" s="385">
        <v>5.3</v>
      </c>
      <c r="I254" s="385">
        <v>5.7</v>
      </c>
      <c r="J254" s="387" t="s">
        <v>546</v>
      </c>
      <c r="L254" s="28"/>
      <c r="M254" s="29"/>
    </row>
    <row r="255" spans="2:13" ht="16.25" customHeight="1" x14ac:dyDescent="0.2">
      <c r="B255" s="320" t="s">
        <v>249</v>
      </c>
      <c r="C255" s="544" t="s">
        <v>501</v>
      </c>
      <c r="D255" s="547">
        <v>926</v>
      </c>
      <c r="E255" s="338">
        <v>934</v>
      </c>
      <c r="F255" s="385">
        <v>5.4</v>
      </c>
      <c r="G255" s="547">
        <v>918</v>
      </c>
      <c r="H255" s="385">
        <v>5.2</v>
      </c>
      <c r="I255" s="385">
        <v>5.6000000000000005</v>
      </c>
      <c r="J255" s="387" t="s">
        <v>544</v>
      </c>
      <c r="L255" s="28"/>
      <c r="M255" s="29"/>
    </row>
    <row r="256" spans="2:13" ht="16.25" customHeight="1" x14ac:dyDescent="0.2">
      <c r="B256" s="320" t="s">
        <v>250</v>
      </c>
      <c r="C256" s="569" t="s">
        <v>502</v>
      </c>
      <c r="D256" s="572">
        <v>737</v>
      </c>
      <c r="E256" s="338">
        <v>745</v>
      </c>
      <c r="F256" s="385">
        <v>5.0999999999999996</v>
      </c>
      <c r="G256" s="547">
        <v>737</v>
      </c>
      <c r="H256" s="385">
        <v>4.8999999999999995</v>
      </c>
      <c r="I256" s="385">
        <v>5.3</v>
      </c>
      <c r="J256" s="459" t="s">
        <v>548</v>
      </c>
      <c r="L256" s="28"/>
      <c r="M256" s="29"/>
    </row>
    <row r="257" spans="2:13" ht="16.25" customHeight="1" x14ac:dyDescent="0.2">
      <c r="B257" s="320" t="s">
        <v>251</v>
      </c>
      <c r="C257" s="544" t="s">
        <v>503</v>
      </c>
      <c r="D257" s="547">
        <v>595</v>
      </c>
      <c r="E257" s="338">
        <v>602</v>
      </c>
      <c r="F257" s="385">
        <v>5</v>
      </c>
      <c r="G257" s="547">
        <v>588</v>
      </c>
      <c r="H257" s="385">
        <v>4.8</v>
      </c>
      <c r="I257" s="385">
        <v>5.2</v>
      </c>
      <c r="J257" s="387" t="s">
        <v>546</v>
      </c>
      <c r="L257" s="28"/>
      <c r="M257" s="29"/>
    </row>
    <row r="258" spans="2:13" ht="16.25" customHeight="1" x14ac:dyDescent="0.2">
      <c r="B258" s="320" t="s">
        <v>252</v>
      </c>
      <c r="C258" s="569" t="s">
        <v>504</v>
      </c>
      <c r="D258" s="572">
        <v>1110</v>
      </c>
      <c r="E258" s="338">
        <v>1120</v>
      </c>
      <c r="F258" s="385">
        <v>5</v>
      </c>
      <c r="G258" s="547">
        <v>1090</v>
      </c>
      <c r="H258" s="385">
        <v>4.8</v>
      </c>
      <c r="I258" s="385">
        <v>5.2</v>
      </c>
      <c r="J258" s="459" t="s">
        <v>546</v>
      </c>
      <c r="L258" s="28"/>
      <c r="M258" s="29"/>
    </row>
    <row r="259" spans="2:13" ht="16.25" customHeight="1" x14ac:dyDescent="0.2">
      <c r="B259" s="320" t="s">
        <v>253</v>
      </c>
      <c r="C259" s="544" t="s">
        <v>1502</v>
      </c>
      <c r="D259" s="547">
        <v>1640</v>
      </c>
      <c r="E259" s="338">
        <v>1660</v>
      </c>
      <c r="F259" s="385">
        <v>5</v>
      </c>
      <c r="G259" s="547">
        <v>1620</v>
      </c>
      <c r="H259" s="385">
        <v>4.8</v>
      </c>
      <c r="I259" s="385">
        <v>5.2</v>
      </c>
      <c r="J259" s="387" t="s">
        <v>546</v>
      </c>
      <c r="L259" s="28"/>
      <c r="M259" s="29"/>
    </row>
    <row r="260" spans="2:13" ht="16.25" customHeight="1" x14ac:dyDescent="0.2">
      <c r="B260" s="320" t="s">
        <v>254</v>
      </c>
      <c r="C260" s="544" t="s">
        <v>506</v>
      </c>
      <c r="D260" s="547">
        <v>4060</v>
      </c>
      <c r="E260" s="338">
        <v>4100</v>
      </c>
      <c r="F260" s="385">
        <v>4.9000000000000004</v>
      </c>
      <c r="G260" s="547">
        <v>4010</v>
      </c>
      <c r="H260" s="385">
        <v>4.7</v>
      </c>
      <c r="I260" s="385">
        <v>5.0999999999999996</v>
      </c>
      <c r="J260" s="387" t="s">
        <v>546</v>
      </c>
      <c r="L260" s="28"/>
      <c r="M260" s="29"/>
    </row>
    <row r="261" spans="2:13" ht="16.25" customHeight="1" x14ac:dyDescent="0.2">
      <c r="B261" s="320" t="s">
        <v>255</v>
      </c>
      <c r="C261" s="544" t="s">
        <v>507</v>
      </c>
      <c r="D261" s="547">
        <v>674</v>
      </c>
      <c r="E261" s="338">
        <v>685</v>
      </c>
      <c r="F261" s="385">
        <v>4.8</v>
      </c>
      <c r="G261" s="547">
        <v>669</v>
      </c>
      <c r="H261" s="385">
        <v>4.5999999999999996</v>
      </c>
      <c r="I261" s="385">
        <v>5</v>
      </c>
      <c r="J261" s="387" t="s">
        <v>543</v>
      </c>
      <c r="L261" s="28"/>
      <c r="M261" s="29"/>
    </row>
    <row r="262" spans="2:13" ht="16.25" customHeight="1" x14ac:dyDescent="0.2">
      <c r="B262" s="320" t="s">
        <v>256</v>
      </c>
      <c r="C262" s="569" t="s">
        <v>508</v>
      </c>
      <c r="D262" s="572">
        <v>847</v>
      </c>
      <c r="E262" s="338">
        <v>857</v>
      </c>
      <c r="F262" s="385">
        <v>4.8</v>
      </c>
      <c r="G262" s="547">
        <v>843</v>
      </c>
      <c r="H262" s="385">
        <v>4.5999999999999996</v>
      </c>
      <c r="I262" s="385">
        <v>5</v>
      </c>
      <c r="J262" s="459" t="s">
        <v>543</v>
      </c>
      <c r="L262" s="28"/>
      <c r="M262" s="29"/>
    </row>
    <row r="263" spans="2:13" ht="16.25" customHeight="1" x14ac:dyDescent="0.2">
      <c r="B263" s="320" t="s">
        <v>257</v>
      </c>
      <c r="C263" s="544" t="s">
        <v>509</v>
      </c>
      <c r="D263" s="547">
        <v>1170</v>
      </c>
      <c r="E263" s="338">
        <v>1180</v>
      </c>
      <c r="F263" s="385">
        <v>4.9000000000000004</v>
      </c>
      <c r="G263" s="547">
        <v>1150</v>
      </c>
      <c r="H263" s="385">
        <v>4.7</v>
      </c>
      <c r="I263" s="385">
        <v>5.0999999999999996</v>
      </c>
      <c r="J263" s="387" t="s">
        <v>546</v>
      </c>
      <c r="L263" s="28"/>
      <c r="M263" s="29"/>
    </row>
    <row r="264" spans="2:13" ht="16.25" customHeight="1" x14ac:dyDescent="0.2">
      <c r="B264" s="320" t="s">
        <v>258</v>
      </c>
      <c r="C264" s="569" t="s">
        <v>1503</v>
      </c>
      <c r="D264" s="572">
        <v>1060</v>
      </c>
      <c r="E264" s="338">
        <v>1070</v>
      </c>
      <c r="F264" s="385">
        <v>4.9000000000000004</v>
      </c>
      <c r="G264" s="547">
        <v>1050</v>
      </c>
      <c r="H264" s="385">
        <v>4.7</v>
      </c>
      <c r="I264" s="385">
        <v>5.0999999999999996</v>
      </c>
      <c r="J264" s="459" t="s">
        <v>546</v>
      </c>
      <c r="L264" s="28"/>
      <c r="M264" s="29"/>
    </row>
    <row r="265" spans="2:13" ht="16.25" customHeight="1" x14ac:dyDescent="0.2">
      <c r="B265" s="320" t="s">
        <v>259</v>
      </c>
      <c r="C265" s="544" t="s">
        <v>1504</v>
      </c>
      <c r="D265" s="547">
        <v>1830</v>
      </c>
      <c r="E265" s="338">
        <v>1850</v>
      </c>
      <c r="F265" s="385">
        <v>4.8</v>
      </c>
      <c r="G265" s="547">
        <v>1810</v>
      </c>
      <c r="H265" s="385">
        <v>4.5999999999999996</v>
      </c>
      <c r="I265" s="385">
        <v>5</v>
      </c>
      <c r="J265" s="387" t="s">
        <v>544</v>
      </c>
      <c r="L265" s="28"/>
      <c r="M265" s="29"/>
    </row>
    <row r="266" spans="2:13" ht="16.25" customHeight="1" x14ac:dyDescent="0.2">
      <c r="B266" s="320" t="s">
        <v>260</v>
      </c>
      <c r="C266" s="544" t="s">
        <v>512</v>
      </c>
      <c r="D266" s="547">
        <v>614</v>
      </c>
      <c r="E266" s="338">
        <v>617</v>
      </c>
      <c r="F266" s="385">
        <v>5.0999999999999996</v>
      </c>
      <c r="G266" s="547">
        <v>612</v>
      </c>
      <c r="H266" s="385">
        <v>4.8999999999999995</v>
      </c>
      <c r="I266" s="385">
        <v>5.3</v>
      </c>
      <c r="J266" s="387" t="s">
        <v>543</v>
      </c>
      <c r="L266" s="28"/>
      <c r="M266" s="29"/>
    </row>
    <row r="267" spans="2:13" ht="16.25" customHeight="1" x14ac:dyDescent="0.2">
      <c r="B267" s="320" t="s">
        <v>261</v>
      </c>
      <c r="C267" s="544" t="s">
        <v>513</v>
      </c>
      <c r="D267" s="547">
        <v>281</v>
      </c>
      <c r="E267" s="338">
        <v>283</v>
      </c>
      <c r="F267" s="385">
        <v>5</v>
      </c>
      <c r="G267" s="547">
        <v>280</v>
      </c>
      <c r="H267" s="385">
        <v>4.8</v>
      </c>
      <c r="I267" s="385">
        <v>5.2</v>
      </c>
      <c r="J267" s="387" t="s">
        <v>543</v>
      </c>
      <c r="L267" s="28"/>
      <c r="M267" s="29"/>
    </row>
    <row r="268" spans="2:13" ht="16.25" customHeight="1" x14ac:dyDescent="0.2">
      <c r="B268" s="320" t="s">
        <v>262</v>
      </c>
      <c r="C268" s="569" t="s">
        <v>514</v>
      </c>
      <c r="D268" s="572">
        <v>338</v>
      </c>
      <c r="E268" s="338">
        <v>341</v>
      </c>
      <c r="F268" s="385">
        <v>5.3</v>
      </c>
      <c r="G268" s="547">
        <v>337</v>
      </c>
      <c r="H268" s="385">
        <v>5.0999999999999996</v>
      </c>
      <c r="I268" s="385">
        <v>5.5</v>
      </c>
      <c r="J268" s="459" t="s">
        <v>543</v>
      </c>
      <c r="L268" s="28"/>
      <c r="M268" s="29"/>
    </row>
    <row r="269" spans="2:13" ht="16.25" customHeight="1" x14ac:dyDescent="0.2">
      <c r="B269" s="320" t="s">
        <v>263</v>
      </c>
      <c r="C269" s="544" t="s">
        <v>515</v>
      </c>
      <c r="D269" s="547">
        <v>529</v>
      </c>
      <c r="E269" s="338">
        <v>532</v>
      </c>
      <c r="F269" s="385">
        <v>5.2</v>
      </c>
      <c r="G269" s="547">
        <v>528</v>
      </c>
      <c r="H269" s="385">
        <v>5</v>
      </c>
      <c r="I269" s="385">
        <v>5.4</v>
      </c>
      <c r="J269" s="387" t="s">
        <v>543</v>
      </c>
      <c r="L269" s="28"/>
      <c r="M269" s="29"/>
    </row>
    <row r="270" spans="2:13" ht="16.25" customHeight="1" x14ac:dyDescent="0.2">
      <c r="B270" s="320" t="s">
        <v>264</v>
      </c>
      <c r="C270" s="569" t="s">
        <v>516</v>
      </c>
      <c r="D270" s="572">
        <v>567</v>
      </c>
      <c r="E270" s="338">
        <v>574</v>
      </c>
      <c r="F270" s="385">
        <v>5.2</v>
      </c>
      <c r="G270" s="547">
        <v>564</v>
      </c>
      <c r="H270" s="385">
        <v>5</v>
      </c>
      <c r="I270" s="385">
        <v>5.4</v>
      </c>
      <c r="J270" s="459" t="s">
        <v>543</v>
      </c>
      <c r="L270" s="28"/>
      <c r="M270" s="29"/>
    </row>
    <row r="271" spans="2:13" ht="16.25" customHeight="1" thickBot="1" x14ac:dyDescent="0.25">
      <c r="B271" s="344" t="s">
        <v>803</v>
      </c>
      <c r="C271" s="544" t="s">
        <v>816</v>
      </c>
      <c r="D271" s="547">
        <v>1130</v>
      </c>
      <c r="E271" s="338">
        <v>1140</v>
      </c>
      <c r="F271" s="385">
        <v>4.8</v>
      </c>
      <c r="G271" s="547">
        <v>1120</v>
      </c>
      <c r="H271" s="385">
        <v>4.5999999999999996</v>
      </c>
      <c r="I271" s="385">
        <v>5</v>
      </c>
      <c r="J271" s="387" t="s">
        <v>546</v>
      </c>
      <c r="L271" s="28"/>
      <c r="M271" s="29"/>
    </row>
    <row r="272" spans="2:13" ht="16.25" customHeight="1" thickTop="1" x14ac:dyDescent="0.2">
      <c r="B272" s="748" t="s">
        <v>1505</v>
      </c>
      <c r="C272" s="749" t="s">
        <v>1506</v>
      </c>
      <c r="D272" s="750">
        <v>5130</v>
      </c>
      <c r="E272" s="346" t="s">
        <v>1507</v>
      </c>
      <c r="F272" s="393" t="s">
        <v>97</v>
      </c>
      <c r="G272" s="751">
        <v>5130</v>
      </c>
      <c r="H272" s="393">
        <v>3.9</v>
      </c>
      <c r="I272" s="347" t="s">
        <v>97</v>
      </c>
      <c r="J272" s="752" t="s">
        <v>544</v>
      </c>
      <c r="L272" s="28"/>
      <c r="M272" s="29"/>
    </row>
    <row r="273" spans="2:13" ht="16.25" customHeight="1" x14ac:dyDescent="0.2">
      <c r="B273" s="27"/>
      <c r="D273" s="753"/>
      <c r="G273" s="28"/>
      <c r="H273" s="32"/>
      <c r="L273" s="28"/>
      <c r="M273" s="29"/>
    </row>
    <row r="274" spans="2:13" ht="16.25" customHeight="1" x14ac:dyDescent="0.2">
      <c r="B274" s="430" t="s">
        <v>1508</v>
      </c>
      <c r="C274" s="754" t="s">
        <v>1509</v>
      </c>
      <c r="D274" s="755">
        <f>SUM(D275:D279)</f>
        <v>1002130</v>
      </c>
      <c r="E274" s="756" t="s">
        <v>1510</v>
      </c>
      <c r="F274" s="756" t="s">
        <v>1510</v>
      </c>
      <c r="G274" s="755" t="s">
        <v>1510</v>
      </c>
      <c r="H274" s="756" t="s">
        <v>1510</v>
      </c>
      <c r="I274" s="757" t="s">
        <v>1510</v>
      </c>
      <c r="J274" s="758" t="s">
        <v>1510</v>
      </c>
      <c r="L274" s="28"/>
      <c r="M274" s="29"/>
    </row>
    <row r="275" spans="2:13" ht="16.25" customHeight="1" x14ac:dyDescent="0.2">
      <c r="B275" s="435"/>
      <c r="C275" s="759" t="s">
        <v>1511</v>
      </c>
      <c r="D275" s="394">
        <f>SUM(D5:D61)</f>
        <v>442060</v>
      </c>
      <c r="E275" s="439" t="s">
        <v>1510</v>
      </c>
      <c r="F275" s="439" t="s">
        <v>1510</v>
      </c>
      <c r="G275" s="394" t="s">
        <v>1510</v>
      </c>
      <c r="H275" s="439" t="s">
        <v>1510</v>
      </c>
      <c r="I275" s="440" t="s">
        <v>1510</v>
      </c>
      <c r="J275" s="760" t="s">
        <v>97</v>
      </c>
      <c r="L275" s="28"/>
      <c r="M275" s="29"/>
    </row>
    <row r="276" spans="2:13" ht="16.25" customHeight="1" x14ac:dyDescent="0.2">
      <c r="B276" s="395"/>
      <c r="C276" s="761" t="s">
        <v>1512</v>
      </c>
      <c r="D276" s="397">
        <f>SUM(D62:D103)</f>
        <v>188914</v>
      </c>
      <c r="E276" s="398" t="s">
        <v>1513</v>
      </c>
      <c r="F276" s="398" t="s">
        <v>1513</v>
      </c>
      <c r="G276" s="397" t="s">
        <v>1513</v>
      </c>
      <c r="H276" s="398" t="s">
        <v>1513</v>
      </c>
      <c r="I276" s="400" t="s">
        <v>1513</v>
      </c>
      <c r="J276" s="401" t="s">
        <v>1513</v>
      </c>
      <c r="L276" s="28"/>
      <c r="M276" s="29"/>
    </row>
    <row r="277" spans="2:13" ht="16.25" customHeight="1" x14ac:dyDescent="0.2">
      <c r="B277" s="402"/>
      <c r="C277" s="762" t="s">
        <v>1514</v>
      </c>
      <c r="D277" s="403">
        <f>SUM(D104:D121)</f>
        <v>176050</v>
      </c>
      <c r="E277" s="404" t="s">
        <v>1510</v>
      </c>
      <c r="F277" s="404" t="s">
        <v>1510</v>
      </c>
      <c r="G277" s="403" t="s">
        <v>1510</v>
      </c>
      <c r="H277" s="404" t="s">
        <v>1510</v>
      </c>
      <c r="I277" s="406" t="s">
        <v>1510</v>
      </c>
      <c r="J277" s="407" t="s">
        <v>97</v>
      </c>
    </row>
    <row r="278" spans="2:13" ht="16.25" customHeight="1" x14ac:dyDescent="0.2">
      <c r="B278" s="408"/>
      <c r="C278" s="763" t="s">
        <v>1515</v>
      </c>
      <c r="D278" s="410">
        <f>SUM(D122:D271)</f>
        <v>189976</v>
      </c>
      <c r="E278" s="411" t="s">
        <v>1510</v>
      </c>
      <c r="F278" s="411" t="s">
        <v>1510</v>
      </c>
      <c r="G278" s="410" t="s">
        <v>1510</v>
      </c>
      <c r="H278" s="411" t="s">
        <v>1510</v>
      </c>
      <c r="I278" s="413" t="s">
        <v>1510</v>
      </c>
      <c r="J278" s="414" t="s">
        <v>97</v>
      </c>
    </row>
    <row r="279" spans="2:13" ht="16.25" customHeight="1" x14ac:dyDescent="0.2">
      <c r="B279" s="674"/>
      <c r="C279" s="764" t="s">
        <v>1516</v>
      </c>
      <c r="D279" s="676">
        <f>SUM(D272)</f>
        <v>5130</v>
      </c>
      <c r="E279" s="677"/>
      <c r="F279" s="677"/>
      <c r="G279" s="676"/>
      <c r="H279" s="677"/>
      <c r="I279" s="679"/>
      <c r="J279" s="680"/>
    </row>
    <row r="280" spans="2:13" ht="16.25" customHeight="1" x14ac:dyDescent="0.2">
      <c r="B280" s="30" t="s">
        <v>1517</v>
      </c>
      <c r="D280" s="753"/>
      <c r="G280" s="28"/>
      <c r="H280" s="32"/>
    </row>
    <row r="281" spans="2:13" ht="16.25" customHeight="1" x14ac:dyDescent="0.2">
      <c r="B281" s="30" t="s">
        <v>1518</v>
      </c>
      <c r="D281" s="753"/>
      <c r="G281" s="28"/>
      <c r="H281" s="32"/>
    </row>
    <row r="282" spans="2:13" ht="16.25" customHeight="1" x14ac:dyDescent="0.2">
      <c r="B282" s="30" t="s">
        <v>1519</v>
      </c>
      <c r="D282" s="753"/>
      <c r="G282" s="28"/>
      <c r="H282" s="32"/>
    </row>
    <row r="283" spans="2:13" ht="16.25" customHeight="1" x14ac:dyDescent="0.2">
      <c r="B283" s="30" t="s">
        <v>1520</v>
      </c>
      <c r="D283" s="753"/>
      <c r="G283" s="28"/>
      <c r="H283" s="32"/>
    </row>
    <row r="284" spans="2:13" ht="16.25" customHeight="1" x14ac:dyDescent="0.2">
      <c r="B284" s="30" t="s">
        <v>1521</v>
      </c>
      <c r="D284" s="753"/>
      <c r="G284" s="28"/>
      <c r="H284" s="32"/>
    </row>
    <row r="285" spans="2:13" ht="16.25" customHeight="1" x14ac:dyDescent="0.2">
      <c r="B285" s="30" t="s">
        <v>1522</v>
      </c>
      <c r="D285" s="753"/>
      <c r="G285" s="28"/>
      <c r="H285" s="32"/>
    </row>
    <row r="286" spans="2:13" ht="16.25" customHeight="1" x14ac:dyDescent="0.2">
      <c r="B286" s="30" t="s">
        <v>1523</v>
      </c>
      <c r="D286" s="753"/>
      <c r="G286" s="28"/>
      <c r="H286" s="32"/>
    </row>
    <row r="287" spans="2:13" ht="16.25" customHeight="1" x14ac:dyDescent="0.2">
      <c r="B287" s="30" t="s">
        <v>1524</v>
      </c>
      <c r="D287" s="753"/>
      <c r="G287" s="28"/>
      <c r="H287" s="32"/>
    </row>
    <row r="288" spans="2:13" ht="16.25" customHeight="1" x14ac:dyDescent="0.2">
      <c r="B288" s="30" t="s">
        <v>1525</v>
      </c>
      <c r="D288" s="753"/>
      <c r="G288" s="28"/>
      <c r="H288" s="32"/>
    </row>
    <row r="289" spans="2:5" ht="16.25" customHeight="1" x14ac:dyDescent="0.2">
      <c r="B289" s="30"/>
      <c r="D289" s="34"/>
      <c r="E289" s="34"/>
    </row>
    <row r="290" spans="2:5" ht="16.25" customHeight="1" x14ac:dyDescent="0.2">
      <c r="B290" s="30"/>
      <c r="D290" s="34"/>
      <c r="E290" s="34"/>
    </row>
    <row r="291" spans="2:5" ht="16.25" customHeight="1" x14ac:dyDescent="0.2">
      <c r="B291" s="30"/>
      <c r="D291" s="34"/>
      <c r="E291" s="34"/>
    </row>
    <row r="292" spans="2:5" ht="16.25" customHeight="1" x14ac:dyDescent="0.2">
      <c r="B292" s="30"/>
    </row>
    <row r="295" spans="2:5" ht="16.25" customHeight="1" x14ac:dyDescent="0.2">
      <c r="B295" s="30"/>
    </row>
  </sheetData>
  <mergeCells count="6">
    <mergeCell ref="J2:J4"/>
    <mergeCell ref="B2:B4"/>
    <mergeCell ref="C2:C4"/>
    <mergeCell ref="D2:D3"/>
    <mergeCell ref="E2:F2"/>
    <mergeCell ref="G2:I2"/>
  </mergeCells>
  <phoneticPr fontId="2"/>
  <conditionalFormatting sqref="C5:J273">
    <cfRule type="expression" dxfId="23" priority="3">
      <formula>MOD(ROW(),2)=0</formula>
    </cfRule>
  </conditionalFormatting>
  <conditionalFormatting sqref="D107:J107">
    <cfRule type="expression" dxfId="22" priority="2">
      <formula>MOD(ROW(),2)=0</formula>
    </cfRule>
  </conditionalFormatting>
  <conditionalFormatting sqref="C5:J272">
    <cfRule type="expression" dxfId="2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23" customWidth="1"/>
    <col min="2" max="2" width="14.36328125" style="423" customWidth="1"/>
    <col min="3" max="3" width="44.90625" style="423" bestFit="1" customWidth="1"/>
    <col min="4" max="5" width="24" style="445" customWidth="1"/>
    <col min="6" max="6" width="18.90625" style="445" customWidth="1"/>
    <col min="7" max="7" width="17.08984375" style="445" customWidth="1"/>
    <col min="8" max="8" width="17.08984375" style="714" customWidth="1"/>
    <col min="9" max="16384" width="9" style="423"/>
  </cols>
  <sheetData>
    <row r="1" spans="1:12" x14ac:dyDescent="0.2">
      <c r="A1" s="1"/>
      <c r="B1" s="1"/>
      <c r="C1" s="1"/>
      <c r="D1" s="3"/>
      <c r="E1" s="3"/>
      <c r="F1" s="3"/>
      <c r="G1" s="3"/>
      <c r="H1" s="681"/>
    </row>
    <row r="2" spans="1:12" s="428" customFormat="1" ht="16.25" customHeight="1" x14ac:dyDescent="0.2">
      <c r="A2" s="135"/>
      <c r="B2" s="424" t="s">
        <v>699</v>
      </c>
      <c r="C2" s="425" t="s">
        <v>533</v>
      </c>
      <c r="D2" s="426" t="s">
        <v>559</v>
      </c>
      <c r="E2" s="426" t="s">
        <v>560</v>
      </c>
      <c r="F2" s="426" t="s">
        <v>561</v>
      </c>
      <c r="G2" s="427" t="s">
        <v>562</v>
      </c>
      <c r="H2" s="682" t="s">
        <v>563</v>
      </c>
    </row>
    <row r="3" spans="1:12" s="428" customFormat="1" ht="16.25" customHeight="1" x14ac:dyDescent="0.2">
      <c r="A3" s="135"/>
      <c r="B3" s="328"/>
      <c r="C3" s="40"/>
      <c r="D3" s="42" t="s">
        <v>0</v>
      </c>
      <c r="E3" s="42" t="s">
        <v>0</v>
      </c>
      <c r="F3" s="42" t="s">
        <v>274</v>
      </c>
      <c r="G3" s="42"/>
      <c r="H3" s="683" t="s">
        <v>606</v>
      </c>
    </row>
    <row r="4" spans="1:12" s="27" customFormat="1" ht="16.25" customHeight="1" x14ac:dyDescent="0.2">
      <c r="B4" s="319" t="s">
        <v>6</v>
      </c>
      <c r="C4" s="507" t="s">
        <v>1302</v>
      </c>
      <c r="D4" s="684">
        <v>31500.89</v>
      </c>
      <c r="E4" s="684">
        <v>30785.7</v>
      </c>
      <c r="F4" s="509">
        <v>97.729619702808392</v>
      </c>
      <c r="G4" s="508">
        <v>102</v>
      </c>
      <c r="H4" s="685">
        <v>2732</v>
      </c>
      <c r="K4" s="28"/>
      <c r="L4" s="29"/>
    </row>
    <row r="5" spans="1:12" s="27" customFormat="1" ht="16.25" customHeight="1" x14ac:dyDescent="0.2">
      <c r="B5" s="319" t="s">
        <v>3</v>
      </c>
      <c r="C5" s="387" t="s">
        <v>277</v>
      </c>
      <c r="D5" s="686">
        <v>25127.119999999999</v>
      </c>
      <c r="E5" s="687">
        <v>25127.119999999999</v>
      </c>
      <c r="F5" s="390">
        <v>100</v>
      </c>
      <c r="G5" s="389">
        <v>6</v>
      </c>
      <c r="H5" s="389" t="s">
        <v>1406</v>
      </c>
      <c r="K5" s="28"/>
      <c r="L5" s="29"/>
    </row>
    <row r="6" spans="1:12" s="27" customFormat="1" ht="16.25" customHeight="1" x14ac:dyDescent="0.2">
      <c r="B6" s="319" t="s">
        <v>7</v>
      </c>
      <c r="C6" s="387" t="s">
        <v>278</v>
      </c>
      <c r="D6" s="686">
        <v>16384.189999999999</v>
      </c>
      <c r="E6" s="687">
        <v>16220.19</v>
      </c>
      <c r="F6" s="390">
        <v>98.999035045369951</v>
      </c>
      <c r="G6" s="389">
        <v>2</v>
      </c>
      <c r="H6" s="389" t="s">
        <v>1406</v>
      </c>
      <c r="K6" s="28"/>
      <c r="L6" s="29"/>
    </row>
    <row r="7" spans="1:12" s="27" customFormat="1" ht="16.25" customHeight="1" x14ac:dyDescent="0.2">
      <c r="B7" s="319" t="s">
        <v>4</v>
      </c>
      <c r="C7" s="387" t="s">
        <v>279</v>
      </c>
      <c r="D7" s="686">
        <v>9770.1</v>
      </c>
      <c r="E7" s="687">
        <v>9770.1</v>
      </c>
      <c r="F7" s="390">
        <v>100</v>
      </c>
      <c r="G7" s="389">
        <v>16</v>
      </c>
      <c r="H7" s="389">
        <v>486</v>
      </c>
      <c r="K7" s="28"/>
      <c r="L7" s="29"/>
    </row>
    <row r="8" spans="1:12" s="27" customFormat="1" ht="16.25" customHeight="1" x14ac:dyDescent="0.2">
      <c r="B8" s="319" t="s">
        <v>8</v>
      </c>
      <c r="C8" s="387" t="s">
        <v>280</v>
      </c>
      <c r="D8" s="686">
        <v>18051.599999999999</v>
      </c>
      <c r="E8" s="687">
        <v>17417.849999999999</v>
      </c>
      <c r="F8" s="390">
        <v>96.48923087150169</v>
      </c>
      <c r="G8" s="389">
        <v>21</v>
      </c>
      <c r="H8" s="389">
        <v>697</v>
      </c>
      <c r="K8" s="28"/>
      <c r="L8" s="29"/>
    </row>
    <row r="9" spans="1:12" s="27" customFormat="1" ht="16.25" customHeight="1" x14ac:dyDescent="0.2">
      <c r="B9" s="319" t="s">
        <v>5</v>
      </c>
      <c r="C9" s="387" t="s">
        <v>1304</v>
      </c>
      <c r="D9" s="686">
        <v>6709.22</v>
      </c>
      <c r="E9" s="687">
        <v>6709.22</v>
      </c>
      <c r="F9" s="390">
        <v>100</v>
      </c>
      <c r="G9" s="389">
        <v>17</v>
      </c>
      <c r="H9" s="389">
        <v>439</v>
      </c>
      <c r="K9" s="28"/>
      <c r="L9" s="29"/>
    </row>
    <row r="10" spans="1:12" s="27" customFormat="1" ht="16.25" customHeight="1" x14ac:dyDescent="0.2">
      <c r="B10" s="319" t="s">
        <v>9</v>
      </c>
      <c r="C10" s="387" t="s">
        <v>1305</v>
      </c>
      <c r="D10" s="686">
        <v>3489.09</v>
      </c>
      <c r="E10" s="687">
        <v>3489.09</v>
      </c>
      <c r="F10" s="390">
        <v>100</v>
      </c>
      <c r="G10" s="389">
        <v>7</v>
      </c>
      <c r="H10" s="389">
        <v>419</v>
      </c>
      <c r="K10" s="28"/>
      <c r="L10" s="29"/>
    </row>
    <row r="11" spans="1:12" s="27" customFormat="1" ht="16.25" customHeight="1" x14ac:dyDescent="0.2">
      <c r="B11" s="319" t="s">
        <v>10</v>
      </c>
      <c r="C11" s="387" t="s">
        <v>283</v>
      </c>
      <c r="D11" s="686">
        <v>8821.24</v>
      </c>
      <c r="E11" s="687">
        <v>8821.24</v>
      </c>
      <c r="F11" s="390">
        <v>100</v>
      </c>
      <c r="G11" s="389">
        <v>1</v>
      </c>
      <c r="H11" s="389" t="s">
        <v>1406</v>
      </c>
      <c r="K11" s="28"/>
      <c r="L11" s="29"/>
    </row>
    <row r="12" spans="1:12" s="27" customFormat="1" ht="16.25" customHeight="1" x14ac:dyDescent="0.2">
      <c r="B12" s="319" t="s">
        <v>11</v>
      </c>
      <c r="C12" s="387" t="s">
        <v>1306</v>
      </c>
      <c r="D12" s="686">
        <v>8165.1</v>
      </c>
      <c r="E12" s="687">
        <v>8165.1</v>
      </c>
      <c r="F12" s="390">
        <v>100</v>
      </c>
      <c r="G12" s="389">
        <v>11</v>
      </c>
      <c r="H12" s="389">
        <v>331</v>
      </c>
      <c r="K12" s="28"/>
      <c r="L12" s="29"/>
    </row>
    <row r="13" spans="1:12" s="27" customFormat="1" ht="16.25" customHeight="1" x14ac:dyDescent="0.2">
      <c r="B13" s="319" t="s">
        <v>12</v>
      </c>
      <c r="C13" s="387" t="s">
        <v>285</v>
      </c>
      <c r="D13" s="686">
        <v>5675.81</v>
      </c>
      <c r="E13" s="687">
        <v>5675.81</v>
      </c>
      <c r="F13" s="390">
        <v>100</v>
      </c>
      <c r="G13" s="389">
        <v>20</v>
      </c>
      <c r="H13" s="389">
        <v>427</v>
      </c>
      <c r="K13" s="28"/>
      <c r="L13" s="29"/>
    </row>
    <row r="14" spans="1:12" s="27" customFormat="1" ht="16.25" customHeight="1" x14ac:dyDescent="0.2">
      <c r="B14" s="319" t="s">
        <v>13</v>
      </c>
      <c r="C14" s="387" t="s">
        <v>286</v>
      </c>
      <c r="D14" s="686">
        <v>3358</v>
      </c>
      <c r="E14" s="687">
        <v>3358</v>
      </c>
      <c r="F14" s="390">
        <v>100</v>
      </c>
      <c r="G14" s="389">
        <v>7</v>
      </c>
      <c r="H14" s="389">
        <v>218</v>
      </c>
      <c r="K14" s="28"/>
      <c r="L14" s="29"/>
    </row>
    <row r="15" spans="1:12" s="27" customFormat="1" ht="16.25" customHeight="1" x14ac:dyDescent="0.2">
      <c r="B15" s="319" t="s">
        <v>15</v>
      </c>
      <c r="C15" s="387" t="s">
        <v>287</v>
      </c>
      <c r="D15" s="686">
        <v>4117.26</v>
      </c>
      <c r="E15" s="687">
        <v>4117.26</v>
      </c>
      <c r="F15" s="390">
        <v>100</v>
      </c>
      <c r="G15" s="389">
        <v>7</v>
      </c>
      <c r="H15" s="389">
        <v>201</v>
      </c>
      <c r="K15" s="28"/>
      <c r="L15" s="29"/>
    </row>
    <row r="16" spans="1:12" s="27" customFormat="1" ht="16.25" customHeight="1" x14ac:dyDescent="0.2">
      <c r="B16" s="319" t="s">
        <v>17</v>
      </c>
      <c r="C16" s="387" t="s">
        <v>1309</v>
      </c>
      <c r="D16" s="686">
        <v>4160.9399999999996</v>
      </c>
      <c r="E16" s="687">
        <v>4160.9399999999996</v>
      </c>
      <c r="F16" s="390">
        <v>100</v>
      </c>
      <c r="G16" s="389">
        <v>3</v>
      </c>
      <c r="H16" s="389">
        <v>263</v>
      </c>
      <c r="K16" s="28"/>
      <c r="L16" s="29"/>
    </row>
    <row r="17" spans="2:12" s="27" customFormat="1" ht="16.25" customHeight="1" x14ac:dyDescent="0.2">
      <c r="B17" s="319" t="s">
        <v>18</v>
      </c>
      <c r="C17" s="387" t="s">
        <v>289</v>
      </c>
      <c r="D17" s="686">
        <v>2450.06</v>
      </c>
      <c r="E17" s="687">
        <v>2450.06</v>
      </c>
      <c r="F17" s="390">
        <v>100</v>
      </c>
      <c r="G17" s="389">
        <v>7</v>
      </c>
      <c r="H17" s="389">
        <v>208</v>
      </c>
      <c r="K17" s="28"/>
      <c r="L17" s="29"/>
    </row>
    <row r="18" spans="2:12" s="27" customFormat="1" ht="16.25" customHeight="1" x14ac:dyDescent="0.2">
      <c r="B18" s="319" t="s">
        <v>19</v>
      </c>
      <c r="C18" s="387" t="s">
        <v>290</v>
      </c>
      <c r="D18" s="686">
        <v>3472.7</v>
      </c>
      <c r="E18" s="687">
        <v>3472.7</v>
      </c>
      <c r="F18" s="390">
        <v>100</v>
      </c>
      <c r="G18" s="389">
        <v>9</v>
      </c>
      <c r="H18" s="389">
        <v>248</v>
      </c>
      <c r="K18" s="28"/>
      <c r="L18" s="29"/>
    </row>
    <row r="19" spans="2:12" s="27" customFormat="1" ht="16.25" customHeight="1" x14ac:dyDescent="0.2">
      <c r="B19" s="319" t="s">
        <v>20</v>
      </c>
      <c r="C19" s="387" t="s">
        <v>1310</v>
      </c>
      <c r="D19" s="686">
        <v>5545.13</v>
      </c>
      <c r="E19" s="687">
        <v>5545.13</v>
      </c>
      <c r="F19" s="390">
        <v>100</v>
      </c>
      <c r="G19" s="389">
        <v>12</v>
      </c>
      <c r="H19" s="389">
        <v>360</v>
      </c>
      <c r="K19" s="28"/>
      <c r="L19" s="29"/>
    </row>
    <row r="20" spans="2:12" s="27" customFormat="1" ht="16.25" customHeight="1" x14ac:dyDescent="0.2">
      <c r="B20" s="319" t="s">
        <v>21</v>
      </c>
      <c r="C20" s="387" t="s">
        <v>292</v>
      </c>
      <c r="D20" s="686">
        <v>4554.9799999999996</v>
      </c>
      <c r="E20" s="687">
        <v>4554.9799999999996</v>
      </c>
      <c r="F20" s="390">
        <v>100</v>
      </c>
      <c r="G20" s="389">
        <v>6</v>
      </c>
      <c r="H20" s="389">
        <v>165</v>
      </c>
      <c r="K20" s="28"/>
      <c r="L20" s="29"/>
    </row>
    <row r="21" spans="2:12" s="27" customFormat="1" ht="16.25" customHeight="1" x14ac:dyDescent="0.2">
      <c r="B21" s="319" t="s">
        <v>22</v>
      </c>
      <c r="C21" s="387" t="s">
        <v>293</v>
      </c>
      <c r="D21" s="686">
        <v>3037.37</v>
      </c>
      <c r="E21" s="687">
        <v>3037.37</v>
      </c>
      <c r="F21" s="390">
        <v>100</v>
      </c>
      <c r="G21" s="389">
        <v>5</v>
      </c>
      <c r="H21" s="389">
        <v>177</v>
      </c>
      <c r="K21" s="28"/>
      <c r="L21" s="29"/>
    </row>
    <row r="22" spans="2:12" s="27" customFormat="1" ht="16.25" customHeight="1" x14ac:dyDescent="0.2">
      <c r="B22" s="319" t="s">
        <v>23</v>
      </c>
      <c r="C22" s="387" t="s">
        <v>294</v>
      </c>
      <c r="D22" s="686">
        <v>2854.83</v>
      </c>
      <c r="E22" s="687">
        <v>2854.83</v>
      </c>
      <c r="F22" s="390">
        <v>100</v>
      </c>
      <c r="G22" s="389">
        <v>7</v>
      </c>
      <c r="H22" s="389">
        <v>136</v>
      </c>
      <c r="K22" s="28"/>
      <c r="L22" s="29"/>
    </row>
    <row r="23" spans="2:12" s="27" customFormat="1" ht="16.25" customHeight="1" x14ac:dyDescent="0.2">
      <c r="B23" s="319" t="s">
        <v>24</v>
      </c>
      <c r="C23" s="387" t="s">
        <v>1311</v>
      </c>
      <c r="D23" s="686">
        <v>4076.38</v>
      </c>
      <c r="E23" s="687">
        <v>4076.38</v>
      </c>
      <c r="F23" s="390">
        <v>100</v>
      </c>
      <c r="G23" s="389">
        <v>8</v>
      </c>
      <c r="H23" s="389">
        <v>183</v>
      </c>
      <c r="K23" s="28"/>
      <c r="L23" s="29"/>
    </row>
    <row r="24" spans="2:12" s="27" customFormat="1" ht="16.25" customHeight="1" x14ac:dyDescent="0.2">
      <c r="B24" s="319" t="s">
        <v>25</v>
      </c>
      <c r="C24" s="387" t="s">
        <v>1312</v>
      </c>
      <c r="D24" s="686">
        <v>3361.48</v>
      </c>
      <c r="E24" s="687">
        <v>3361.48</v>
      </c>
      <c r="F24" s="390">
        <v>100</v>
      </c>
      <c r="G24" s="389">
        <v>15</v>
      </c>
      <c r="H24" s="389">
        <v>169</v>
      </c>
      <c r="K24" s="28"/>
      <c r="L24" s="29"/>
    </row>
    <row r="25" spans="2:12" s="27" customFormat="1" ht="16.25" customHeight="1" x14ac:dyDescent="0.2">
      <c r="B25" s="319" t="s">
        <v>26</v>
      </c>
      <c r="C25" s="387" t="s">
        <v>297</v>
      </c>
      <c r="D25" s="686">
        <v>2074.66</v>
      </c>
      <c r="E25" s="687">
        <v>2074.66</v>
      </c>
      <c r="F25" s="390">
        <v>100</v>
      </c>
      <c r="G25" s="389">
        <v>8</v>
      </c>
      <c r="H25" s="389">
        <v>149</v>
      </c>
      <c r="K25" s="28"/>
      <c r="L25" s="29"/>
    </row>
    <row r="26" spans="2:12" s="27" customFormat="1" ht="16.25" customHeight="1" x14ac:dyDescent="0.2">
      <c r="B26" s="319" t="s">
        <v>28</v>
      </c>
      <c r="C26" s="387" t="s">
        <v>298</v>
      </c>
      <c r="D26" s="686">
        <v>2054.21</v>
      </c>
      <c r="E26" s="687">
        <v>2054.21</v>
      </c>
      <c r="F26" s="390">
        <v>100</v>
      </c>
      <c r="G26" s="389">
        <v>8</v>
      </c>
      <c r="H26" s="389">
        <v>115</v>
      </c>
      <c r="K26" s="28"/>
      <c r="L26" s="29"/>
    </row>
    <row r="27" spans="2:12" s="27" customFormat="1" ht="16.25" customHeight="1" x14ac:dyDescent="0.2">
      <c r="B27" s="319" t="s">
        <v>30</v>
      </c>
      <c r="C27" s="387" t="s">
        <v>299</v>
      </c>
      <c r="D27" s="686">
        <v>1859.43</v>
      </c>
      <c r="E27" s="687">
        <v>1859.43</v>
      </c>
      <c r="F27" s="390">
        <v>100</v>
      </c>
      <c r="G27" s="389">
        <v>7</v>
      </c>
      <c r="H27" s="389">
        <v>100</v>
      </c>
      <c r="K27" s="28"/>
      <c r="L27" s="29"/>
    </row>
    <row r="28" spans="2:12" s="27" customFormat="1" ht="16.25" customHeight="1" x14ac:dyDescent="0.2">
      <c r="B28" s="319" t="s">
        <v>31</v>
      </c>
      <c r="C28" s="387" t="s">
        <v>300</v>
      </c>
      <c r="D28" s="686">
        <v>4869.8100000000004</v>
      </c>
      <c r="E28" s="687">
        <v>4869.8100000000004</v>
      </c>
      <c r="F28" s="390">
        <v>100</v>
      </c>
      <c r="G28" s="389">
        <v>9</v>
      </c>
      <c r="H28" s="389">
        <v>443</v>
      </c>
      <c r="K28" s="28"/>
      <c r="L28" s="29"/>
    </row>
    <row r="29" spans="2:12" s="27" customFormat="1" ht="16.25" customHeight="1" x14ac:dyDescent="0.2">
      <c r="B29" s="319" t="s">
        <v>32</v>
      </c>
      <c r="C29" s="387" t="s">
        <v>301</v>
      </c>
      <c r="D29" s="686">
        <v>13847.84</v>
      </c>
      <c r="E29" s="687">
        <v>13275.2</v>
      </c>
      <c r="F29" s="390">
        <v>95.864770245756745</v>
      </c>
      <c r="G29" s="389">
        <v>22</v>
      </c>
      <c r="H29" s="389">
        <v>368</v>
      </c>
      <c r="K29" s="28"/>
      <c r="L29" s="29"/>
    </row>
    <row r="30" spans="2:12" s="27" customFormat="1" ht="16.25" customHeight="1" x14ac:dyDescent="0.2">
      <c r="B30" s="319" t="s">
        <v>33</v>
      </c>
      <c r="C30" s="387" t="s">
        <v>302</v>
      </c>
      <c r="D30" s="686">
        <v>3820.09</v>
      </c>
      <c r="E30" s="687">
        <v>3820.09</v>
      </c>
      <c r="F30" s="390">
        <v>100</v>
      </c>
      <c r="G30" s="389">
        <v>1</v>
      </c>
      <c r="H30" s="389" t="s">
        <v>1406</v>
      </c>
      <c r="K30" s="28"/>
      <c r="L30" s="29"/>
    </row>
    <row r="31" spans="2:12" s="27" customFormat="1" ht="16.25" customHeight="1" x14ac:dyDescent="0.2">
      <c r="B31" s="319" t="s">
        <v>36</v>
      </c>
      <c r="C31" s="387" t="s">
        <v>303</v>
      </c>
      <c r="D31" s="686">
        <v>3900.85</v>
      </c>
      <c r="E31" s="687">
        <v>3844.98</v>
      </c>
      <c r="F31" s="390">
        <v>98.567748054911107</v>
      </c>
      <c r="G31" s="389">
        <v>10</v>
      </c>
      <c r="H31" s="389">
        <v>139</v>
      </c>
      <c r="K31" s="28"/>
      <c r="L31" s="29"/>
    </row>
    <row r="32" spans="2:12" s="27" customFormat="1" ht="16.25" customHeight="1" x14ac:dyDescent="0.2">
      <c r="B32" s="319" t="s">
        <v>37</v>
      </c>
      <c r="C32" s="387" t="s">
        <v>1313</v>
      </c>
      <c r="D32" s="686">
        <v>1936.4</v>
      </c>
      <c r="E32" s="687">
        <v>1936.4</v>
      </c>
      <c r="F32" s="390">
        <v>100</v>
      </c>
      <c r="G32" s="389">
        <v>8</v>
      </c>
      <c r="H32" s="389">
        <v>111</v>
      </c>
      <c r="K32" s="28"/>
      <c r="L32" s="29"/>
    </row>
    <row r="33" spans="2:12" s="27" customFormat="1" ht="16.25" customHeight="1" x14ac:dyDescent="0.2">
      <c r="B33" s="319" t="s">
        <v>38</v>
      </c>
      <c r="C33" s="387" t="s">
        <v>305</v>
      </c>
      <c r="D33" s="686">
        <v>6851.48</v>
      </c>
      <c r="E33" s="687">
        <v>6851.48</v>
      </c>
      <c r="F33" s="390">
        <v>100</v>
      </c>
      <c r="G33" s="389">
        <v>17</v>
      </c>
      <c r="H33" s="389">
        <v>263</v>
      </c>
      <c r="K33" s="28"/>
      <c r="L33" s="29"/>
    </row>
    <row r="34" spans="2:12" s="27" customFormat="1" ht="16.25" customHeight="1" x14ac:dyDescent="0.2">
      <c r="B34" s="319" t="s">
        <v>39</v>
      </c>
      <c r="C34" s="387" t="s">
        <v>1314</v>
      </c>
      <c r="D34" s="686">
        <v>8266.67</v>
      </c>
      <c r="E34" s="687">
        <v>8266.67</v>
      </c>
      <c r="F34" s="390">
        <v>100</v>
      </c>
      <c r="G34" s="389">
        <v>32</v>
      </c>
      <c r="H34" s="389">
        <v>524</v>
      </c>
      <c r="K34" s="28"/>
      <c r="L34" s="29"/>
    </row>
    <row r="35" spans="2:12" s="27" customFormat="1" ht="16.25" customHeight="1" x14ac:dyDescent="0.2">
      <c r="B35" s="319" t="s">
        <v>40</v>
      </c>
      <c r="C35" s="387" t="s">
        <v>1315</v>
      </c>
      <c r="D35" s="686">
        <v>6866.6</v>
      </c>
      <c r="E35" s="687">
        <v>6866.6</v>
      </c>
      <c r="F35" s="390">
        <v>100</v>
      </c>
      <c r="G35" s="389">
        <v>38</v>
      </c>
      <c r="H35" s="389">
        <v>311</v>
      </c>
      <c r="K35" s="28"/>
      <c r="L35" s="29"/>
    </row>
    <row r="36" spans="2:12" s="27" customFormat="1" ht="16.25" customHeight="1" x14ac:dyDescent="0.2">
      <c r="B36" s="319" t="s">
        <v>41</v>
      </c>
      <c r="C36" s="387" t="s">
        <v>1316</v>
      </c>
      <c r="D36" s="686">
        <v>8074.83</v>
      </c>
      <c r="E36" s="687">
        <v>8074.83</v>
      </c>
      <c r="F36" s="390">
        <v>100</v>
      </c>
      <c r="G36" s="389">
        <v>9</v>
      </c>
      <c r="H36" s="389">
        <v>114</v>
      </c>
      <c r="K36" s="28"/>
      <c r="L36" s="29"/>
    </row>
    <row r="37" spans="2:12" s="27" customFormat="1" ht="16.25" customHeight="1" x14ac:dyDescent="0.2">
      <c r="B37" s="319" t="s">
        <v>733</v>
      </c>
      <c r="C37" s="387" t="s">
        <v>811</v>
      </c>
      <c r="D37" s="686">
        <v>4019.84</v>
      </c>
      <c r="E37" s="687">
        <v>4019.84</v>
      </c>
      <c r="F37" s="390">
        <v>100</v>
      </c>
      <c r="G37" s="389">
        <v>11</v>
      </c>
      <c r="H37" s="389">
        <v>291</v>
      </c>
      <c r="K37" s="28"/>
      <c r="L37" s="29"/>
    </row>
    <row r="38" spans="2:12" s="27" customFormat="1" ht="16.25" customHeight="1" x14ac:dyDescent="0.2">
      <c r="B38" s="319" t="s">
        <v>734</v>
      </c>
      <c r="C38" s="387" t="s">
        <v>812</v>
      </c>
      <c r="D38" s="686">
        <v>2055.5300000000002</v>
      </c>
      <c r="E38" s="687">
        <v>2055.5300000000002</v>
      </c>
      <c r="F38" s="390">
        <v>100</v>
      </c>
      <c r="G38" s="389">
        <v>7</v>
      </c>
      <c r="H38" s="389">
        <v>188</v>
      </c>
      <c r="K38" s="28"/>
      <c r="L38" s="29"/>
    </row>
    <row r="39" spans="2:12" s="27" customFormat="1" ht="16.25" customHeight="1" x14ac:dyDescent="0.2">
      <c r="B39" s="319" t="s">
        <v>736</v>
      </c>
      <c r="C39" s="387" t="s">
        <v>813</v>
      </c>
      <c r="D39" s="686">
        <v>2667.77</v>
      </c>
      <c r="E39" s="687">
        <v>2667.77</v>
      </c>
      <c r="F39" s="390">
        <v>100</v>
      </c>
      <c r="G39" s="389">
        <v>1</v>
      </c>
      <c r="H39" s="389" t="s">
        <v>1406</v>
      </c>
      <c r="K39" s="28"/>
      <c r="L39" s="29"/>
    </row>
    <row r="40" spans="2:12" s="27" customFormat="1" ht="16.25" customHeight="1" x14ac:dyDescent="0.2">
      <c r="B40" s="319" t="s">
        <v>1218</v>
      </c>
      <c r="C40" s="339" t="s">
        <v>1317</v>
      </c>
      <c r="D40" s="686">
        <v>34270.050000000003</v>
      </c>
      <c r="E40" s="686">
        <v>34270.050000000003</v>
      </c>
      <c r="F40" s="390">
        <v>100</v>
      </c>
      <c r="G40" s="688">
        <v>1</v>
      </c>
      <c r="H40" s="389" t="s">
        <v>1406</v>
      </c>
      <c r="K40" s="28"/>
      <c r="L40" s="29"/>
    </row>
    <row r="41" spans="2:12" s="27" customFormat="1" ht="16.25" customHeight="1" x14ac:dyDescent="0.2">
      <c r="B41" s="319" t="s">
        <v>1219</v>
      </c>
      <c r="C41" s="339" t="s">
        <v>1318</v>
      </c>
      <c r="D41" s="686">
        <v>24288.080000000002</v>
      </c>
      <c r="E41" s="686">
        <v>24288.080000000002</v>
      </c>
      <c r="F41" s="390">
        <v>100</v>
      </c>
      <c r="G41" s="688">
        <v>8</v>
      </c>
      <c r="H41" s="547">
        <v>1203</v>
      </c>
      <c r="K41" s="28"/>
      <c r="L41" s="29"/>
    </row>
    <row r="42" spans="2:12" s="27" customFormat="1" ht="16.25" customHeight="1" x14ac:dyDescent="0.2">
      <c r="B42" s="319" t="s">
        <v>1220</v>
      </c>
      <c r="C42" s="339" t="s">
        <v>1319</v>
      </c>
      <c r="D42" s="686">
        <v>7014.62</v>
      </c>
      <c r="E42" s="686">
        <v>7014.62</v>
      </c>
      <c r="F42" s="390">
        <v>100</v>
      </c>
      <c r="G42" s="688">
        <v>5</v>
      </c>
      <c r="H42" s="547">
        <v>331</v>
      </c>
      <c r="K42" s="28"/>
      <c r="L42" s="29"/>
    </row>
    <row r="43" spans="2:12" s="27" customFormat="1" ht="16.25" customHeight="1" x14ac:dyDescent="0.2">
      <c r="B43" s="319" t="s">
        <v>1222</v>
      </c>
      <c r="C43" s="339" t="s">
        <v>1320</v>
      </c>
      <c r="D43" s="686">
        <v>7719.04</v>
      </c>
      <c r="E43" s="686">
        <v>7569.69</v>
      </c>
      <c r="F43" s="390">
        <v>98.065173907636179</v>
      </c>
      <c r="G43" s="688">
        <v>8</v>
      </c>
      <c r="H43" s="547">
        <v>398</v>
      </c>
      <c r="K43" s="28"/>
      <c r="L43" s="29"/>
    </row>
    <row r="44" spans="2:12" s="27" customFormat="1" ht="16.25" customHeight="1" x14ac:dyDescent="0.2">
      <c r="B44" s="319" t="s">
        <v>1223</v>
      </c>
      <c r="C44" s="339" t="s">
        <v>1321</v>
      </c>
      <c r="D44" s="686">
        <v>10914.2</v>
      </c>
      <c r="E44" s="686">
        <v>10914.2</v>
      </c>
      <c r="F44" s="390">
        <v>100</v>
      </c>
      <c r="G44" s="688">
        <v>1</v>
      </c>
      <c r="H44" s="547" t="s">
        <v>1406</v>
      </c>
      <c r="K44" s="28"/>
      <c r="L44" s="29"/>
    </row>
    <row r="45" spans="2:12" s="27" customFormat="1" ht="16.25" customHeight="1" x14ac:dyDescent="0.2">
      <c r="B45" s="319" t="s">
        <v>1224</v>
      </c>
      <c r="C45" s="339" t="s">
        <v>1322</v>
      </c>
      <c r="D45" s="686">
        <v>6032.24</v>
      </c>
      <c r="E45" s="686">
        <v>6032.24</v>
      </c>
      <c r="F45" s="390">
        <v>100</v>
      </c>
      <c r="G45" s="688">
        <v>10</v>
      </c>
      <c r="H45" s="547">
        <v>298</v>
      </c>
      <c r="K45" s="28"/>
      <c r="L45" s="29"/>
    </row>
    <row r="46" spans="2:12" s="27" customFormat="1" ht="16.25" customHeight="1" x14ac:dyDescent="0.2">
      <c r="B46" s="319" t="s">
        <v>1225</v>
      </c>
      <c r="C46" s="339" t="s">
        <v>1323</v>
      </c>
      <c r="D46" s="686">
        <v>7429.16</v>
      </c>
      <c r="E46" s="686">
        <v>7429.16</v>
      </c>
      <c r="F46" s="390">
        <v>100</v>
      </c>
      <c r="G46" s="688">
        <v>4</v>
      </c>
      <c r="H46" s="547">
        <v>356</v>
      </c>
      <c r="K46" s="28"/>
      <c r="L46" s="29"/>
    </row>
    <row r="47" spans="2:12" s="27" customFormat="1" ht="16.25" customHeight="1" x14ac:dyDescent="0.2">
      <c r="B47" s="319" t="s">
        <v>1227</v>
      </c>
      <c r="C47" s="339" t="s">
        <v>1324</v>
      </c>
      <c r="D47" s="686">
        <v>3524.17</v>
      </c>
      <c r="E47" s="686">
        <v>3284.67</v>
      </c>
      <c r="F47" s="390">
        <v>93.204073583283446</v>
      </c>
      <c r="G47" s="688">
        <v>7</v>
      </c>
      <c r="H47" s="547">
        <v>159</v>
      </c>
      <c r="K47" s="28"/>
      <c r="L47" s="29"/>
    </row>
    <row r="48" spans="2:12" s="27" customFormat="1" ht="16.25" customHeight="1" x14ac:dyDescent="0.2">
      <c r="B48" s="319" t="s">
        <v>1229</v>
      </c>
      <c r="C48" s="339" t="s">
        <v>1325</v>
      </c>
      <c r="D48" s="686">
        <v>1812.52</v>
      </c>
      <c r="E48" s="686">
        <v>1812.52</v>
      </c>
      <c r="F48" s="390">
        <v>100</v>
      </c>
      <c r="G48" s="688">
        <v>8</v>
      </c>
      <c r="H48" s="547">
        <v>109</v>
      </c>
      <c r="K48" s="28"/>
      <c r="L48" s="29"/>
    </row>
    <row r="49" spans="2:12" s="27" customFormat="1" ht="16.25" customHeight="1" x14ac:dyDescent="0.2">
      <c r="B49" s="319" t="s">
        <v>1231</v>
      </c>
      <c r="C49" s="339" t="s">
        <v>1326</v>
      </c>
      <c r="D49" s="686">
        <v>5850.23</v>
      </c>
      <c r="E49" s="686">
        <v>5286.97</v>
      </c>
      <c r="F49" s="390">
        <v>90.372002468279021</v>
      </c>
      <c r="G49" s="688">
        <v>7</v>
      </c>
      <c r="H49" s="547">
        <v>138</v>
      </c>
      <c r="K49" s="28"/>
      <c r="L49" s="29"/>
    </row>
    <row r="50" spans="2:12" s="27" customFormat="1" ht="16.25" customHeight="1" x14ac:dyDescent="0.2">
      <c r="B50" s="319" t="s">
        <v>43</v>
      </c>
      <c r="C50" s="387" t="s">
        <v>309</v>
      </c>
      <c r="D50" s="686">
        <v>13642.16</v>
      </c>
      <c r="E50" s="687">
        <v>13444.83</v>
      </c>
      <c r="F50" s="390">
        <v>98.553528180288168</v>
      </c>
      <c r="G50" s="389">
        <v>49</v>
      </c>
      <c r="H50" s="389">
        <v>447</v>
      </c>
      <c r="K50" s="28"/>
      <c r="L50" s="29"/>
    </row>
    <row r="51" spans="2:12" s="27" customFormat="1" ht="16.25" customHeight="1" x14ac:dyDescent="0.2">
      <c r="B51" s="319" t="s">
        <v>44</v>
      </c>
      <c r="C51" s="387" t="s">
        <v>310</v>
      </c>
      <c r="D51" s="686">
        <v>6559.34</v>
      </c>
      <c r="E51" s="687">
        <v>6559.34</v>
      </c>
      <c r="F51" s="390">
        <v>100</v>
      </c>
      <c r="G51" s="389">
        <v>4</v>
      </c>
      <c r="H51" s="389">
        <v>264</v>
      </c>
      <c r="K51" s="28"/>
      <c r="L51" s="29"/>
    </row>
    <row r="52" spans="2:12" s="27" customFormat="1" ht="16.25" customHeight="1" x14ac:dyDescent="0.2">
      <c r="B52" s="319" t="s">
        <v>46</v>
      </c>
      <c r="C52" s="387" t="s">
        <v>1327</v>
      </c>
      <c r="D52" s="686">
        <v>6033.7</v>
      </c>
      <c r="E52" s="687">
        <v>5833.86</v>
      </c>
      <c r="F52" s="390">
        <v>96.687936092281674</v>
      </c>
      <c r="G52" s="389">
        <v>37</v>
      </c>
      <c r="H52" s="389">
        <v>165</v>
      </c>
      <c r="K52" s="28"/>
      <c r="L52" s="29"/>
    </row>
    <row r="53" spans="2:12" s="27" customFormat="1" ht="16.25" customHeight="1" x14ac:dyDescent="0.2">
      <c r="B53" s="319" t="s">
        <v>47</v>
      </c>
      <c r="C53" s="387" t="s">
        <v>312</v>
      </c>
      <c r="D53" s="686">
        <v>5882.2</v>
      </c>
      <c r="E53" s="687">
        <v>5796.86</v>
      </c>
      <c r="F53" s="390">
        <v>98.549182278739238</v>
      </c>
      <c r="G53" s="389">
        <v>30</v>
      </c>
      <c r="H53" s="389">
        <v>175</v>
      </c>
      <c r="K53" s="28"/>
      <c r="L53" s="29"/>
    </row>
    <row r="54" spans="2:12" s="27" customFormat="1" ht="16.25" customHeight="1" x14ac:dyDescent="0.2">
      <c r="B54" s="319" t="s">
        <v>48</v>
      </c>
      <c r="C54" s="387" t="s">
        <v>1329</v>
      </c>
      <c r="D54" s="686">
        <v>3282.9</v>
      </c>
      <c r="E54" s="687">
        <v>2555.9</v>
      </c>
      <c r="F54" s="390">
        <v>77.854945322732959</v>
      </c>
      <c r="G54" s="389">
        <v>15</v>
      </c>
      <c r="H54" s="389">
        <v>86</v>
      </c>
      <c r="K54" s="28"/>
      <c r="L54" s="29"/>
    </row>
    <row r="55" spans="2:12" s="27" customFormat="1" ht="16.25" customHeight="1" x14ac:dyDescent="0.2">
      <c r="B55" s="319" t="s">
        <v>49</v>
      </c>
      <c r="C55" s="387" t="s">
        <v>1330</v>
      </c>
      <c r="D55" s="686">
        <v>4655.74</v>
      </c>
      <c r="E55" s="687">
        <v>4655.74</v>
      </c>
      <c r="F55" s="390">
        <v>100</v>
      </c>
      <c r="G55" s="389">
        <v>17</v>
      </c>
      <c r="H55" s="389">
        <v>172</v>
      </c>
      <c r="K55" s="28"/>
      <c r="L55" s="29"/>
    </row>
    <row r="56" spans="2:12" s="27" customFormat="1" ht="16.25" customHeight="1" x14ac:dyDescent="0.2">
      <c r="B56" s="319" t="s">
        <v>50</v>
      </c>
      <c r="C56" s="387" t="s">
        <v>315</v>
      </c>
      <c r="D56" s="686">
        <v>34616.839999999997</v>
      </c>
      <c r="E56" s="687">
        <v>34616.839999999997</v>
      </c>
      <c r="F56" s="390">
        <v>100</v>
      </c>
      <c r="G56" s="389">
        <v>1</v>
      </c>
      <c r="H56" s="389" t="s">
        <v>1406</v>
      </c>
      <c r="K56" s="28"/>
      <c r="L56" s="29"/>
    </row>
    <row r="57" spans="2:12" s="27" customFormat="1" ht="16.25" customHeight="1" x14ac:dyDescent="0.2">
      <c r="B57" s="319" t="s">
        <v>51</v>
      </c>
      <c r="C57" s="387" t="s">
        <v>316</v>
      </c>
      <c r="D57" s="686">
        <v>21171.040000000001</v>
      </c>
      <c r="E57" s="687">
        <v>21129.48</v>
      </c>
      <c r="F57" s="390">
        <v>99.803694102887704</v>
      </c>
      <c r="G57" s="389">
        <v>43</v>
      </c>
      <c r="H57" s="389">
        <v>709</v>
      </c>
      <c r="K57" s="28"/>
      <c r="L57" s="29"/>
    </row>
    <row r="58" spans="2:12" s="27" customFormat="1" ht="16.25" customHeight="1" x14ac:dyDescent="0.2">
      <c r="B58" s="319" t="s">
        <v>52</v>
      </c>
      <c r="C58" s="387" t="s">
        <v>317</v>
      </c>
      <c r="D58" s="686">
        <v>16977.79</v>
      </c>
      <c r="E58" s="687">
        <v>16977.79</v>
      </c>
      <c r="F58" s="390">
        <v>100</v>
      </c>
      <c r="G58" s="389">
        <v>24</v>
      </c>
      <c r="H58" s="389">
        <v>534</v>
      </c>
      <c r="K58" s="28"/>
      <c r="L58" s="29"/>
    </row>
    <row r="59" spans="2:12" s="27" customFormat="1" ht="16.25" customHeight="1" x14ac:dyDescent="0.2">
      <c r="B59" s="319" t="s">
        <v>53</v>
      </c>
      <c r="C59" s="387" t="s">
        <v>318</v>
      </c>
      <c r="D59" s="686">
        <v>5213.0200000000004</v>
      </c>
      <c r="E59" s="687">
        <v>5213.0200000000004</v>
      </c>
      <c r="F59" s="390">
        <v>100</v>
      </c>
      <c r="G59" s="389">
        <v>16</v>
      </c>
      <c r="H59" s="389">
        <v>268</v>
      </c>
      <c r="K59" s="28"/>
      <c r="L59" s="29"/>
    </row>
    <row r="60" spans="2:12" s="27" customFormat="1" ht="16.25" customHeight="1" x14ac:dyDescent="0.2">
      <c r="B60" s="319" t="s">
        <v>54</v>
      </c>
      <c r="C60" s="387" t="s">
        <v>319</v>
      </c>
      <c r="D60" s="686">
        <v>11558.68</v>
      </c>
      <c r="E60" s="687">
        <v>11558.68</v>
      </c>
      <c r="F60" s="390">
        <v>100</v>
      </c>
      <c r="G60" s="389">
        <v>19</v>
      </c>
      <c r="H60" s="389">
        <v>326</v>
      </c>
      <c r="K60" s="28"/>
      <c r="L60" s="29"/>
    </row>
    <row r="61" spans="2:12" s="27" customFormat="1" ht="16.25" customHeight="1" x14ac:dyDescent="0.2">
      <c r="B61" s="319" t="s">
        <v>55</v>
      </c>
      <c r="C61" s="387" t="s">
        <v>320</v>
      </c>
      <c r="D61" s="686">
        <v>7828.17</v>
      </c>
      <c r="E61" s="687">
        <v>7828.17</v>
      </c>
      <c r="F61" s="390">
        <v>100</v>
      </c>
      <c r="G61" s="389">
        <v>20</v>
      </c>
      <c r="H61" s="389">
        <v>230</v>
      </c>
      <c r="K61" s="28"/>
      <c r="L61" s="29"/>
    </row>
    <row r="62" spans="2:12" s="27" customFormat="1" ht="16.25" customHeight="1" x14ac:dyDescent="0.2">
      <c r="B62" s="319" t="s">
        <v>56</v>
      </c>
      <c r="C62" s="387" t="s">
        <v>1331</v>
      </c>
      <c r="D62" s="686">
        <v>7520.72</v>
      </c>
      <c r="E62" s="687">
        <v>7520.72</v>
      </c>
      <c r="F62" s="390">
        <v>100</v>
      </c>
      <c r="G62" s="389">
        <v>54</v>
      </c>
      <c r="H62" s="389">
        <v>276</v>
      </c>
      <c r="K62" s="28"/>
      <c r="L62" s="29"/>
    </row>
    <row r="63" spans="2:12" s="27" customFormat="1" ht="16.25" customHeight="1" thickBot="1" x14ac:dyDescent="0.25">
      <c r="B63" s="331" t="s">
        <v>57</v>
      </c>
      <c r="C63" s="512" t="s">
        <v>1332</v>
      </c>
      <c r="D63" s="689">
        <v>3751.85</v>
      </c>
      <c r="E63" s="690">
        <v>3673.03</v>
      </c>
      <c r="F63" s="515">
        <v>97.89916974292683</v>
      </c>
      <c r="G63" s="514">
        <v>24</v>
      </c>
      <c r="H63" s="514">
        <v>106</v>
      </c>
      <c r="K63" s="28"/>
      <c r="L63" s="29"/>
    </row>
    <row r="64" spans="2:12" s="27" customFormat="1" ht="16.25" customHeight="1" thickTop="1" x14ac:dyDescent="0.2">
      <c r="B64" s="332" t="s">
        <v>58</v>
      </c>
      <c r="C64" s="375" t="s">
        <v>323</v>
      </c>
      <c r="D64" s="691">
        <v>39708.82999999998</v>
      </c>
      <c r="E64" s="691">
        <v>38474.689999999981</v>
      </c>
      <c r="F64" s="376">
        <v>96.9</v>
      </c>
      <c r="G64" s="333">
        <v>102</v>
      </c>
      <c r="H64" s="572">
        <v>805</v>
      </c>
      <c r="K64" s="28"/>
      <c r="L64" s="29"/>
    </row>
    <row r="65" spans="2:12" s="27" customFormat="1" ht="16.25" customHeight="1" x14ac:dyDescent="0.2">
      <c r="B65" s="332" t="s">
        <v>59</v>
      </c>
      <c r="C65" s="387" t="s">
        <v>324</v>
      </c>
      <c r="D65" s="686">
        <v>29383.65</v>
      </c>
      <c r="E65" s="687">
        <v>29383.65</v>
      </c>
      <c r="F65" s="390">
        <v>100</v>
      </c>
      <c r="G65" s="389">
        <v>1</v>
      </c>
      <c r="H65" s="389" t="s">
        <v>1406</v>
      </c>
      <c r="K65" s="28"/>
      <c r="L65" s="29"/>
    </row>
    <row r="66" spans="2:12" s="27" customFormat="1" ht="16.25" customHeight="1" x14ac:dyDescent="0.2">
      <c r="B66" s="332" t="s">
        <v>60</v>
      </c>
      <c r="C66" s="375" t="s">
        <v>271</v>
      </c>
      <c r="D66" s="691">
        <v>6295.22</v>
      </c>
      <c r="E66" s="691">
        <v>5554.27</v>
      </c>
      <c r="F66" s="376">
        <v>88.2</v>
      </c>
      <c r="G66" s="333">
        <v>10</v>
      </c>
      <c r="H66" s="572">
        <v>337</v>
      </c>
      <c r="K66" s="28"/>
      <c r="L66" s="29"/>
    </row>
    <row r="67" spans="2:12" s="27" customFormat="1" ht="16.25" customHeight="1" x14ac:dyDescent="0.2">
      <c r="B67" s="332" t="s">
        <v>61</v>
      </c>
      <c r="C67" s="387" t="s">
        <v>325</v>
      </c>
      <c r="D67" s="686">
        <v>18810.310000000001</v>
      </c>
      <c r="E67" s="687">
        <v>18810.310000000001</v>
      </c>
      <c r="F67" s="390">
        <v>100</v>
      </c>
      <c r="G67" s="389">
        <v>1</v>
      </c>
      <c r="H67" s="389" t="s">
        <v>1406</v>
      </c>
      <c r="K67" s="28"/>
      <c r="L67" s="29"/>
    </row>
    <row r="68" spans="2:12" s="27" customFormat="1" ht="16.25" customHeight="1" x14ac:dyDescent="0.2">
      <c r="B68" s="332" t="s">
        <v>62</v>
      </c>
      <c r="C68" s="375" t="s">
        <v>326</v>
      </c>
      <c r="D68" s="691">
        <v>3611.5899999999997</v>
      </c>
      <c r="E68" s="691">
        <v>3611.5899999999997</v>
      </c>
      <c r="F68" s="376">
        <v>100</v>
      </c>
      <c r="G68" s="333">
        <v>14</v>
      </c>
      <c r="H68" s="572">
        <v>483</v>
      </c>
      <c r="K68" s="28"/>
      <c r="L68" s="29"/>
    </row>
    <row r="69" spans="2:12" s="27" customFormat="1" ht="16.25" customHeight="1" x14ac:dyDescent="0.2">
      <c r="B69" s="332" t="s">
        <v>63</v>
      </c>
      <c r="C69" s="387" t="s">
        <v>327</v>
      </c>
      <c r="D69" s="686">
        <v>2693.9300000000003</v>
      </c>
      <c r="E69" s="687">
        <v>2595.59</v>
      </c>
      <c r="F69" s="390">
        <v>96.3</v>
      </c>
      <c r="G69" s="389">
        <v>12</v>
      </c>
      <c r="H69" s="389">
        <v>231</v>
      </c>
      <c r="K69" s="28"/>
      <c r="L69" s="29"/>
    </row>
    <row r="70" spans="2:12" s="27" customFormat="1" ht="16.25" customHeight="1" x14ac:dyDescent="0.2">
      <c r="B70" s="332" t="s">
        <v>64</v>
      </c>
      <c r="C70" s="375" t="s">
        <v>2</v>
      </c>
      <c r="D70" s="691">
        <v>2891.32</v>
      </c>
      <c r="E70" s="691">
        <v>2891.32</v>
      </c>
      <c r="F70" s="376">
        <v>100</v>
      </c>
      <c r="G70" s="333">
        <v>7</v>
      </c>
      <c r="H70" s="572">
        <v>124</v>
      </c>
      <c r="K70" s="28"/>
      <c r="L70" s="29"/>
    </row>
    <row r="71" spans="2:12" s="27" customFormat="1" ht="16.25" customHeight="1" x14ac:dyDescent="0.2">
      <c r="B71" s="332" t="s">
        <v>65</v>
      </c>
      <c r="C71" s="387" t="s">
        <v>328</v>
      </c>
      <c r="D71" s="686">
        <v>14367.98</v>
      </c>
      <c r="E71" s="687">
        <v>14367.98</v>
      </c>
      <c r="F71" s="390">
        <v>100</v>
      </c>
      <c r="G71" s="389">
        <v>1</v>
      </c>
      <c r="H71" s="389" t="s">
        <v>1406</v>
      </c>
      <c r="K71" s="28"/>
      <c r="L71" s="29"/>
    </row>
    <row r="72" spans="2:12" s="27" customFormat="1" ht="16.25" customHeight="1" x14ac:dyDescent="0.2">
      <c r="B72" s="332" t="s">
        <v>66</v>
      </c>
      <c r="C72" s="375" t="s">
        <v>329</v>
      </c>
      <c r="D72" s="691">
        <v>12385.18</v>
      </c>
      <c r="E72" s="691">
        <v>12385.18</v>
      </c>
      <c r="F72" s="376">
        <v>100</v>
      </c>
      <c r="G72" s="333">
        <v>1</v>
      </c>
      <c r="H72" s="572" t="s">
        <v>1406</v>
      </c>
      <c r="K72" s="28"/>
      <c r="L72" s="29"/>
    </row>
    <row r="73" spans="2:12" s="27" customFormat="1" ht="16.25" customHeight="1" x14ac:dyDescent="0.2">
      <c r="B73" s="332" t="s">
        <v>67</v>
      </c>
      <c r="C73" s="387" t="s">
        <v>272</v>
      </c>
      <c r="D73" s="686">
        <v>7480.63</v>
      </c>
      <c r="E73" s="687">
        <v>7480.63</v>
      </c>
      <c r="F73" s="390">
        <v>100</v>
      </c>
      <c r="G73" s="389">
        <v>1</v>
      </c>
      <c r="H73" s="389" t="s">
        <v>1406</v>
      </c>
      <c r="K73" s="28"/>
      <c r="L73" s="29"/>
    </row>
    <row r="74" spans="2:12" s="27" customFormat="1" ht="16.25" customHeight="1" x14ac:dyDescent="0.2">
      <c r="B74" s="332" t="s">
        <v>68</v>
      </c>
      <c r="C74" s="375" t="s">
        <v>330</v>
      </c>
      <c r="D74" s="691">
        <v>1791.3399999999997</v>
      </c>
      <c r="E74" s="691">
        <v>1791.3399999999997</v>
      </c>
      <c r="F74" s="376">
        <v>100</v>
      </c>
      <c r="G74" s="333">
        <v>10</v>
      </c>
      <c r="H74" s="572">
        <v>127</v>
      </c>
      <c r="K74" s="28"/>
      <c r="L74" s="29"/>
    </row>
    <row r="75" spans="2:12" s="27" customFormat="1" ht="16.25" customHeight="1" x14ac:dyDescent="0.2">
      <c r="B75" s="332" t="s">
        <v>69</v>
      </c>
      <c r="C75" s="387" t="s">
        <v>331</v>
      </c>
      <c r="D75" s="686">
        <v>2286.4699999999998</v>
      </c>
      <c r="E75" s="687">
        <v>2286.4699999999998</v>
      </c>
      <c r="F75" s="390">
        <v>100</v>
      </c>
      <c r="G75" s="389">
        <v>1</v>
      </c>
      <c r="H75" s="389" t="s">
        <v>1406</v>
      </c>
      <c r="K75" s="28"/>
      <c r="L75" s="29"/>
    </row>
    <row r="76" spans="2:12" s="27" customFormat="1" ht="16.25" customHeight="1" x14ac:dyDescent="0.2">
      <c r="B76" s="332" t="s">
        <v>70</v>
      </c>
      <c r="C76" s="375" t="s">
        <v>332</v>
      </c>
      <c r="D76" s="691">
        <v>2457.36</v>
      </c>
      <c r="E76" s="691">
        <v>2457.36</v>
      </c>
      <c r="F76" s="376">
        <v>100</v>
      </c>
      <c r="G76" s="333">
        <v>7</v>
      </c>
      <c r="H76" s="572">
        <v>119</v>
      </c>
      <c r="K76" s="28"/>
      <c r="L76" s="29"/>
    </row>
    <row r="77" spans="2:12" s="27" customFormat="1" ht="16.25" customHeight="1" x14ac:dyDescent="0.2">
      <c r="B77" s="332" t="s">
        <v>71</v>
      </c>
      <c r="C77" s="387" t="s">
        <v>333</v>
      </c>
      <c r="D77" s="686">
        <v>6217.85</v>
      </c>
      <c r="E77" s="687">
        <v>6217.85</v>
      </c>
      <c r="F77" s="390">
        <v>100</v>
      </c>
      <c r="G77" s="389">
        <v>1</v>
      </c>
      <c r="H77" s="389" t="s">
        <v>1406</v>
      </c>
      <c r="K77" s="28"/>
      <c r="L77" s="29"/>
    </row>
    <row r="78" spans="2:12" s="27" customFormat="1" ht="16.25" customHeight="1" x14ac:dyDescent="0.2">
      <c r="B78" s="332" t="s">
        <v>72</v>
      </c>
      <c r="C78" s="375" t="s">
        <v>334</v>
      </c>
      <c r="D78" s="691">
        <v>3381.19</v>
      </c>
      <c r="E78" s="691">
        <v>3381.19</v>
      </c>
      <c r="F78" s="376">
        <v>100</v>
      </c>
      <c r="G78" s="333">
        <v>1</v>
      </c>
      <c r="H78" s="572" t="s">
        <v>1406</v>
      </c>
      <c r="K78" s="28"/>
      <c r="L78" s="29"/>
    </row>
    <row r="79" spans="2:12" s="27" customFormat="1" ht="16.25" customHeight="1" x14ac:dyDescent="0.2">
      <c r="B79" s="332" t="s">
        <v>73</v>
      </c>
      <c r="C79" s="387" t="s">
        <v>335</v>
      </c>
      <c r="D79" s="686">
        <v>4183.63</v>
      </c>
      <c r="E79" s="687">
        <v>4183.63</v>
      </c>
      <c r="F79" s="390">
        <v>100</v>
      </c>
      <c r="G79" s="389">
        <v>1</v>
      </c>
      <c r="H79" s="389" t="s">
        <v>1406</v>
      </c>
      <c r="K79" s="28"/>
      <c r="L79" s="29"/>
    </row>
    <row r="80" spans="2:12" s="27" customFormat="1" ht="16.25" customHeight="1" x14ac:dyDescent="0.2">
      <c r="B80" s="332" t="s">
        <v>74</v>
      </c>
      <c r="C80" s="375" t="s">
        <v>336</v>
      </c>
      <c r="D80" s="691">
        <v>1421.31</v>
      </c>
      <c r="E80" s="691">
        <v>1421.31</v>
      </c>
      <c r="F80" s="376">
        <v>100</v>
      </c>
      <c r="G80" s="333">
        <v>1</v>
      </c>
      <c r="H80" s="572" t="s">
        <v>1406</v>
      </c>
      <c r="K80" s="28"/>
      <c r="L80" s="29"/>
    </row>
    <row r="81" spans="2:12" s="27" customFormat="1" ht="16.25" customHeight="1" x14ac:dyDescent="0.2">
      <c r="B81" s="332" t="s">
        <v>75</v>
      </c>
      <c r="C81" s="387" t="s">
        <v>337</v>
      </c>
      <c r="D81" s="686">
        <v>1725.61</v>
      </c>
      <c r="E81" s="687">
        <v>1725.61</v>
      </c>
      <c r="F81" s="390">
        <v>100</v>
      </c>
      <c r="G81" s="389">
        <v>1</v>
      </c>
      <c r="H81" s="389" t="s">
        <v>1406</v>
      </c>
      <c r="K81" s="28"/>
      <c r="L81" s="29"/>
    </row>
    <row r="82" spans="2:12" s="27" customFormat="1" ht="16.25" customHeight="1" x14ac:dyDescent="0.2">
      <c r="B82" s="332" t="s">
        <v>76</v>
      </c>
      <c r="C82" s="375" t="s">
        <v>338</v>
      </c>
      <c r="D82" s="691">
        <v>3057.02</v>
      </c>
      <c r="E82" s="691">
        <v>3057.02</v>
      </c>
      <c r="F82" s="376">
        <v>100</v>
      </c>
      <c r="G82" s="333">
        <v>1</v>
      </c>
      <c r="H82" s="572" t="s">
        <v>1406</v>
      </c>
      <c r="K82" s="28"/>
      <c r="L82" s="29"/>
    </row>
    <row r="83" spans="2:12" s="27" customFormat="1" ht="16.25" customHeight="1" x14ac:dyDescent="0.2">
      <c r="B83" s="332" t="s">
        <v>77</v>
      </c>
      <c r="C83" s="387" t="s">
        <v>339</v>
      </c>
      <c r="D83" s="686">
        <v>1923.64</v>
      </c>
      <c r="E83" s="687">
        <v>1923.64</v>
      </c>
      <c r="F83" s="390">
        <v>100</v>
      </c>
      <c r="G83" s="389">
        <v>1</v>
      </c>
      <c r="H83" s="389" t="s">
        <v>1406</v>
      </c>
      <c r="K83" s="28"/>
      <c r="L83" s="29"/>
    </row>
    <row r="84" spans="2:12" s="27" customFormat="1" ht="16.25" customHeight="1" x14ac:dyDescent="0.2">
      <c r="B84" s="332" t="s">
        <v>78</v>
      </c>
      <c r="C84" s="375" t="s">
        <v>340</v>
      </c>
      <c r="D84" s="691">
        <v>1930.05</v>
      </c>
      <c r="E84" s="691">
        <v>1930.05</v>
      </c>
      <c r="F84" s="376">
        <v>100</v>
      </c>
      <c r="G84" s="333">
        <v>1</v>
      </c>
      <c r="H84" s="572" t="s">
        <v>1406</v>
      </c>
      <c r="K84" s="28"/>
      <c r="L84" s="29"/>
    </row>
    <row r="85" spans="2:12" s="27" customFormat="1" ht="16.25" customHeight="1" x14ac:dyDescent="0.2">
      <c r="B85" s="332" t="s">
        <v>79</v>
      </c>
      <c r="C85" s="387" t="s">
        <v>341</v>
      </c>
      <c r="D85" s="686">
        <v>4105</v>
      </c>
      <c r="E85" s="687">
        <v>4105</v>
      </c>
      <c r="F85" s="390">
        <v>100</v>
      </c>
      <c r="G85" s="389">
        <v>1</v>
      </c>
      <c r="H85" s="389" t="s">
        <v>1406</v>
      </c>
      <c r="K85" s="28"/>
      <c r="L85" s="29"/>
    </row>
    <row r="86" spans="2:12" s="27" customFormat="1" ht="16.25" customHeight="1" x14ac:dyDescent="0.2">
      <c r="B86" s="332" t="s">
        <v>80</v>
      </c>
      <c r="C86" s="375" t="s">
        <v>342</v>
      </c>
      <c r="D86" s="691">
        <v>1305.78</v>
      </c>
      <c r="E86" s="691">
        <v>1305.78</v>
      </c>
      <c r="F86" s="376">
        <v>100</v>
      </c>
      <c r="G86" s="333">
        <v>1</v>
      </c>
      <c r="H86" s="572" t="s">
        <v>1406</v>
      </c>
      <c r="K86" s="28"/>
      <c r="L86" s="29"/>
    </row>
    <row r="87" spans="2:12" s="27" customFormat="1" ht="16.25" customHeight="1" x14ac:dyDescent="0.2">
      <c r="B87" s="332" t="s">
        <v>81</v>
      </c>
      <c r="C87" s="387" t="s">
        <v>343</v>
      </c>
      <c r="D87" s="686">
        <v>1831</v>
      </c>
      <c r="E87" s="687">
        <v>1831</v>
      </c>
      <c r="F87" s="390">
        <v>100</v>
      </c>
      <c r="G87" s="389">
        <v>1</v>
      </c>
      <c r="H87" s="389" t="s">
        <v>1406</v>
      </c>
      <c r="K87" s="28"/>
      <c r="L87" s="29"/>
    </row>
    <row r="88" spans="2:12" s="27" customFormat="1" ht="16.25" customHeight="1" x14ac:dyDescent="0.2">
      <c r="B88" s="332" t="s">
        <v>82</v>
      </c>
      <c r="C88" s="375" t="s">
        <v>344</v>
      </c>
      <c r="D88" s="691">
        <v>989.77</v>
      </c>
      <c r="E88" s="691">
        <v>989.77</v>
      </c>
      <c r="F88" s="376">
        <v>100</v>
      </c>
      <c r="G88" s="333">
        <v>1</v>
      </c>
      <c r="H88" s="572" t="s">
        <v>1406</v>
      </c>
      <c r="K88" s="28"/>
      <c r="L88" s="29"/>
    </row>
    <row r="89" spans="2:12" s="27" customFormat="1" ht="16.25" customHeight="1" x14ac:dyDescent="0.2">
      <c r="B89" s="332" t="s">
        <v>83</v>
      </c>
      <c r="C89" s="387" t="s">
        <v>345</v>
      </c>
      <c r="D89" s="686">
        <v>2783.79</v>
      </c>
      <c r="E89" s="687">
        <v>2783.79</v>
      </c>
      <c r="F89" s="390">
        <v>100</v>
      </c>
      <c r="G89" s="389">
        <v>1</v>
      </c>
      <c r="H89" s="389" t="s">
        <v>1406</v>
      </c>
      <c r="K89" s="28"/>
      <c r="L89" s="29"/>
    </row>
    <row r="90" spans="2:12" s="27" customFormat="1" ht="16.25" customHeight="1" x14ac:dyDescent="0.2">
      <c r="B90" s="332" t="s">
        <v>84</v>
      </c>
      <c r="C90" s="375" t="s">
        <v>346</v>
      </c>
      <c r="D90" s="691">
        <v>1646.97</v>
      </c>
      <c r="E90" s="691">
        <v>1646.97</v>
      </c>
      <c r="F90" s="376">
        <v>100</v>
      </c>
      <c r="G90" s="333">
        <v>1</v>
      </c>
      <c r="H90" s="572" t="s">
        <v>1406</v>
      </c>
      <c r="K90" s="28"/>
      <c r="L90" s="29"/>
    </row>
    <row r="91" spans="2:12" s="27" customFormat="1" ht="16.25" customHeight="1" x14ac:dyDescent="0.2">
      <c r="B91" s="332" t="s">
        <v>85</v>
      </c>
      <c r="C91" s="387" t="s">
        <v>347</v>
      </c>
      <c r="D91" s="686">
        <v>2462.4</v>
      </c>
      <c r="E91" s="687">
        <v>2462.4</v>
      </c>
      <c r="F91" s="390">
        <v>100</v>
      </c>
      <c r="G91" s="389">
        <v>1</v>
      </c>
      <c r="H91" s="389" t="s">
        <v>1406</v>
      </c>
      <c r="K91" s="28"/>
      <c r="L91" s="29"/>
    </row>
    <row r="92" spans="2:12" s="27" customFormat="1" ht="16.25" customHeight="1" x14ac:dyDescent="0.2">
      <c r="B92" s="332" t="s">
        <v>86</v>
      </c>
      <c r="C92" s="375" t="s">
        <v>348</v>
      </c>
      <c r="D92" s="691">
        <v>892.56</v>
      </c>
      <c r="E92" s="691">
        <v>892.56</v>
      </c>
      <c r="F92" s="376">
        <v>100</v>
      </c>
      <c r="G92" s="333">
        <v>1</v>
      </c>
      <c r="H92" s="572" t="s">
        <v>1406</v>
      </c>
      <c r="K92" s="28"/>
      <c r="L92" s="29"/>
    </row>
    <row r="93" spans="2:12" s="27" customFormat="1" ht="16.25" customHeight="1" x14ac:dyDescent="0.2">
      <c r="B93" s="332" t="s">
        <v>87</v>
      </c>
      <c r="C93" s="387" t="s">
        <v>349</v>
      </c>
      <c r="D93" s="686">
        <v>1793</v>
      </c>
      <c r="E93" s="687">
        <v>1793</v>
      </c>
      <c r="F93" s="390">
        <v>100</v>
      </c>
      <c r="G93" s="389">
        <v>1</v>
      </c>
      <c r="H93" s="389" t="s">
        <v>1406</v>
      </c>
      <c r="K93" s="28"/>
      <c r="L93" s="29"/>
    </row>
    <row r="94" spans="2:12" s="27" customFormat="1" ht="16.25" customHeight="1" x14ac:dyDescent="0.2">
      <c r="B94" s="332" t="s">
        <v>88</v>
      </c>
      <c r="C94" s="375" t="s">
        <v>596</v>
      </c>
      <c r="D94" s="691">
        <v>2042.08</v>
      </c>
      <c r="E94" s="691">
        <v>2042.08</v>
      </c>
      <c r="F94" s="376">
        <v>100</v>
      </c>
      <c r="G94" s="333">
        <v>1</v>
      </c>
      <c r="H94" s="572" t="s">
        <v>1406</v>
      </c>
      <c r="K94" s="28"/>
      <c r="L94" s="29"/>
    </row>
    <row r="95" spans="2:12" s="27" customFormat="1" ht="16.25" customHeight="1" x14ac:dyDescent="0.2">
      <c r="B95" s="332" t="s">
        <v>89</v>
      </c>
      <c r="C95" s="387" t="s">
        <v>350</v>
      </c>
      <c r="D95" s="686">
        <v>1277.06</v>
      </c>
      <c r="E95" s="687">
        <v>1277.06</v>
      </c>
      <c r="F95" s="390">
        <v>100</v>
      </c>
      <c r="G95" s="389">
        <v>10</v>
      </c>
      <c r="H95" s="389">
        <v>92</v>
      </c>
      <c r="K95" s="28"/>
      <c r="L95" s="29"/>
    </row>
    <row r="96" spans="2:12" s="27" customFormat="1" ht="16.25" customHeight="1" x14ac:dyDescent="0.2">
      <c r="B96" s="332" t="s">
        <v>1262</v>
      </c>
      <c r="C96" s="321" t="s">
        <v>1339</v>
      </c>
      <c r="D96" s="686">
        <v>61763.280000000006</v>
      </c>
      <c r="E96" s="686">
        <v>61763.280000000006</v>
      </c>
      <c r="F96" s="376">
        <v>100</v>
      </c>
      <c r="G96" s="333">
        <v>2</v>
      </c>
      <c r="H96" s="572" t="s">
        <v>1406</v>
      </c>
      <c r="K96" s="28"/>
      <c r="L96" s="29"/>
    </row>
    <row r="97" spans="2:12" s="27" customFormat="1" ht="16.25" customHeight="1" x14ac:dyDescent="0.2">
      <c r="B97" s="332" t="s">
        <v>1263</v>
      </c>
      <c r="C97" s="321" t="s">
        <v>1340</v>
      </c>
      <c r="D97" s="686">
        <v>14960.69</v>
      </c>
      <c r="E97" s="686">
        <v>14960.69</v>
      </c>
      <c r="F97" s="385">
        <v>100</v>
      </c>
      <c r="G97" s="547">
        <v>3</v>
      </c>
      <c r="H97" s="547">
        <v>258</v>
      </c>
      <c r="K97" s="28"/>
      <c r="L97" s="29"/>
    </row>
    <row r="98" spans="2:12" s="27" customFormat="1" ht="16.25" customHeight="1" x14ac:dyDescent="0.2">
      <c r="B98" s="332" t="s">
        <v>1264</v>
      </c>
      <c r="C98" s="321" t="s">
        <v>1341</v>
      </c>
      <c r="D98" s="686">
        <v>51098.42</v>
      </c>
      <c r="E98" s="686">
        <v>51098.42</v>
      </c>
      <c r="F98" s="376">
        <v>100</v>
      </c>
      <c r="G98" s="333">
        <v>1</v>
      </c>
      <c r="H98" s="572" t="s">
        <v>1406</v>
      </c>
      <c r="K98" s="28"/>
      <c r="L98" s="29"/>
    </row>
    <row r="99" spans="2:12" s="27" customFormat="1" ht="16.25" customHeight="1" x14ac:dyDescent="0.2">
      <c r="B99" s="332" t="s">
        <v>90</v>
      </c>
      <c r="C99" s="375" t="s">
        <v>351</v>
      </c>
      <c r="D99" s="691">
        <v>9819.4199999999964</v>
      </c>
      <c r="E99" s="691">
        <v>9137.7199999999957</v>
      </c>
      <c r="F99" s="376">
        <v>93.1</v>
      </c>
      <c r="G99" s="333">
        <v>42</v>
      </c>
      <c r="H99" s="572">
        <v>609</v>
      </c>
      <c r="K99" s="28"/>
      <c r="L99" s="29"/>
    </row>
    <row r="100" spans="2:12" s="27" customFormat="1" ht="16.25" customHeight="1" x14ac:dyDescent="0.2">
      <c r="B100" s="332" t="s">
        <v>91</v>
      </c>
      <c r="C100" s="387" t="s">
        <v>352</v>
      </c>
      <c r="D100" s="686">
        <v>24399.119999999999</v>
      </c>
      <c r="E100" s="687">
        <v>24399.119999999999</v>
      </c>
      <c r="F100" s="390">
        <v>100</v>
      </c>
      <c r="G100" s="389">
        <v>1</v>
      </c>
      <c r="H100" s="389" t="s">
        <v>1406</v>
      </c>
      <c r="K100" s="28"/>
      <c r="L100" s="29"/>
    </row>
    <row r="101" spans="2:12" s="27" customFormat="1" ht="16.25" customHeight="1" x14ac:dyDescent="0.2">
      <c r="B101" s="332" t="s">
        <v>92</v>
      </c>
      <c r="C101" s="375" t="s">
        <v>353</v>
      </c>
      <c r="D101" s="691">
        <v>19848.34</v>
      </c>
      <c r="E101" s="691">
        <v>19848.34</v>
      </c>
      <c r="F101" s="376">
        <v>100</v>
      </c>
      <c r="G101" s="333">
        <v>1</v>
      </c>
      <c r="H101" s="572" t="s">
        <v>1406</v>
      </c>
      <c r="K101" s="28"/>
      <c r="L101" s="29"/>
    </row>
    <row r="102" spans="2:12" s="27" customFormat="1" ht="16.25" customHeight="1" x14ac:dyDescent="0.2">
      <c r="B102" s="332" t="s">
        <v>93</v>
      </c>
      <c r="C102" s="387" t="s">
        <v>354</v>
      </c>
      <c r="D102" s="686">
        <v>34198.01</v>
      </c>
      <c r="E102" s="687">
        <v>34198.01</v>
      </c>
      <c r="F102" s="390">
        <v>100</v>
      </c>
      <c r="G102" s="389">
        <v>1</v>
      </c>
      <c r="H102" s="389" t="s">
        <v>1406</v>
      </c>
      <c r="K102" s="28"/>
      <c r="L102" s="29"/>
    </row>
    <row r="103" spans="2:12" s="27" customFormat="1" ht="16.25" customHeight="1" x14ac:dyDescent="0.2">
      <c r="B103" s="332" t="s">
        <v>94</v>
      </c>
      <c r="C103" s="375" t="s">
        <v>355</v>
      </c>
      <c r="D103" s="691">
        <v>11714.36</v>
      </c>
      <c r="E103" s="691">
        <v>11714.36</v>
      </c>
      <c r="F103" s="376">
        <v>100</v>
      </c>
      <c r="G103" s="333">
        <v>1</v>
      </c>
      <c r="H103" s="572" t="s">
        <v>1406</v>
      </c>
      <c r="K103" s="28"/>
      <c r="L103" s="29"/>
    </row>
    <row r="104" spans="2:12" s="27" customFormat="1" ht="16.25" customHeight="1" x14ac:dyDescent="0.2">
      <c r="B104" s="332" t="s">
        <v>95</v>
      </c>
      <c r="C104" s="387" t="s">
        <v>356</v>
      </c>
      <c r="D104" s="686">
        <v>4627.3500000000004</v>
      </c>
      <c r="E104" s="687">
        <v>4271.58</v>
      </c>
      <c r="F104" s="390">
        <v>92.3</v>
      </c>
      <c r="G104" s="389">
        <v>6</v>
      </c>
      <c r="H104" s="389">
        <v>332</v>
      </c>
      <c r="K104" s="28"/>
      <c r="L104" s="29"/>
    </row>
    <row r="105" spans="2:12" s="27" customFormat="1" ht="16.25" customHeight="1" x14ac:dyDescent="0.2">
      <c r="B105" s="661" t="s">
        <v>1385</v>
      </c>
      <c r="C105" s="662" t="s">
        <v>357</v>
      </c>
      <c r="D105" s="692">
        <v>4030.37</v>
      </c>
      <c r="E105" s="692">
        <v>4030.37</v>
      </c>
      <c r="F105" s="663">
        <v>100</v>
      </c>
      <c r="G105" s="575">
        <v>16</v>
      </c>
      <c r="H105" s="693">
        <v>258</v>
      </c>
      <c r="K105" s="28"/>
      <c r="L105" s="29"/>
    </row>
    <row r="106" spans="2:12" s="27" customFormat="1" ht="16.25" customHeight="1" thickBot="1" x14ac:dyDescent="0.25">
      <c r="B106" s="665" t="s">
        <v>1386</v>
      </c>
      <c r="C106" s="379" t="s">
        <v>1346</v>
      </c>
      <c r="D106" s="694">
        <v>1580.7</v>
      </c>
      <c r="E106" s="694">
        <v>1580.7</v>
      </c>
      <c r="F106" s="380">
        <v>100</v>
      </c>
      <c r="G106" s="335">
        <v>6</v>
      </c>
      <c r="H106" s="590">
        <v>64</v>
      </c>
      <c r="K106" s="28"/>
      <c r="L106" s="29"/>
    </row>
    <row r="107" spans="2:12" s="27" customFormat="1" ht="16.25" customHeight="1" thickTop="1" x14ac:dyDescent="0.2">
      <c r="B107" s="337" t="s">
        <v>98</v>
      </c>
      <c r="C107" s="459" t="s">
        <v>358</v>
      </c>
      <c r="D107" s="695">
        <v>70045.850000000006</v>
      </c>
      <c r="E107" s="696">
        <v>70045.850000000006</v>
      </c>
      <c r="F107" s="458">
        <v>100</v>
      </c>
      <c r="G107" s="666">
        <v>2</v>
      </c>
      <c r="H107" s="666" t="s">
        <v>1406</v>
      </c>
      <c r="K107" s="28"/>
      <c r="L107" s="29"/>
    </row>
    <row r="108" spans="2:12" s="27" customFormat="1" ht="16.25" customHeight="1" x14ac:dyDescent="0.2">
      <c r="B108" s="337" t="s">
        <v>99</v>
      </c>
      <c r="C108" s="375" t="s">
        <v>359</v>
      </c>
      <c r="D108" s="691">
        <v>52794.55</v>
      </c>
      <c r="E108" s="691">
        <v>52794.55</v>
      </c>
      <c r="F108" s="376">
        <v>100</v>
      </c>
      <c r="G108" s="333">
        <v>2</v>
      </c>
      <c r="H108" s="572" t="s">
        <v>1406</v>
      </c>
      <c r="K108" s="28"/>
      <c r="L108" s="29"/>
    </row>
    <row r="109" spans="2:12" s="27" customFormat="1" ht="16.25" customHeight="1" x14ac:dyDescent="0.2">
      <c r="B109" s="337" t="s">
        <v>100</v>
      </c>
      <c r="C109" s="387" t="s">
        <v>360</v>
      </c>
      <c r="D109" s="686">
        <v>71645.490000000005</v>
      </c>
      <c r="E109" s="687">
        <v>71645.490000000005</v>
      </c>
      <c r="F109" s="390">
        <v>100</v>
      </c>
      <c r="G109" s="389">
        <v>2</v>
      </c>
      <c r="H109" s="389" t="s">
        <v>1406</v>
      </c>
      <c r="K109" s="28"/>
      <c r="L109" s="29"/>
    </row>
    <row r="110" spans="2:12" s="27" customFormat="1" ht="16.25" customHeight="1" x14ac:dyDescent="0.2">
      <c r="B110" s="337" t="s">
        <v>101</v>
      </c>
      <c r="C110" s="375" t="s">
        <v>361</v>
      </c>
      <c r="D110" s="691">
        <v>47995.23</v>
      </c>
      <c r="E110" s="691">
        <v>47995.23</v>
      </c>
      <c r="F110" s="376">
        <v>100</v>
      </c>
      <c r="G110" s="333">
        <v>2</v>
      </c>
      <c r="H110" s="572" t="s">
        <v>1406</v>
      </c>
      <c r="K110" s="28"/>
      <c r="L110" s="29"/>
    </row>
    <row r="111" spans="2:12" s="27" customFormat="1" ht="16.25" customHeight="1" x14ac:dyDescent="0.2">
      <c r="B111" s="337" t="s">
        <v>102</v>
      </c>
      <c r="C111" s="387" t="s">
        <v>362</v>
      </c>
      <c r="D111" s="686">
        <v>50450</v>
      </c>
      <c r="E111" s="687">
        <v>50450</v>
      </c>
      <c r="F111" s="390">
        <v>100</v>
      </c>
      <c r="G111" s="389">
        <v>1</v>
      </c>
      <c r="H111" s="389" t="s">
        <v>1406</v>
      </c>
      <c r="K111" s="28"/>
      <c r="L111" s="29"/>
    </row>
    <row r="112" spans="2:12" s="27" customFormat="1" ht="16.25" customHeight="1" x14ac:dyDescent="0.2">
      <c r="B112" s="337" t="s">
        <v>103</v>
      </c>
      <c r="C112" s="375" t="s">
        <v>363</v>
      </c>
      <c r="D112" s="691">
        <v>57448.03</v>
      </c>
      <c r="E112" s="691">
        <v>57448.03</v>
      </c>
      <c r="F112" s="376">
        <v>100</v>
      </c>
      <c r="G112" s="333">
        <v>1</v>
      </c>
      <c r="H112" s="572" t="s">
        <v>1406</v>
      </c>
      <c r="K112" s="28"/>
      <c r="L112" s="29"/>
    </row>
    <row r="113" spans="2:12" s="27" customFormat="1" ht="16.25" customHeight="1" x14ac:dyDescent="0.2">
      <c r="B113" s="337" t="s">
        <v>104</v>
      </c>
      <c r="C113" s="387" t="s">
        <v>364</v>
      </c>
      <c r="D113" s="686">
        <v>34837.65</v>
      </c>
      <c r="E113" s="687">
        <v>34837.65</v>
      </c>
      <c r="F113" s="390">
        <v>100</v>
      </c>
      <c r="G113" s="389">
        <v>6</v>
      </c>
      <c r="H113" s="389">
        <v>221</v>
      </c>
      <c r="K113" s="28"/>
      <c r="L113" s="29"/>
    </row>
    <row r="114" spans="2:12" s="27" customFormat="1" ht="16.25" customHeight="1" x14ac:dyDescent="0.2">
      <c r="B114" s="337" t="s">
        <v>105</v>
      </c>
      <c r="C114" s="375" t="s">
        <v>365</v>
      </c>
      <c r="D114" s="691">
        <v>29630.48</v>
      </c>
      <c r="E114" s="691">
        <v>29630.48</v>
      </c>
      <c r="F114" s="376">
        <v>100</v>
      </c>
      <c r="G114" s="333">
        <v>1</v>
      </c>
      <c r="H114" s="572" t="s">
        <v>1406</v>
      </c>
      <c r="K114" s="28"/>
      <c r="L114" s="29"/>
    </row>
    <row r="115" spans="2:12" s="27" customFormat="1" ht="16.25" customHeight="1" x14ac:dyDescent="0.2">
      <c r="B115" s="337" t="s">
        <v>106</v>
      </c>
      <c r="C115" s="387" t="s">
        <v>366</v>
      </c>
      <c r="D115" s="686">
        <v>30328.41</v>
      </c>
      <c r="E115" s="687">
        <v>30328.41</v>
      </c>
      <c r="F115" s="390">
        <v>100</v>
      </c>
      <c r="G115" s="389">
        <v>2</v>
      </c>
      <c r="H115" s="389" t="s">
        <v>1406</v>
      </c>
      <c r="K115" s="28"/>
      <c r="L115" s="29"/>
    </row>
    <row r="116" spans="2:12" s="27" customFormat="1" ht="16.25" customHeight="1" x14ac:dyDescent="0.2">
      <c r="B116" s="337" t="s">
        <v>107</v>
      </c>
      <c r="C116" s="375" t="s">
        <v>367</v>
      </c>
      <c r="D116" s="691">
        <v>24931.11</v>
      </c>
      <c r="E116" s="691">
        <v>24931.11</v>
      </c>
      <c r="F116" s="376">
        <v>100</v>
      </c>
      <c r="G116" s="333">
        <v>1</v>
      </c>
      <c r="H116" s="572" t="s">
        <v>1406</v>
      </c>
      <c r="K116" s="28"/>
      <c r="L116" s="29"/>
    </row>
    <row r="117" spans="2:12" s="27" customFormat="1" ht="16.25" customHeight="1" x14ac:dyDescent="0.2">
      <c r="B117" s="337" t="s">
        <v>108</v>
      </c>
      <c r="C117" s="387" t="s">
        <v>368</v>
      </c>
      <c r="D117" s="686">
        <v>24888.67</v>
      </c>
      <c r="E117" s="687">
        <v>24888.67</v>
      </c>
      <c r="F117" s="390">
        <v>100</v>
      </c>
      <c r="G117" s="389">
        <v>1</v>
      </c>
      <c r="H117" s="389" t="s">
        <v>1406</v>
      </c>
      <c r="K117" s="28"/>
      <c r="L117" s="29"/>
    </row>
    <row r="118" spans="2:12" s="27" customFormat="1" ht="16.25" customHeight="1" x14ac:dyDescent="0.2">
      <c r="B118" s="337" t="s">
        <v>109</v>
      </c>
      <c r="C118" s="375" t="s">
        <v>369</v>
      </c>
      <c r="D118" s="691">
        <v>13648.7</v>
      </c>
      <c r="E118" s="691">
        <v>13648.7</v>
      </c>
      <c r="F118" s="376">
        <v>100</v>
      </c>
      <c r="G118" s="333">
        <v>1</v>
      </c>
      <c r="H118" s="572" t="s">
        <v>1406</v>
      </c>
      <c r="K118" s="28"/>
      <c r="L118" s="29"/>
    </row>
    <row r="119" spans="2:12" s="27" customFormat="1" ht="16.25" customHeight="1" x14ac:dyDescent="0.2">
      <c r="B119" s="337" t="s">
        <v>110</v>
      </c>
      <c r="C119" s="387" t="s">
        <v>370</v>
      </c>
      <c r="D119" s="686">
        <v>12003.57</v>
      </c>
      <c r="E119" s="687">
        <v>12003.57</v>
      </c>
      <c r="F119" s="390">
        <v>100</v>
      </c>
      <c r="G119" s="389">
        <v>1</v>
      </c>
      <c r="H119" s="389" t="s">
        <v>1406</v>
      </c>
      <c r="K119" s="28"/>
      <c r="L119" s="29"/>
    </row>
    <row r="120" spans="2:12" s="27" customFormat="1" ht="16.25" customHeight="1" x14ac:dyDescent="0.2">
      <c r="B120" s="337" t="s">
        <v>111</v>
      </c>
      <c r="C120" s="375" t="s">
        <v>371</v>
      </c>
      <c r="D120" s="691">
        <v>9825.52</v>
      </c>
      <c r="E120" s="691">
        <v>9825.52</v>
      </c>
      <c r="F120" s="376">
        <v>100</v>
      </c>
      <c r="G120" s="333">
        <v>1</v>
      </c>
      <c r="H120" s="572" t="s">
        <v>1406</v>
      </c>
      <c r="K120" s="28"/>
      <c r="L120" s="29"/>
    </row>
    <row r="121" spans="2:12" s="27" customFormat="1" ht="16.25" customHeight="1" x14ac:dyDescent="0.2">
      <c r="B121" s="337" t="s">
        <v>112</v>
      </c>
      <c r="C121" s="387" t="s">
        <v>372</v>
      </c>
      <c r="D121" s="686">
        <v>42840.91</v>
      </c>
      <c r="E121" s="687">
        <v>42840.91</v>
      </c>
      <c r="F121" s="390">
        <v>100</v>
      </c>
      <c r="G121" s="389">
        <v>1</v>
      </c>
      <c r="H121" s="389" t="s">
        <v>1406</v>
      </c>
      <c r="K121" s="28"/>
      <c r="L121" s="29"/>
    </row>
    <row r="122" spans="2:12" s="27" customFormat="1" ht="16.25" customHeight="1" x14ac:dyDescent="0.2">
      <c r="B122" s="337" t="s">
        <v>1280</v>
      </c>
      <c r="C122" s="321" t="s">
        <v>1353</v>
      </c>
      <c r="D122" s="686">
        <v>50539.270000000004</v>
      </c>
      <c r="E122" s="686">
        <v>50539.270000000004</v>
      </c>
      <c r="F122" s="376">
        <v>100</v>
      </c>
      <c r="G122" s="333">
        <v>2</v>
      </c>
      <c r="H122" s="389" t="s">
        <v>1406</v>
      </c>
      <c r="K122" s="28"/>
      <c r="L122" s="29"/>
    </row>
    <row r="123" spans="2:12" s="27" customFormat="1" ht="16.25" customHeight="1" x14ac:dyDescent="0.2">
      <c r="B123" s="337" t="s">
        <v>113</v>
      </c>
      <c r="C123" s="375" t="s">
        <v>373</v>
      </c>
      <c r="D123" s="691">
        <v>42328</v>
      </c>
      <c r="E123" s="691">
        <v>42328</v>
      </c>
      <c r="F123" s="376">
        <v>100</v>
      </c>
      <c r="G123" s="333">
        <v>1</v>
      </c>
      <c r="H123" s="572" t="s">
        <v>1406</v>
      </c>
      <c r="K123" s="28"/>
      <c r="L123" s="29"/>
    </row>
    <row r="124" spans="2:12" s="27" customFormat="1" ht="16.25" customHeight="1" x14ac:dyDescent="0.2">
      <c r="B124" s="337" t="s">
        <v>907</v>
      </c>
      <c r="C124" s="387" t="s">
        <v>374</v>
      </c>
      <c r="D124" s="686">
        <v>23584.720000000001</v>
      </c>
      <c r="E124" s="687">
        <v>23584.720000000001</v>
      </c>
      <c r="F124" s="390">
        <v>100</v>
      </c>
      <c r="G124" s="389">
        <v>1</v>
      </c>
      <c r="H124" s="389" t="s">
        <v>1406</v>
      </c>
      <c r="K124" s="28"/>
      <c r="L124" s="29"/>
    </row>
    <row r="125" spans="2:12" s="27" customFormat="1" ht="16.25" customHeight="1" x14ac:dyDescent="0.2">
      <c r="B125" s="337" t="s">
        <v>115</v>
      </c>
      <c r="C125" s="375" t="s">
        <v>375</v>
      </c>
      <c r="D125" s="691">
        <v>9397.3799999999992</v>
      </c>
      <c r="E125" s="691">
        <v>9397.3799999999992</v>
      </c>
      <c r="F125" s="376">
        <v>100</v>
      </c>
      <c r="G125" s="333">
        <v>1</v>
      </c>
      <c r="H125" s="572" t="s">
        <v>1406</v>
      </c>
      <c r="K125" s="28"/>
      <c r="L125" s="29"/>
    </row>
    <row r="126" spans="2:12" s="27" customFormat="1" ht="16.25" customHeight="1" x14ac:dyDescent="0.2">
      <c r="B126" s="337" t="s">
        <v>909</v>
      </c>
      <c r="C126" s="387" t="s">
        <v>376</v>
      </c>
      <c r="D126" s="686">
        <v>4592</v>
      </c>
      <c r="E126" s="687">
        <v>4592</v>
      </c>
      <c r="F126" s="390">
        <v>100</v>
      </c>
      <c r="G126" s="389">
        <v>1</v>
      </c>
      <c r="H126" s="389" t="s">
        <v>1406</v>
      </c>
      <c r="K126" s="28"/>
      <c r="L126" s="29"/>
    </row>
    <row r="127" spans="2:12" s="27" customFormat="1" ht="16.25" customHeight="1" thickBot="1" x14ac:dyDescent="0.25">
      <c r="B127" s="382" t="s">
        <v>911</v>
      </c>
      <c r="C127" s="379" t="s">
        <v>1357</v>
      </c>
      <c r="D127" s="697">
        <v>19847.63</v>
      </c>
      <c r="E127" s="697">
        <v>19847.63</v>
      </c>
      <c r="F127" s="380">
        <v>100</v>
      </c>
      <c r="G127" s="335">
        <v>1</v>
      </c>
      <c r="H127" s="590" t="s">
        <v>1406</v>
      </c>
      <c r="K127" s="28"/>
      <c r="L127" s="29"/>
    </row>
    <row r="128" spans="2:12" s="27" customFormat="1" ht="16.25" customHeight="1" thickTop="1" x14ac:dyDescent="0.2">
      <c r="B128" s="383" t="s">
        <v>912</v>
      </c>
      <c r="C128" s="387" t="s">
        <v>377</v>
      </c>
      <c r="D128" s="686">
        <v>2950.1099999999997</v>
      </c>
      <c r="E128" s="687">
        <v>2858.68</v>
      </c>
      <c r="F128" s="390">
        <v>96.900793529732795</v>
      </c>
      <c r="G128" s="389">
        <v>1</v>
      </c>
      <c r="H128" s="389">
        <v>37</v>
      </c>
      <c r="K128" s="28"/>
      <c r="L128" s="29"/>
    </row>
    <row r="129" spans="2:12" s="27" customFormat="1" ht="16.25" customHeight="1" x14ac:dyDescent="0.2">
      <c r="B129" s="320" t="s">
        <v>118</v>
      </c>
      <c r="C129" s="339" t="s">
        <v>378</v>
      </c>
      <c r="D129" s="698">
        <v>1151.3399999999999</v>
      </c>
      <c r="E129" s="698">
        <v>1151.3399999999999</v>
      </c>
      <c r="F129" s="384">
        <v>100</v>
      </c>
      <c r="G129" s="338">
        <v>1</v>
      </c>
      <c r="H129" s="547">
        <v>6</v>
      </c>
      <c r="K129" s="28"/>
      <c r="L129" s="29"/>
    </row>
    <row r="130" spans="2:12" s="27" customFormat="1" ht="16.25" customHeight="1" x14ac:dyDescent="0.2">
      <c r="B130" s="320" t="s">
        <v>119</v>
      </c>
      <c r="C130" s="387" t="s">
        <v>379</v>
      </c>
      <c r="D130" s="686">
        <v>958.98</v>
      </c>
      <c r="E130" s="687">
        <v>958.98</v>
      </c>
      <c r="F130" s="390">
        <v>100</v>
      </c>
      <c r="G130" s="389">
        <v>1</v>
      </c>
      <c r="H130" s="389">
        <v>4</v>
      </c>
      <c r="K130" s="28"/>
      <c r="L130" s="29"/>
    </row>
    <row r="131" spans="2:12" s="27" customFormat="1" ht="16.25" customHeight="1" x14ac:dyDescent="0.2">
      <c r="B131" s="320" t="s">
        <v>120</v>
      </c>
      <c r="C131" s="339" t="s">
        <v>380</v>
      </c>
      <c r="D131" s="698">
        <v>638.70000000000005</v>
      </c>
      <c r="E131" s="698">
        <v>638.70000000000005</v>
      </c>
      <c r="F131" s="384">
        <v>100</v>
      </c>
      <c r="G131" s="338">
        <v>1</v>
      </c>
      <c r="H131" s="547">
        <v>5</v>
      </c>
      <c r="K131" s="28"/>
      <c r="L131" s="29"/>
    </row>
    <row r="132" spans="2:12" s="27" customFormat="1" ht="16.25" customHeight="1" x14ac:dyDescent="0.2">
      <c r="B132" s="320" t="s">
        <v>121</v>
      </c>
      <c r="C132" s="387" t="s">
        <v>381</v>
      </c>
      <c r="D132" s="686">
        <v>934.39</v>
      </c>
      <c r="E132" s="687">
        <v>934.39</v>
      </c>
      <c r="F132" s="390">
        <v>100</v>
      </c>
      <c r="G132" s="389">
        <v>1</v>
      </c>
      <c r="H132" s="389">
        <v>6</v>
      </c>
      <c r="K132" s="28"/>
      <c r="L132" s="29"/>
    </row>
    <row r="133" spans="2:12" s="27" customFormat="1" ht="16.25" customHeight="1" x14ac:dyDescent="0.2">
      <c r="B133" s="320" t="s">
        <v>122</v>
      </c>
      <c r="C133" s="339" t="s">
        <v>382</v>
      </c>
      <c r="D133" s="698">
        <v>855.23</v>
      </c>
      <c r="E133" s="698">
        <v>855.23</v>
      </c>
      <c r="F133" s="384">
        <v>100</v>
      </c>
      <c r="G133" s="338">
        <v>1</v>
      </c>
      <c r="H133" s="547">
        <v>5</v>
      </c>
      <c r="K133" s="28"/>
      <c r="L133" s="29"/>
    </row>
    <row r="134" spans="2:12" s="27" customFormat="1" ht="16.25" customHeight="1" x14ac:dyDescent="0.2">
      <c r="B134" s="320" t="s">
        <v>123</v>
      </c>
      <c r="C134" s="387" t="s">
        <v>383</v>
      </c>
      <c r="D134" s="686">
        <v>3055.21</v>
      </c>
      <c r="E134" s="687">
        <v>2981.32</v>
      </c>
      <c r="F134" s="390">
        <v>97.581508308757833</v>
      </c>
      <c r="G134" s="389">
        <v>1</v>
      </c>
      <c r="H134" s="389">
        <v>14</v>
      </c>
      <c r="K134" s="28"/>
      <c r="L134" s="29"/>
    </row>
    <row r="135" spans="2:12" s="27" customFormat="1" ht="16.25" customHeight="1" x14ac:dyDescent="0.2">
      <c r="B135" s="320" t="s">
        <v>124</v>
      </c>
      <c r="C135" s="339" t="s">
        <v>384</v>
      </c>
      <c r="D135" s="698">
        <v>1793.43</v>
      </c>
      <c r="E135" s="698">
        <v>1750.96</v>
      </c>
      <c r="F135" s="384">
        <v>97.631912034481417</v>
      </c>
      <c r="G135" s="338">
        <v>1</v>
      </c>
      <c r="H135" s="547">
        <v>2</v>
      </c>
      <c r="K135" s="28"/>
      <c r="L135" s="29"/>
    </row>
    <row r="136" spans="2:12" s="27" customFormat="1" ht="16.25" customHeight="1" x14ac:dyDescent="0.2">
      <c r="B136" s="320" t="s">
        <v>125</v>
      </c>
      <c r="C136" s="387" t="s">
        <v>385</v>
      </c>
      <c r="D136" s="686">
        <v>1450.91</v>
      </c>
      <c r="E136" s="687">
        <v>1450.91</v>
      </c>
      <c r="F136" s="390">
        <v>100</v>
      </c>
      <c r="G136" s="389">
        <v>1</v>
      </c>
      <c r="H136" s="389">
        <v>7</v>
      </c>
      <c r="K136" s="28"/>
      <c r="L136" s="29"/>
    </row>
    <row r="137" spans="2:12" s="27" customFormat="1" ht="16.25" customHeight="1" x14ac:dyDescent="0.2">
      <c r="B137" s="320" t="s">
        <v>126</v>
      </c>
      <c r="C137" s="387" t="s">
        <v>386</v>
      </c>
      <c r="D137" s="686">
        <v>1102.2</v>
      </c>
      <c r="E137" s="687">
        <v>1080.94</v>
      </c>
      <c r="F137" s="390">
        <v>98.071130466340051</v>
      </c>
      <c r="G137" s="389">
        <v>1</v>
      </c>
      <c r="H137" s="389">
        <v>8</v>
      </c>
      <c r="K137" s="28"/>
      <c r="L137" s="29"/>
    </row>
    <row r="138" spans="2:12" s="27" customFormat="1" ht="16.25" customHeight="1" x14ac:dyDescent="0.2">
      <c r="B138" s="320" t="s">
        <v>127</v>
      </c>
      <c r="C138" s="339" t="s">
        <v>387</v>
      </c>
      <c r="D138" s="698">
        <v>1277.82</v>
      </c>
      <c r="E138" s="698">
        <v>1256.07</v>
      </c>
      <c r="F138" s="384">
        <v>98.297882330844715</v>
      </c>
      <c r="G138" s="338">
        <v>1</v>
      </c>
      <c r="H138" s="547">
        <v>6</v>
      </c>
      <c r="K138" s="28"/>
      <c r="L138" s="29"/>
    </row>
    <row r="139" spans="2:12" s="27" customFormat="1" ht="16.25" customHeight="1" x14ac:dyDescent="0.2">
      <c r="B139" s="320" t="s">
        <v>128</v>
      </c>
      <c r="C139" s="387" t="s">
        <v>388</v>
      </c>
      <c r="D139" s="686">
        <v>1541.64</v>
      </c>
      <c r="E139" s="687">
        <v>1518.44</v>
      </c>
      <c r="F139" s="390">
        <v>98.495109104589915</v>
      </c>
      <c r="G139" s="389">
        <v>1</v>
      </c>
      <c r="H139" s="389">
        <v>7</v>
      </c>
      <c r="K139" s="28"/>
      <c r="L139" s="29"/>
    </row>
    <row r="140" spans="2:12" s="27" customFormat="1" ht="16.25" customHeight="1" x14ac:dyDescent="0.2">
      <c r="B140" s="320" t="s">
        <v>129</v>
      </c>
      <c r="C140" s="339" t="s">
        <v>389</v>
      </c>
      <c r="D140" s="698">
        <v>4051.72</v>
      </c>
      <c r="E140" s="698">
        <v>3972.8</v>
      </c>
      <c r="F140" s="384">
        <v>98.052185244784937</v>
      </c>
      <c r="G140" s="338">
        <v>1</v>
      </c>
      <c r="H140" s="547">
        <v>24</v>
      </c>
      <c r="K140" s="28"/>
      <c r="L140" s="29"/>
    </row>
    <row r="141" spans="2:12" s="27" customFormat="1" ht="16.25" customHeight="1" x14ac:dyDescent="0.2">
      <c r="B141" s="320" t="s">
        <v>130</v>
      </c>
      <c r="C141" s="387" t="s">
        <v>390</v>
      </c>
      <c r="D141" s="686">
        <v>752.09</v>
      </c>
      <c r="E141" s="687">
        <v>752.09</v>
      </c>
      <c r="F141" s="390">
        <v>100</v>
      </c>
      <c r="G141" s="389">
        <v>1</v>
      </c>
      <c r="H141" s="389">
        <v>3</v>
      </c>
      <c r="K141" s="28"/>
      <c r="L141" s="29"/>
    </row>
    <row r="142" spans="2:12" s="27" customFormat="1" ht="16.25" customHeight="1" x14ac:dyDescent="0.2">
      <c r="B142" s="320" t="s">
        <v>131</v>
      </c>
      <c r="C142" s="339" t="s">
        <v>391</v>
      </c>
      <c r="D142" s="698">
        <v>1209.56</v>
      </c>
      <c r="E142" s="698">
        <v>1209.56</v>
      </c>
      <c r="F142" s="384">
        <v>100</v>
      </c>
      <c r="G142" s="338">
        <v>1</v>
      </c>
      <c r="H142" s="547">
        <v>9</v>
      </c>
      <c r="K142" s="28"/>
      <c r="L142" s="29"/>
    </row>
    <row r="143" spans="2:12" s="27" customFormat="1" ht="16.25" customHeight="1" x14ac:dyDescent="0.2">
      <c r="B143" s="320" t="s">
        <v>132</v>
      </c>
      <c r="C143" s="387" t="s">
        <v>392</v>
      </c>
      <c r="D143" s="686">
        <v>830.55</v>
      </c>
      <c r="E143" s="687">
        <v>830.55</v>
      </c>
      <c r="F143" s="390">
        <v>100</v>
      </c>
      <c r="G143" s="389">
        <v>1</v>
      </c>
      <c r="H143" s="389">
        <v>4</v>
      </c>
      <c r="K143" s="28"/>
      <c r="L143" s="29"/>
    </row>
    <row r="144" spans="2:12" s="27" customFormat="1" ht="16.25" customHeight="1" x14ac:dyDescent="0.2">
      <c r="B144" s="320" t="s">
        <v>133</v>
      </c>
      <c r="C144" s="321" t="s">
        <v>393</v>
      </c>
      <c r="D144" s="691">
        <v>1191.08</v>
      </c>
      <c r="E144" s="691">
        <v>1191.08</v>
      </c>
      <c r="F144" s="376">
        <v>100</v>
      </c>
      <c r="G144" s="333">
        <v>1</v>
      </c>
      <c r="H144" s="572">
        <v>7</v>
      </c>
      <c r="K144" s="28"/>
      <c r="L144" s="29"/>
    </row>
    <row r="145" spans="2:12" s="27" customFormat="1" ht="16.25" customHeight="1" x14ac:dyDescent="0.2">
      <c r="B145" s="320" t="s">
        <v>134</v>
      </c>
      <c r="C145" s="387" t="s">
        <v>394</v>
      </c>
      <c r="D145" s="686">
        <v>2222.0499999999993</v>
      </c>
      <c r="E145" s="687">
        <v>2222.0500000000002</v>
      </c>
      <c r="F145" s="390">
        <v>100.00000000000004</v>
      </c>
      <c r="G145" s="389">
        <v>1</v>
      </c>
      <c r="H145" s="389">
        <v>14</v>
      </c>
      <c r="K145" s="28"/>
      <c r="L145" s="29"/>
    </row>
    <row r="146" spans="2:12" s="27" customFormat="1" ht="16.25" customHeight="1" x14ac:dyDescent="0.2">
      <c r="B146" s="320" t="s">
        <v>135</v>
      </c>
      <c r="C146" s="339" t="s">
        <v>395</v>
      </c>
      <c r="D146" s="698">
        <v>2685.39</v>
      </c>
      <c r="E146" s="698">
        <v>2659.83</v>
      </c>
      <c r="F146" s="384">
        <v>99.048182945493963</v>
      </c>
      <c r="G146" s="338">
        <v>1</v>
      </c>
      <c r="H146" s="547">
        <v>16</v>
      </c>
      <c r="K146" s="28"/>
      <c r="L146" s="29"/>
    </row>
    <row r="147" spans="2:12" s="27" customFormat="1" ht="16.25" customHeight="1" x14ac:dyDescent="0.2">
      <c r="B147" s="320" t="s">
        <v>136</v>
      </c>
      <c r="C147" s="387" t="s">
        <v>396</v>
      </c>
      <c r="D147" s="686">
        <v>3118.12</v>
      </c>
      <c r="E147" s="687">
        <v>3012.01</v>
      </c>
      <c r="F147" s="390">
        <v>96.596987928623662</v>
      </c>
      <c r="G147" s="389">
        <v>1</v>
      </c>
      <c r="H147" s="389">
        <v>16</v>
      </c>
      <c r="K147" s="28"/>
      <c r="L147" s="29"/>
    </row>
    <row r="148" spans="2:12" s="27" customFormat="1" ht="16.25" customHeight="1" x14ac:dyDescent="0.2">
      <c r="B148" s="320" t="s">
        <v>137</v>
      </c>
      <c r="C148" s="339" t="s">
        <v>397</v>
      </c>
      <c r="D148" s="698">
        <v>4872.17</v>
      </c>
      <c r="E148" s="698">
        <v>4872.17</v>
      </c>
      <c r="F148" s="384">
        <v>100</v>
      </c>
      <c r="G148" s="338">
        <v>1</v>
      </c>
      <c r="H148" s="547">
        <v>15</v>
      </c>
      <c r="K148" s="28"/>
      <c r="L148" s="29"/>
    </row>
    <row r="149" spans="2:12" s="27" customFormat="1" ht="16.25" customHeight="1" x14ac:dyDescent="0.2">
      <c r="B149" s="320" t="s">
        <v>138</v>
      </c>
      <c r="C149" s="387" t="s">
        <v>398</v>
      </c>
      <c r="D149" s="686">
        <v>2219.7399999999971</v>
      </c>
      <c r="E149" s="687">
        <v>2091.59</v>
      </c>
      <c r="F149" s="390">
        <v>94.226801337093661</v>
      </c>
      <c r="G149" s="389">
        <v>1</v>
      </c>
      <c r="H149" s="389">
        <v>20</v>
      </c>
      <c r="K149" s="28"/>
      <c r="L149" s="29"/>
    </row>
    <row r="150" spans="2:12" s="27" customFormat="1" ht="16.25" customHeight="1" x14ac:dyDescent="0.2">
      <c r="B150" s="320" t="s">
        <v>139</v>
      </c>
      <c r="C150" s="339" t="s">
        <v>399</v>
      </c>
      <c r="D150" s="698">
        <v>1222.1300000000001</v>
      </c>
      <c r="E150" s="698">
        <v>1105.79</v>
      </c>
      <c r="F150" s="384">
        <v>90.480554441835153</v>
      </c>
      <c r="G150" s="338">
        <v>1</v>
      </c>
      <c r="H150" s="547">
        <v>6</v>
      </c>
      <c r="K150" s="28"/>
      <c r="L150" s="29"/>
    </row>
    <row r="151" spans="2:12" s="27" customFormat="1" ht="16.25" customHeight="1" x14ac:dyDescent="0.2">
      <c r="B151" s="320" t="s">
        <v>140</v>
      </c>
      <c r="C151" s="387" t="s">
        <v>400</v>
      </c>
      <c r="D151" s="686">
        <v>1062.05</v>
      </c>
      <c r="E151" s="687">
        <v>1062.05</v>
      </c>
      <c r="F151" s="390">
        <v>100</v>
      </c>
      <c r="G151" s="389">
        <v>1</v>
      </c>
      <c r="H151" s="389">
        <v>5</v>
      </c>
      <c r="K151" s="28"/>
      <c r="L151" s="29"/>
    </row>
    <row r="152" spans="2:12" s="27" customFormat="1" ht="16.25" customHeight="1" x14ac:dyDescent="0.2">
      <c r="B152" s="320" t="s">
        <v>141</v>
      </c>
      <c r="C152" s="321" t="s">
        <v>401</v>
      </c>
      <c r="D152" s="691">
        <v>1107.3599999999999</v>
      </c>
      <c r="E152" s="691">
        <v>1084.56</v>
      </c>
      <c r="F152" s="376">
        <v>97.941048981361078</v>
      </c>
      <c r="G152" s="333">
        <v>1</v>
      </c>
      <c r="H152" s="572">
        <v>6</v>
      </c>
      <c r="K152" s="28"/>
      <c r="L152" s="29"/>
    </row>
    <row r="153" spans="2:12" s="27" customFormat="1" ht="16.25" customHeight="1" x14ac:dyDescent="0.2">
      <c r="B153" s="320" t="s">
        <v>142</v>
      </c>
      <c r="C153" s="387" t="s">
        <v>402</v>
      </c>
      <c r="D153" s="686">
        <v>1905.39</v>
      </c>
      <c r="E153" s="687">
        <v>1866.56</v>
      </c>
      <c r="F153" s="390">
        <v>97.962096998514738</v>
      </c>
      <c r="G153" s="389">
        <v>1</v>
      </c>
      <c r="H153" s="389">
        <v>9</v>
      </c>
      <c r="K153" s="28"/>
      <c r="L153" s="29"/>
    </row>
    <row r="154" spans="2:12" s="27" customFormat="1" ht="16.25" customHeight="1" x14ac:dyDescent="0.2">
      <c r="B154" s="320" t="s">
        <v>144</v>
      </c>
      <c r="C154" s="339" t="s">
        <v>403</v>
      </c>
      <c r="D154" s="698">
        <v>439.56</v>
      </c>
      <c r="E154" s="698">
        <v>439.56</v>
      </c>
      <c r="F154" s="384">
        <v>100</v>
      </c>
      <c r="G154" s="338">
        <v>1</v>
      </c>
      <c r="H154" s="547">
        <v>2</v>
      </c>
      <c r="K154" s="28"/>
      <c r="L154" s="29"/>
    </row>
    <row r="155" spans="2:12" s="27" customFormat="1" ht="16.25" customHeight="1" x14ac:dyDescent="0.2">
      <c r="B155" s="320" t="s">
        <v>145</v>
      </c>
      <c r="C155" s="387" t="s">
        <v>404</v>
      </c>
      <c r="D155" s="686">
        <v>1184.81</v>
      </c>
      <c r="E155" s="687">
        <v>1137.69</v>
      </c>
      <c r="F155" s="390">
        <v>96.022991028097337</v>
      </c>
      <c r="G155" s="389">
        <v>1</v>
      </c>
      <c r="H155" s="389">
        <v>6</v>
      </c>
      <c r="K155" s="28"/>
      <c r="L155" s="29"/>
    </row>
    <row r="156" spans="2:12" s="27" customFormat="1" ht="16.25" customHeight="1" x14ac:dyDescent="0.2">
      <c r="B156" s="320" t="s">
        <v>146</v>
      </c>
      <c r="C156" s="339" t="s">
        <v>405</v>
      </c>
      <c r="D156" s="698">
        <v>1277.04</v>
      </c>
      <c r="E156" s="698">
        <v>1245.5</v>
      </c>
      <c r="F156" s="384">
        <v>97.530226147967184</v>
      </c>
      <c r="G156" s="338">
        <v>1</v>
      </c>
      <c r="H156" s="547">
        <v>6</v>
      </c>
      <c r="K156" s="28"/>
      <c r="L156" s="29"/>
    </row>
    <row r="157" spans="2:12" s="27" customFormat="1" ht="16.25" customHeight="1" x14ac:dyDescent="0.2">
      <c r="B157" s="320" t="s">
        <v>147</v>
      </c>
      <c r="C157" s="387" t="s">
        <v>406</v>
      </c>
      <c r="D157" s="686">
        <v>793.87</v>
      </c>
      <c r="E157" s="687">
        <v>766.77</v>
      </c>
      <c r="F157" s="390">
        <v>96.586342852104252</v>
      </c>
      <c r="G157" s="389">
        <v>1</v>
      </c>
      <c r="H157" s="389">
        <v>5</v>
      </c>
      <c r="K157" s="28"/>
      <c r="L157" s="29"/>
    </row>
    <row r="158" spans="2:12" s="27" customFormat="1" ht="16.25" customHeight="1" x14ac:dyDescent="0.2">
      <c r="B158" s="320" t="s">
        <v>148</v>
      </c>
      <c r="C158" s="339" t="s">
        <v>407</v>
      </c>
      <c r="D158" s="698">
        <v>2087.6999999999998</v>
      </c>
      <c r="E158" s="698">
        <v>2065.69</v>
      </c>
      <c r="F158" s="384">
        <v>98.945729750443078</v>
      </c>
      <c r="G158" s="338">
        <v>1</v>
      </c>
      <c r="H158" s="547">
        <v>16</v>
      </c>
      <c r="K158" s="28"/>
      <c r="L158" s="29"/>
    </row>
    <row r="159" spans="2:12" s="27" customFormat="1" ht="16.25" customHeight="1" x14ac:dyDescent="0.2">
      <c r="B159" s="320" t="s">
        <v>149</v>
      </c>
      <c r="C159" s="387" t="s">
        <v>408</v>
      </c>
      <c r="D159" s="686">
        <v>1444.4</v>
      </c>
      <c r="E159" s="687">
        <v>1444.4</v>
      </c>
      <c r="F159" s="390">
        <v>100</v>
      </c>
      <c r="G159" s="389">
        <v>1</v>
      </c>
      <c r="H159" s="389">
        <v>6</v>
      </c>
      <c r="K159" s="28"/>
      <c r="L159" s="29"/>
    </row>
    <row r="160" spans="2:12" s="27" customFormat="1" ht="16.25" customHeight="1" x14ac:dyDescent="0.2">
      <c r="B160" s="320" t="s">
        <v>150</v>
      </c>
      <c r="C160" s="321" t="s">
        <v>409</v>
      </c>
      <c r="D160" s="691">
        <v>1302.42</v>
      </c>
      <c r="E160" s="691">
        <v>1275.8399999999999</v>
      </c>
      <c r="F160" s="376">
        <v>97.959183673469369</v>
      </c>
      <c r="G160" s="333">
        <v>1</v>
      </c>
      <c r="H160" s="572">
        <v>8</v>
      </c>
      <c r="K160" s="28"/>
      <c r="L160" s="29"/>
    </row>
    <row r="161" spans="2:12" s="27" customFormat="1" ht="16.25" customHeight="1" x14ac:dyDescent="0.2">
      <c r="B161" s="320" t="s">
        <v>151</v>
      </c>
      <c r="C161" s="387" t="s">
        <v>410</v>
      </c>
      <c r="D161" s="686">
        <v>1008.39</v>
      </c>
      <c r="E161" s="687">
        <v>949.7</v>
      </c>
      <c r="F161" s="390">
        <v>94.179831216096957</v>
      </c>
      <c r="G161" s="389">
        <v>1</v>
      </c>
      <c r="H161" s="389">
        <v>4</v>
      </c>
      <c r="K161" s="28"/>
      <c r="L161" s="29"/>
    </row>
    <row r="162" spans="2:12" s="27" customFormat="1" ht="16.25" customHeight="1" x14ac:dyDescent="0.2">
      <c r="B162" s="320" t="s">
        <v>152</v>
      </c>
      <c r="C162" s="339" t="s">
        <v>411</v>
      </c>
      <c r="D162" s="698">
        <v>655.27</v>
      </c>
      <c r="E162" s="698">
        <v>621.23</v>
      </c>
      <c r="F162" s="384">
        <v>94.805194805194816</v>
      </c>
      <c r="G162" s="338">
        <v>1</v>
      </c>
      <c r="H162" s="547">
        <v>3</v>
      </c>
      <c r="K162" s="28"/>
      <c r="L162" s="29"/>
    </row>
    <row r="163" spans="2:12" s="27" customFormat="1" ht="16.25" customHeight="1" x14ac:dyDescent="0.2">
      <c r="B163" s="320" t="s">
        <v>153</v>
      </c>
      <c r="C163" s="387" t="s">
        <v>412</v>
      </c>
      <c r="D163" s="686">
        <v>453.77</v>
      </c>
      <c r="E163" s="687">
        <v>453.77</v>
      </c>
      <c r="F163" s="390">
        <v>100</v>
      </c>
      <c r="G163" s="389">
        <v>1</v>
      </c>
      <c r="H163" s="389">
        <v>3</v>
      </c>
      <c r="K163" s="28"/>
      <c r="L163" s="29"/>
    </row>
    <row r="164" spans="2:12" s="27" customFormat="1" ht="16.25" customHeight="1" x14ac:dyDescent="0.2">
      <c r="B164" s="320" t="s">
        <v>154</v>
      </c>
      <c r="C164" s="339" t="s">
        <v>413</v>
      </c>
      <c r="D164" s="698">
        <v>2955.74</v>
      </c>
      <c r="E164" s="698">
        <v>2879.51</v>
      </c>
      <c r="F164" s="384">
        <v>97.420950421890979</v>
      </c>
      <c r="G164" s="338">
        <v>1</v>
      </c>
      <c r="H164" s="547">
        <v>15</v>
      </c>
      <c r="K164" s="28"/>
      <c r="L164" s="29"/>
    </row>
    <row r="165" spans="2:12" s="27" customFormat="1" ht="16.25" customHeight="1" x14ac:dyDescent="0.2">
      <c r="B165" s="320" t="s">
        <v>155</v>
      </c>
      <c r="C165" s="387" t="s">
        <v>414</v>
      </c>
      <c r="D165" s="686">
        <v>1464.14</v>
      </c>
      <c r="E165" s="687">
        <v>1397.3</v>
      </c>
      <c r="F165" s="390">
        <v>95.434862786345548</v>
      </c>
      <c r="G165" s="389">
        <v>1</v>
      </c>
      <c r="H165" s="389">
        <v>11</v>
      </c>
      <c r="K165" s="28"/>
      <c r="L165" s="29"/>
    </row>
    <row r="166" spans="2:12" s="27" customFormat="1" ht="16.25" customHeight="1" x14ac:dyDescent="0.2">
      <c r="B166" s="320" t="s">
        <v>156</v>
      </c>
      <c r="C166" s="387" t="s">
        <v>415</v>
      </c>
      <c r="D166" s="686">
        <v>1109.8699999999999</v>
      </c>
      <c r="E166" s="687">
        <v>1109.8699999999999</v>
      </c>
      <c r="F166" s="390">
        <v>100</v>
      </c>
      <c r="G166" s="389">
        <v>1</v>
      </c>
      <c r="H166" s="389">
        <v>11</v>
      </c>
      <c r="K166" s="28"/>
      <c r="L166" s="29"/>
    </row>
    <row r="167" spans="2:12" s="27" customFormat="1" ht="16.25" customHeight="1" x14ac:dyDescent="0.2">
      <c r="B167" s="320" t="s">
        <v>157</v>
      </c>
      <c r="C167" s="387" t="s">
        <v>416</v>
      </c>
      <c r="D167" s="686">
        <v>2393.4499999999998</v>
      </c>
      <c r="E167" s="687">
        <v>2331.2199999999998</v>
      </c>
      <c r="F167" s="390">
        <v>97.399987465792066</v>
      </c>
      <c r="G167" s="389">
        <v>1</v>
      </c>
      <c r="H167" s="389">
        <v>36</v>
      </c>
      <c r="K167" s="28"/>
      <c r="L167" s="29"/>
    </row>
    <row r="168" spans="2:12" s="27" customFormat="1" ht="16.25" customHeight="1" x14ac:dyDescent="0.2">
      <c r="B168" s="320" t="s">
        <v>158</v>
      </c>
      <c r="C168" s="339" t="s">
        <v>417</v>
      </c>
      <c r="D168" s="698">
        <v>4524</v>
      </c>
      <c r="E168" s="698">
        <v>4419.5</v>
      </c>
      <c r="F168" s="384">
        <v>97.690097259062782</v>
      </c>
      <c r="G168" s="338">
        <v>1</v>
      </c>
      <c r="H168" s="547">
        <v>20</v>
      </c>
      <c r="K168" s="28"/>
      <c r="L168" s="29"/>
    </row>
    <row r="169" spans="2:12" s="27" customFormat="1" ht="16.25" customHeight="1" x14ac:dyDescent="0.2">
      <c r="B169" s="320" t="s">
        <v>159</v>
      </c>
      <c r="C169" s="387" t="s">
        <v>418</v>
      </c>
      <c r="D169" s="686">
        <v>3600.61</v>
      </c>
      <c r="E169" s="687">
        <v>3459.67</v>
      </c>
      <c r="F169" s="390">
        <v>96.085663262613835</v>
      </c>
      <c r="G169" s="389">
        <v>1</v>
      </c>
      <c r="H169" s="389">
        <v>41</v>
      </c>
      <c r="K169" s="28"/>
      <c r="L169" s="29"/>
    </row>
    <row r="170" spans="2:12" s="27" customFormat="1" ht="16.25" customHeight="1" x14ac:dyDescent="0.2">
      <c r="B170" s="320" t="s">
        <v>160</v>
      </c>
      <c r="C170" s="321" t="s">
        <v>419</v>
      </c>
      <c r="D170" s="691">
        <v>5926.17</v>
      </c>
      <c r="E170" s="691">
        <v>5834.59</v>
      </c>
      <c r="F170" s="376">
        <v>98.454651149055792</v>
      </c>
      <c r="G170" s="333">
        <v>1</v>
      </c>
      <c r="H170" s="572">
        <v>39</v>
      </c>
      <c r="K170" s="28"/>
      <c r="L170" s="29"/>
    </row>
    <row r="171" spans="2:12" s="27" customFormat="1" ht="16.25" customHeight="1" x14ac:dyDescent="0.2">
      <c r="B171" s="320" t="s">
        <v>161</v>
      </c>
      <c r="C171" s="387" t="s">
        <v>420</v>
      </c>
      <c r="D171" s="686">
        <v>2026.44</v>
      </c>
      <c r="E171" s="687">
        <v>1992.35</v>
      </c>
      <c r="F171" s="390">
        <v>98.317739484021232</v>
      </c>
      <c r="G171" s="389">
        <v>1</v>
      </c>
      <c r="H171" s="389">
        <v>10</v>
      </c>
      <c r="K171" s="28"/>
      <c r="L171" s="29"/>
    </row>
    <row r="172" spans="2:12" s="27" customFormat="1" ht="16.25" customHeight="1" x14ac:dyDescent="0.2">
      <c r="B172" s="320" t="s">
        <v>162</v>
      </c>
      <c r="C172" s="339" t="s">
        <v>421</v>
      </c>
      <c r="D172" s="698">
        <v>662.58</v>
      </c>
      <c r="E172" s="698">
        <v>638.07000000000005</v>
      </c>
      <c r="F172" s="384">
        <v>96.300824051435299</v>
      </c>
      <c r="G172" s="338">
        <v>1</v>
      </c>
      <c r="H172" s="547">
        <v>3</v>
      </c>
      <c r="K172" s="28"/>
      <c r="L172" s="29"/>
    </row>
    <row r="173" spans="2:12" s="27" customFormat="1" ht="16.25" customHeight="1" x14ac:dyDescent="0.2">
      <c r="B173" s="320" t="s">
        <v>163</v>
      </c>
      <c r="C173" s="387" t="s">
        <v>422</v>
      </c>
      <c r="D173" s="686">
        <v>1069.82</v>
      </c>
      <c r="E173" s="687">
        <v>1069.82</v>
      </c>
      <c r="F173" s="390">
        <v>100</v>
      </c>
      <c r="G173" s="389">
        <v>1</v>
      </c>
      <c r="H173" s="389">
        <v>4</v>
      </c>
      <c r="K173" s="28"/>
      <c r="L173" s="29"/>
    </row>
    <row r="174" spans="2:12" s="27" customFormat="1" ht="16.25" customHeight="1" x14ac:dyDescent="0.2">
      <c r="B174" s="320" t="s">
        <v>164</v>
      </c>
      <c r="C174" s="339" t="s">
        <v>423</v>
      </c>
      <c r="D174" s="698">
        <v>1759.11</v>
      </c>
      <c r="E174" s="698">
        <v>1725.68</v>
      </c>
      <c r="F174" s="384">
        <v>98.099607187725624</v>
      </c>
      <c r="G174" s="338">
        <v>1</v>
      </c>
      <c r="H174" s="547">
        <v>8</v>
      </c>
      <c r="K174" s="28"/>
      <c r="L174" s="29"/>
    </row>
    <row r="175" spans="2:12" s="27" customFormat="1" ht="16.25" customHeight="1" x14ac:dyDescent="0.2">
      <c r="B175" s="320" t="s">
        <v>166</v>
      </c>
      <c r="C175" s="387" t="s">
        <v>424</v>
      </c>
      <c r="D175" s="686">
        <v>1459.86</v>
      </c>
      <c r="E175" s="687">
        <v>1459.86</v>
      </c>
      <c r="F175" s="390">
        <v>100</v>
      </c>
      <c r="G175" s="389">
        <v>1</v>
      </c>
      <c r="H175" s="389">
        <v>6</v>
      </c>
      <c r="K175" s="28"/>
      <c r="L175" s="29"/>
    </row>
    <row r="176" spans="2:12" s="27" customFormat="1" ht="16.25" customHeight="1" x14ac:dyDescent="0.2">
      <c r="B176" s="320" t="s">
        <v>167</v>
      </c>
      <c r="C176" s="339" t="s">
        <v>425</v>
      </c>
      <c r="D176" s="698">
        <v>1162.55</v>
      </c>
      <c r="E176" s="698">
        <v>1162.55</v>
      </c>
      <c r="F176" s="384">
        <v>100</v>
      </c>
      <c r="G176" s="338">
        <v>1</v>
      </c>
      <c r="H176" s="547">
        <v>5</v>
      </c>
      <c r="K176" s="28"/>
      <c r="L176" s="29"/>
    </row>
    <row r="177" spans="2:12" s="27" customFormat="1" ht="16.25" customHeight="1" x14ac:dyDescent="0.2">
      <c r="B177" s="320" t="s">
        <v>168</v>
      </c>
      <c r="C177" s="387" t="s">
        <v>426</v>
      </c>
      <c r="D177" s="686">
        <v>578.17999999999995</v>
      </c>
      <c r="E177" s="687">
        <v>578.17999999999995</v>
      </c>
      <c r="F177" s="390">
        <v>100</v>
      </c>
      <c r="G177" s="389">
        <v>1</v>
      </c>
      <c r="H177" s="389">
        <v>2</v>
      </c>
      <c r="K177" s="28"/>
      <c r="L177" s="29"/>
    </row>
    <row r="178" spans="2:12" s="27" customFormat="1" ht="16.25" customHeight="1" x14ac:dyDescent="0.2">
      <c r="B178" s="320" t="s">
        <v>169</v>
      </c>
      <c r="C178" s="321" t="s">
        <v>427</v>
      </c>
      <c r="D178" s="691">
        <v>507.11</v>
      </c>
      <c r="E178" s="691">
        <v>507.11</v>
      </c>
      <c r="F178" s="376">
        <v>100</v>
      </c>
      <c r="G178" s="333">
        <v>1</v>
      </c>
      <c r="H178" s="572">
        <v>2</v>
      </c>
      <c r="K178" s="28"/>
      <c r="L178" s="29"/>
    </row>
    <row r="179" spans="2:12" s="27" customFormat="1" ht="16.25" customHeight="1" x14ac:dyDescent="0.2">
      <c r="B179" s="320" t="s">
        <v>170</v>
      </c>
      <c r="C179" s="387" t="s">
        <v>428</v>
      </c>
      <c r="D179" s="686">
        <v>1053.3900000000001</v>
      </c>
      <c r="E179" s="687">
        <v>1053.3900000000001</v>
      </c>
      <c r="F179" s="390">
        <v>100</v>
      </c>
      <c r="G179" s="389">
        <v>1</v>
      </c>
      <c r="H179" s="389">
        <v>3</v>
      </c>
      <c r="K179" s="28"/>
      <c r="L179" s="29"/>
    </row>
    <row r="180" spans="2:12" s="27" customFormat="1" ht="16.25" customHeight="1" x14ac:dyDescent="0.2">
      <c r="B180" s="320" t="s">
        <v>171</v>
      </c>
      <c r="C180" s="339" t="s">
        <v>429</v>
      </c>
      <c r="D180" s="698">
        <v>1755.52</v>
      </c>
      <c r="E180" s="698">
        <v>1727.97</v>
      </c>
      <c r="F180" s="384">
        <v>98.430664418519882</v>
      </c>
      <c r="G180" s="338">
        <v>1</v>
      </c>
      <c r="H180" s="547">
        <v>5</v>
      </c>
      <c r="K180" s="28"/>
      <c r="L180" s="29"/>
    </row>
    <row r="181" spans="2:12" s="27" customFormat="1" ht="16.25" customHeight="1" x14ac:dyDescent="0.2">
      <c r="B181" s="320" t="s">
        <v>172</v>
      </c>
      <c r="C181" s="387" t="s">
        <v>430</v>
      </c>
      <c r="D181" s="686">
        <v>2853.82</v>
      </c>
      <c r="E181" s="687">
        <v>2795.38</v>
      </c>
      <c r="F181" s="390">
        <v>97.952218430034137</v>
      </c>
      <c r="G181" s="389">
        <v>1</v>
      </c>
      <c r="H181" s="389">
        <v>22</v>
      </c>
      <c r="K181" s="28"/>
      <c r="L181" s="29"/>
    </row>
    <row r="182" spans="2:12" s="27" customFormat="1" ht="16.25" customHeight="1" x14ac:dyDescent="0.2">
      <c r="B182" s="320" t="s">
        <v>173</v>
      </c>
      <c r="C182" s="387" t="s">
        <v>431</v>
      </c>
      <c r="D182" s="686">
        <v>1018.72</v>
      </c>
      <c r="E182" s="687">
        <v>1018.72</v>
      </c>
      <c r="F182" s="390">
        <v>100</v>
      </c>
      <c r="G182" s="389">
        <v>1</v>
      </c>
      <c r="H182" s="389">
        <v>3</v>
      </c>
      <c r="K182" s="28"/>
      <c r="L182" s="29"/>
    </row>
    <row r="183" spans="2:12" s="27" customFormat="1" ht="16.25" customHeight="1" x14ac:dyDescent="0.2">
      <c r="B183" s="320" t="s">
        <v>174</v>
      </c>
      <c r="C183" s="387" t="s">
        <v>432</v>
      </c>
      <c r="D183" s="686">
        <v>1774.0100000000002</v>
      </c>
      <c r="E183" s="687">
        <v>1717.06</v>
      </c>
      <c r="F183" s="390">
        <v>96.789758795046225</v>
      </c>
      <c r="G183" s="389">
        <v>1</v>
      </c>
      <c r="H183" s="389">
        <v>9</v>
      </c>
      <c r="K183" s="28"/>
      <c r="L183" s="29"/>
    </row>
    <row r="184" spans="2:12" s="27" customFormat="1" ht="16.25" customHeight="1" x14ac:dyDescent="0.2">
      <c r="B184" s="320" t="s">
        <v>176</v>
      </c>
      <c r="C184" s="321" t="s">
        <v>433</v>
      </c>
      <c r="D184" s="691">
        <v>874.15</v>
      </c>
      <c r="E184" s="691">
        <v>823.19</v>
      </c>
      <c r="F184" s="376">
        <v>94.170336898701606</v>
      </c>
      <c r="G184" s="333">
        <v>1</v>
      </c>
      <c r="H184" s="572">
        <v>4</v>
      </c>
      <c r="K184" s="28"/>
      <c r="L184" s="29"/>
    </row>
    <row r="185" spans="2:12" s="27" customFormat="1" ht="16.25" customHeight="1" x14ac:dyDescent="0.2">
      <c r="B185" s="320" t="s">
        <v>177</v>
      </c>
      <c r="C185" s="387" t="s">
        <v>434</v>
      </c>
      <c r="D185" s="686">
        <v>1049.73</v>
      </c>
      <c r="E185" s="687">
        <v>1049.73</v>
      </c>
      <c r="F185" s="390">
        <v>100</v>
      </c>
      <c r="G185" s="389">
        <v>1</v>
      </c>
      <c r="H185" s="389">
        <v>3</v>
      </c>
      <c r="K185" s="28"/>
      <c r="L185" s="29"/>
    </row>
    <row r="186" spans="2:12" s="27" customFormat="1" ht="16.25" customHeight="1" x14ac:dyDescent="0.2">
      <c r="B186" s="320" t="s">
        <v>178</v>
      </c>
      <c r="C186" s="339" t="s">
        <v>435</v>
      </c>
      <c r="D186" s="698">
        <v>835.05</v>
      </c>
      <c r="E186" s="698">
        <v>758.9</v>
      </c>
      <c r="F186" s="384">
        <v>90.880785581701701</v>
      </c>
      <c r="G186" s="338">
        <v>1</v>
      </c>
      <c r="H186" s="547">
        <v>3</v>
      </c>
      <c r="K186" s="28"/>
      <c r="L186" s="29"/>
    </row>
    <row r="187" spans="2:12" s="27" customFormat="1" ht="16.25" customHeight="1" x14ac:dyDescent="0.2">
      <c r="B187" s="320" t="s">
        <v>179</v>
      </c>
      <c r="C187" s="387" t="s">
        <v>436</v>
      </c>
      <c r="D187" s="686">
        <v>576.20000000000005</v>
      </c>
      <c r="E187" s="687">
        <v>550.9</v>
      </c>
      <c r="F187" s="390">
        <v>95.60916348490106</v>
      </c>
      <c r="G187" s="389">
        <v>1</v>
      </c>
      <c r="H187" s="389">
        <v>1</v>
      </c>
      <c r="K187" s="28"/>
      <c r="L187" s="29"/>
    </row>
    <row r="188" spans="2:12" s="27" customFormat="1" ht="16.25" customHeight="1" x14ac:dyDescent="0.2">
      <c r="B188" s="320" t="s">
        <v>181</v>
      </c>
      <c r="C188" s="321" t="s">
        <v>437</v>
      </c>
      <c r="D188" s="691">
        <v>1027.44</v>
      </c>
      <c r="E188" s="691">
        <v>1001.28</v>
      </c>
      <c r="F188" s="376">
        <v>97.453865919177758</v>
      </c>
      <c r="G188" s="333">
        <v>1</v>
      </c>
      <c r="H188" s="572">
        <v>4</v>
      </c>
      <c r="K188" s="28"/>
      <c r="L188" s="29"/>
    </row>
    <row r="189" spans="2:12" s="27" customFormat="1" ht="16.25" customHeight="1" x14ac:dyDescent="0.2">
      <c r="B189" s="320" t="s">
        <v>182</v>
      </c>
      <c r="C189" s="387" t="s">
        <v>438</v>
      </c>
      <c r="D189" s="686">
        <v>1773.05</v>
      </c>
      <c r="E189" s="687">
        <v>1606.63</v>
      </c>
      <c r="F189" s="390">
        <v>90.613913877217229</v>
      </c>
      <c r="G189" s="389">
        <v>1</v>
      </c>
      <c r="H189" s="389">
        <v>8</v>
      </c>
      <c r="K189" s="28"/>
      <c r="L189" s="29"/>
    </row>
    <row r="190" spans="2:12" s="27" customFormat="1" ht="16.25" customHeight="1" x14ac:dyDescent="0.2">
      <c r="B190" s="320" t="s">
        <v>183</v>
      </c>
      <c r="C190" s="321" t="s">
        <v>439</v>
      </c>
      <c r="D190" s="691">
        <v>961.25</v>
      </c>
      <c r="E190" s="691">
        <v>961.25</v>
      </c>
      <c r="F190" s="376">
        <v>100</v>
      </c>
      <c r="G190" s="333">
        <v>1</v>
      </c>
      <c r="H190" s="572">
        <v>7</v>
      </c>
      <c r="K190" s="28"/>
      <c r="L190" s="29"/>
    </row>
    <row r="191" spans="2:12" s="27" customFormat="1" ht="16.25" customHeight="1" x14ac:dyDescent="0.2">
      <c r="B191" s="320" t="s">
        <v>184</v>
      </c>
      <c r="C191" s="387" t="s">
        <v>440</v>
      </c>
      <c r="D191" s="686">
        <v>2106.16</v>
      </c>
      <c r="E191" s="687">
        <v>2106.16</v>
      </c>
      <c r="F191" s="390">
        <v>100</v>
      </c>
      <c r="G191" s="389">
        <v>1</v>
      </c>
      <c r="H191" s="389">
        <v>10</v>
      </c>
      <c r="K191" s="28"/>
      <c r="L191" s="29"/>
    </row>
    <row r="192" spans="2:12" s="27" customFormat="1" ht="16.25" customHeight="1" x14ac:dyDescent="0.2">
      <c r="B192" s="320" t="s">
        <v>185</v>
      </c>
      <c r="C192" s="339" t="s">
        <v>441</v>
      </c>
      <c r="D192" s="698">
        <v>1794.85</v>
      </c>
      <c r="E192" s="698">
        <v>1762.71</v>
      </c>
      <c r="F192" s="384">
        <v>98.209321113184956</v>
      </c>
      <c r="G192" s="338">
        <v>1</v>
      </c>
      <c r="H192" s="547">
        <v>7</v>
      </c>
      <c r="K192" s="28"/>
      <c r="L192" s="29"/>
    </row>
    <row r="193" spans="2:12" s="27" customFormat="1" ht="16.25" customHeight="1" x14ac:dyDescent="0.2">
      <c r="B193" s="320" t="s">
        <v>186</v>
      </c>
      <c r="C193" s="387" t="s">
        <v>442</v>
      </c>
      <c r="D193" s="686">
        <v>1536.59</v>
      </c>
      <c r="E193" s="687">
        <v>1536.59</v>
      </c>
      <c r="F193" s="390">
        <v>100</v>
      </c>
      <c r="G193" s="389">
        <v>1</v>
      </c>
      <c r="H193" s="389">
        <v>7</v>
      </c>
      <c r="K193" s="28"/>
      <c r="L193" s="29"/>
    </row>
    <row r="194" spans="2:12" s="27" customFormat="1" ht="16.25" customHeight="1" x14ac:dyDescent="0.2">
      <c r="B194" s="320" t="s">
        <v>187</v>
      </c>
      <c r="C194" s="321" t="s">
        <v>443</v>
      </c>
      <c r="D194" s="691">
        <v>1190.7</v>
      </c>
      <c r="E194" s="691">
        <v>1146.5999999999999</v>
      </c>
      <c r="F194" s="376">
        <v>96.296296296296276</v>
      </c>
      <c r="G194" s="333">
        <v>1</v>
      </c>
      <c r="H194" s="572">
        <v>6</v>
      </c>
      <c r="K194" s="28"/>
      <c r="L194" s="29"/>
    </row>
    <row r="195" spans="2:12" s="27" customFormat="1" ht="16.25" customHeight="1" x14ac:dyDescent="0.2">
      <c r="B195" s="320" t="s">
        <v>188</v>
      </c>
      <c r="C195" s="387" t="s">
        <v>444</v>
      </c>
      <c r="D195" s="686">
        <v>1100.17</v>
      </c>
      <c r="E195" s="687">
        <v>1049.56</v>
      </c>
      <c r="F195" s="390">
        <v>95.399801848805183</v>
      </c>
      <c r="G195" s="389">
        <v>1</v>
      </c>
      <c r="H195" s="389">
        <v>4</v>
      </c>
      <c r="K195" s="28"/>
      <c r="L195" s="29"/>
    </row>
    <row r="196" spans="2:12" s="27" customFormat="1" ht="16.25" customHeight="1" x14ac:dyDescent="0.2">
      <c r="B196" s="320" t="s">
        <v>189</v>
      </c>
      <c r="C196" s="321" t="s">
        <v>445</v>
      </c>
      <c r="D196" s="691">
        <v>2282.62</v>
      </c>
      <c r="E196" s="691">
        <v>2232.4899999999998</v>
      </c>
      <c r="F196" s="376">
        <v>97.803839447652251</v>
      </c>
      <c r="G196" s="333">
        <v>1</v>
      </c>
      <c r="H196" s="572">
        <v>11</v>
      </c>
      <c r="K196" s="28"/>
      <c r="L196" s="29"/>
    </row>
    <row r="197" spans="2:12" s="27" customFormat="1" ht="16.25" customHeight="1" x14ac:dyDescent="0.2">
      <c r="B197" s="320" t="s">
        <v>191</v>
      </c>
      <c r="C197" s="387" t="s">
        <v>446</v>
      </c>
      <c r="D197" s="686">
        <v>818.75</v>
      </c>
      <c r="E197" s="687">
        <v>818.75</v>
      </c>
      <c r="F197" s="390">
        <v>100</v>
      </c>
      <c r="G197" s="389">
        <v>1</v>
      </c>
      <c r="H197" s="389">
        <v>3</v>
      </c>
      <c r="K197" s="28"/>
      <c r="L197" s="29"/>
    </row>
    <row r="198" spans="2:12" s="27" customFormat="1" ht="16.25" customHeight="1" x14ac:dyDescent="0.2">
      <c r="B198" s="320" t="s">
        <v>192</v>
      </c>
      <c r="C198" s="339" t="s">
        <v>447</v>
      </c>
      <c r="D198" s="698">
        <v>1746.25</v>
      </c>
      <c r="E198" s="698">
        <v>1666</v>
      </c>
      <c r="F198" s="384">
        <v>95.404438081603445</v>
      </c>
      <c r="G198" s="338">
        <v>1</v>
      </c>
      <c r="H198" s="547">
        <v>5</v>
      </c>
      <c r="K198" s="28"/>
      <c r="L198" s="29"/>
    </row>
    <row r="199" spans="2:12" s="27" customFormat="1" ht="16.25" customHeight="1" x14ac:dyDescent="0.2">
      <c r="B199" s="320" t="s">
        <v>193</v>
      </c>
      <c r="C199" s="387" t="s">
        <v>448</v>
      </c>
      <c r="D199" s="686">
        <v>543.09</v>
      </c>
      <c r="E199" s="687">
        <v>543.09</v>
      </c>
      <c r="F199" s="390">
        <v>100</v>
      </c>
      <c r="G199" s="389">
        <v>1</v>
      </c>
      <c r="H199" s="389">
        <v>2</v>
      </c>
      <c r="K199" s="28"/>
      <c r="L199" s="29"/>
    </row>
    <row r="200" spans="2:12" s="27" customFormat="1" ht="16.25" customHeight="1" x14ac:dyDescent="0.2">
      <c r="B200" s="320" t="s">
        <v>194</v>
      </c>
      <c r="C200" s="321" t="s">
        <v>449</v>
      </c>
      <c r="D200" s="691">
        <v>2225.33</v>
      </c>
      <c r="E200" s="691">
        <v>2195.0700000000002</v>
      </c>
      <c r="F200" s="376">
        <v>98.640201677953385</v>
      </c>
      <c r="G200" s="333">
        <v>1</v>
      </c>
      <c r="H200" s="572">
        <v>11</v>
      </c>
      <c r="K200" s="28"/>
      <c r="L200" s="29"/>
    </row>
    <row r="201" spans="2:12" s="27" customFormat="1" ht="16.25" customHeight="1" x14ac:dyDescent="0.2">
      <c r="B201" s="320" t="s">
        <v>195</v>
      </c>
      <c r="C201" s="387" t="s">
        <v>450</v>
      </c>
      <c r="D201" s="686">
        <v>944.99</v>
      </c>
      <c r="E201" s="687">
        <v>944.99</v>
      </c>
      <c r="F201" s="390">
        <v>100</v>
      </c>
      <c r="G201" s="389">
        <v>1</v>
      </c>
      <c r="H201" s="389">
        <v>4</v>
      </c>
      <c r="K201" s="28"/>
      <c r="L201" s="29"/>
    </row>
    <row r="202" spans="2:12" s="27" customFormat="1" ht="16.25" customHeight="1" x14ac:dyDescent="0.2">
      <c r="B202" s="320" t="s">
        <v>196</v>
      </c>
      <c r="C202" s="321" t="s">
        <v>451</v>
      </c>
      <c r="D202" s="691">
        <v>991.94</v>
      </c>
      <c r="E202" s="691">
        <v>991.94</v>
      </c>
      <c r="F202" s="376">
        <v>100</v>
      </c>
      <c r="G202" s="333">
        <v>1</v>
      </c>
      <c r="H202" s="572">
        <v>4</v>
      </c>
      <c r="K202" s="28"/>
      <c r="L202" s="29"/>
    </row>
    <row r="203" spans="2:12" s="27" customFormat="1" ht="16.25" customHeight="1" x14ac:dyDescent="0.2">
      <c r="B203" s="320" t="s">
        <v>197</v>
      </c>
      <c r="C203" s="387" t="s">
        <v>452</v>
      </c>
      <c r="D203" s="686">
        <v>4376.95</v>
      </c>
      <c r="E203" s="687">
        <v>4177.26</v>
      </c>
      <c r="F203" s="390">
        <v>95.437690629319519</v>
      </c>
      <c r="G203" s="389">
        <v>1</v>
      </c>
      <c r="H203" s="389">
        <v>20</v>
      </c>
      <c r="K203" s="28"/>
      <c r="L203" s="29"/>
    </row>
    <row r="204" spans="2:12" s="27" customFormat="1" ht="16.25" customHeight="1" x14ac:dyDescent="0.2">
      <c r="B204" s="320" t="s">
        <v>198</v>
      </c>
      <c r="C204" s="339" t="s">
        <v>453</v>
      </c>
      <c r="D204" s="698">
        <v>3207.92</v>
      </c>
      <c r="E204" s="698">
        <v>3022.01</v>
      </c>
      <c r="F204" s="384">
        <v>94.20465597645827</v>
      </c>
      <c r="G204" s="338">
        <v>1</v>
      </c>
      <c r="H204" s="547">
        <v>17</v>
      </c>
      <c r="K204" s="28"/>
      <c r="L204" s="29"/>
    </row>
    <row r="205" spans="2:12" s="27" customFormat="1" ht="16.25" customHeight="1" x14ac:dyDescent="0.2">
      <c r="B205" s="320" t="s">
        <v>199</v>
      </c>
      <c r="C205" s="387" t="s">
        <v>454</v>
      </c>
      <c r="D205" s="686">
        <v>1117.3399999999999</v>
      </c>
      <c r="E205" s="687">
        <v>1096.3399999999999</v>
      </c>
      <c r="F205" s="390">
        <v>98.120536273649918</v>
      </c>
      <c r="G205" s="389">
        <v>1</v>
      </c>
      <c r="H205" s="389">
        <v>6</v>
      </c>
      <c r="K205" s="28"/>
      <c r="L205" s="29"/>
    </row>
    <row r="206" spans="2:12" s="27" customFormat="1" ht="16.25" customHeight="1" x14ac:dyDescent="0.2">
      <c r="B206" s="320" t="s">
        <v>200</v>
      </c>
      <c r="C206" s="321" t="s">
        <v>455</v>
      </c>
      <c r="D206" s="691">
        <v>813.52</v>
      </c>
      <c r="E206" s="691">
        <v>793.35</v>
      </c>
      <c r="F206" s="376">
        <v>97.520650998131586</v>
      </c>
      <c r="G206" s="333">
        <v>1</v>
      </c>
      <c r="H206" s="572">
        <v>4</v>
      </c>
      <c r="K206" s="28"/>
      <c r="L206" s="29"/>
    </row>
    <row r="207" spans="2:12" s="27" customFormat="1" ht="16.25" customHeight="1" x14ac:dyDescent="0.2">
      <c r="B207" s="320" t="s">
        <v>201</v>
      </c>
      <c r="C207" s="387" t="s">
        <v>456</v>
      </c>
      <c r="D207" s="686">
        <v>1108.9100000000001</v>
      </c>
      <c r="E207" s="687">
        <v>1089</v>
      </c>
      <c r="F207" s="390">
        <v>98.204543200079357</v>
      </c>
      <c r="G207" s="389">
        <v>1</v>
      </c>
      <c r="H207" s="389">
        <v>2</v>
      </c>
      <c r="K207" s="28"/>
      <c r="L207" s="29"/>
    </row>
    <row r="208" spans="2:12" s="27" customFormat="1" ht="16.25" customHeight="1" x14ac:dyDescent="0.2">
      <c r="B208" s="320" t="s">
        <v>202</v>
      </c>
      <c r="C208" s="321" t="s">
        <v>457</v>
      </c>
      <c r="D208" s="691">
        <v>1886.5</v>
      </c>
      <c r="E208" s="691">
        <v>1837.55</v>
      </c>
      <c r="F208" s="376">
        <v>97.40524781341108</v>
      </c>
      <c r="G208" s="333">
        <v>1</v>
      </c>
      <c r="H208" s="572">
        <v>8</v>
      </c>
      <c r="K208" s="28"/>
      <c r="L208" s="29"/>
    </row>
    <row r="209" spans="2:12" s="27" customFormat="1" ht="16.25" customHeight="1" x14ac:dyDescent="0.2">
      <c r="B209" s="320" t="s">
        <v>203</v>
      </c>
      <c r="C209" s="387" t="s">
        <v>458</v>
      </c>
      <c r="D209" s="686">
        <v>991.62</v>
      </c>
      <c r="E209" s="687">
        <v>991.62</v>
      </c>
      <c r="F209" s="390">
        <v>100</v>
      </c>
      <c r="G209" s="389">
        <v>1</v>
      </c>
      <c r="H209" s="389">
        <v>7</v>
      </c>
      <c r="K209" s="28"/>
      <c r="L209" s="29"/>
    </row>
    <row r="210" spans="2:12" s="27" customFormat="1" ht="16.25" customHeight="1" x14ac:dyDescent="0.2">
      <c r="B210" s="320" t="s">
        <v>204</v>
      </c>
      <c r="C210" s="339" t="s">
        <v>459</v>
      </c>
      <c r="D210" s="698">
        <v>1095.9100000000001</v>
      </c>
      <c r="E210" s="698">
        <v>1034.04</v>
      </c>
      <c r="F210" s="384">
        <v>94.354463413966457</v>
      </c>
      <c r="G210" s="338">
        <v>1</v>
      </c>
      <c r="H210" s="547">
        <v>5</v>
      </c>
      <c r="K210" s="28"/>
      <c r="L210" s="29"/>
    </row>
    <row r="211" spans="2:12" s="27" customFormat="1" ht="16.25" customHeight="1" x14ac:dyDescent="0.2">
      <c r="B211" s="320" t="s">
        <v>205</v>
      </c>
      <c r="C211" s="387" t="s">
        <v>460</v>
      </c>
      <c r="D211" s="686">
        <v>905.81</v>
      </c>
      <c r="E211" s="687">
        <v>805.18</v>
      </c>
      <c r="F211" s="390">
        <v>88.890606197767738</v>
      </c>
      <c r="G211" s="389">
        <v>1</v>
      </c>
      <c r="H211" s="389">
        <v>3</v>
      </c>
      <c r="K211" s="28"/>
      <c r="L211" s="29"/>
    </row>
    <row r="212" spans="2:12" s="27" customFormat="1" ht="16.25" customHeight="1" x14ac:dyDescent="0.2">
      <c r="B212" s="320" t="s">
        <v>206</v>
      </c>
      <c r="C212" s="321" t="s">
        <v>461</v>
      </c>
      <c r="D212" s="691">
        <v>1437.84</v>
      </c>
      <c r="E212" s="691">
        <v>1268.71</v>
      </c>
      <c r="F212" s="376">
        <v>88.237216936515892</v>
      </c>
      <c r="G212" s="333">
        <v>1</v>
      </c>
      <c r="H212" s="572">
        <v>7</v>
      </c>
      <c r="K212" s="28"/>
      <c r="L212" s="29"/>
    </row>
    <row r="213" spans="2:12" s="27" customFormat="1" ht="16.25" customHeight="1" x14ac:dyDescent="0.2">
      <c r="B213" s="320" t="s">
        <v>207</v>
      </c>
      <c r="C213" s="387" t="s">
        <v>462</v>
      </c>
      <c r="D213" s="686">
        <v>1884.62</v>
      </c>
      <c r="E213" s="687">
        <v>1860.4</v>
      </c>
      <c r="F213" s="390">
        <v>98.714860290138077</v>
      </c>
      <c r="G213" s="389">
        <v>1</v>
      </c>
      <c r="H213" s="389">
        <v>7</v>
      </c>
      <c r="K213" s="28"/>
      <c r="L213" s="29"/>
    </row>
    <row r="214" spans="2:12" s="27" customFormat="1" ht="16.25" customHeight="1" x14ac:dyDescent="0.2">
      <c r="B214" s="320" t="s">
        <v>209</v>
      </c>
      <c r="C214" s="321" t="s">
        <v>463</v>
      </c>
      <c r="D214" s="691">
        <v>1742.6399999999996</v>
      </c>
      <c r="E214" s="691">
        <v>1699.3</v>
      </c>
      <c r="F214" s="376">
        <v>97.512968828903297</v>
      </c>
      <c r="G214" s="333">
        <v>1</v>
      </c>
      <c r="H214" s="572">
        <v>5</v>
      </c>
      <c r="K214" s="28"/>
      <c r="L214" s="29"/>
    </row>
    <row r="215" spans="2:12" s="27" customFormat="1" ht="16.25" customHeight="1" x14ac:dyDescent="0.2">
      <c r="B215" s="320" t="s">
        <v>210</v>
      </c>
      <c r="C215" s="387" t="s">
        <v>464</v>
      </c>
      <c r="D215" s="686">
        <v>876.7</v>
      </c>
      <c r="E215" s="687">
        <v>838.6</v>
      </c>
      <c r="F215" s="390">
        <v>95.654157636591762</v>
      </c>
      <c r="G215" s="389">
        <v>1</v>
      </c>
      <c r="H215" s="389">
        <v>2</v>
      </c>
      <c r="K215" s="28"/>
      <c r="L215" s="29"/>
    </row>
    <row r="216" spans="2:12" s="27" customFormat="1" ht="16.25" customHeight="1" x14ac:dyDescent="0.2">
      <c r="B216" s="320" t="s">
        <v>211</v>
      </c>
      <c r="C216" s="339" t="s">
        <v>465</v>
      </c>
      <c r="D216" s="698">
        <v>4141.5600000000004</v>
      </c>
      <c r="E216" s="698">
        <v>4141.5600000000004</v>
      </c>
      <c r="F216" s="384">
        <v>100</v>
      </c>
      <c r="G216" s="338">
        <v>1</v>
      </c>
      <c r="H216" s="547">
        <v>35</v>
      </c>
      <c r="K216" s="28"/>
      <c r="L216" s="29"/>
    </row>
    <row r="217" spans="2:12" s="27" customFormat="1" ht="16.25" customHeight="1" x14ac:dyDescent="0.2">
      <c r="B217" s="320" t="s">
        <v>212</v>
      </c>
      <c r="C217" s="387" t="s">
        <v>466</v>
      </c>
      <c r="D217" s="686">
        <v>5999.8</v>
      </c>
      <c r="E217" s="687">
        <v>5873.8</v>
      </c>
      <c r="F217" s="390">
        <v>97.89992999766659</v>
      </c>
      <c r="G217" s="389">
        <v>1</v>
      </c>
      <c r="H217" s="389">
        <v>14</v>
      </c>
      <c r="K217" s="28"/>
      <c r="L217" s="29"/>
    </row>
    <row r="218" spans="2:12" s="27" customFormat="1" ht="16.25" customHeight="1" x14ac:dyDescent="0.2">
      <c r="B218" s="320" t="s">
        <v>213</v>
      </c>
      <c r="C218" s="321" t="s">
        <v>467</v>
      </c>
      <c r="D218" s="691">
        <v>2961.0600000000004</v>
      </c>
      <c r="E218" s="691">
        <v>2961.06</v>
      </c>
      <c r="F218" s="376">
        <v>99.999999999999986</v>
      </c>
      <c r="G218" s="333">
        <v>1</v>
      </c>
      <c r="H218" s="572">
        <v>17</v>
      </c>
      <c r="K218" s="28"/>
      <c r="L218" s="29"/>
    </row>
    <row r="219" spans="2:12" s="27" customFormat="1" ht="16.25" customHeight="1" x14ac:dyDescent="0.2">
      <c r="B219" s="320" t="s">
        <v>214</v>
      </c>
      <c r="C219" s="387" t="s">
        <v>468</v>
      </c>
      <c r="D219" s="686">
        <v>1604.72</v>
      </c>
      <c r="E219" s="687">
        <v>1604.72</v>
      </c>
      <c r="F219" s="390">
        <v>100</v>
      </c>
      <c r="G219" s="389">
        <v>1</v>
      </c>
      <c r="H219" s="389">
        <v>7</v>
      </c>
      <c r="K219" s="28"/>
      <c r="L219" s="29"/>
    </row>
    <row r="220" spans="2:12" s="27" customFormat="1" ht="16.25" customHeight="1" x14ac:dyDescent="0.2">
      <c r="B220" s="320" t="s">
        <v>215</v>
      </c>
      <c r="C220" s="321" t="s">
        <v>469</v>
      </c>
      <c r="D220" s="691">
        <v>2610.0500000000006</v>
      </c>
      <c r="E220" s="691">
        <v>2452.69</v>
      </c>
      <c r="F220" s="376">
        <v>93.97099672420066</v>
      </c>
      <c r="G220" s="333">
        <v>1</v>
      </c>
      <c r="H220" s="572">
        <v>35</v>
      </c>
      <c r="K220" s="28"/>
      <c r="L220" s="29"/>
    </row>
    <row r="221" spans="2:12" s="27" customFormat="1" ht="16.25" customHeight="1" x14ac:dyDescent="0.2">
      <c r="B221" s="320" t="s">
        <v>216</v>
      </c>
      <c r="C221" s="387" t="s">
        <v>470</v>
      </c>
      <c r="D221" s="686">
        <v>3692.44</v>
      </c>
      <c r="E221" s="687">
        <v>3692.44</v>
      </c>
      <c r="F221" s="390">
        <v>100</v>
      </c>
      <c r="G221" s="389">
        <v>1</v>
      </c>
      <c r="H221" s="389">
        <v>28</v>
      </c>
      <c r="K221" s="28"/>
      <c r="L221" s="29"/>
    </row>
    <row r="222" spans="2:12" s="27" customFormat="1" ht="16.25" customHeight="1" x14ac:dyDescent="0.2">
      <c r="B222" s="320" t="s">
        <v>217</v>
      </c>
      <c r="C222" s="339" t="s">
        <v>471</v>
      </c>
      <c r="D222" s="698">
        <v>1706.46</v>
      </c>
      <c r="E222" s="698">
        <v>1686.06</v>
      </c>
      <c r="F222" s="384">
        <v>98.804542737597117</v>
      </c>
      <c r="G222" s="338">
        <v>1</v>
      </c>
      <c r="H222" s="547">
        <v>7</v>
      </c>
      <c r="K222" s="28"/>
      <c r="L222" s="29"/>
    </row>
    <row r="223" spans="2:12" s="27" customFormat="1" ht="16.25" customHeight="1" x14ac:dyDescent="0.2">
      <c r="B223" s="320" t="s">
        <v>218</v>
      </c>
      <c r="C223" s="387" t="s">
        <v>472</v>
      </c>
      <c r="D223" s="686">
        <v>1708.19</v>
      </c>
      <c r="E223" s="687">
        <v>1708.19</v>
      </c>
      <c r="F223" s="390">
        <v>100</v>
      </c>
      <c r="G223" s="389">
        <v>1</v>
      </c>
      <c r="H223" s="389">
        <v>11</v>
      </c>
      <c r="K223" s="28"/>
      <c r="L223" s="29"/>
    </row>
    <row r="224" spans="2:12" s="27" customFormat="1" ht="16.25" customHeight="1" x14ac:dyDescent="0.2">
      <c r="B224" s="320" t="s">
        <v>219</v>
      </c>
      <c r="C224" s="321" t="s">
        <v>473</v>
      </c>
      <c r="D224" s="691">
        <v>952.06</v>
      </c>
      <c r="E224" s="691">
        <v>935.57</v>
      </c>
      <c r="F224" s="376">
        <v>98.267966304644673</v>
      </c>
      <c r="G224" s="333">
        <v>1</v>
      </c>
      <c r="H224" s="572">
        <v>3</v>
      </c>
      <c r="K224" s="28"/>
      <c r="L224" s="29"/>
    </row>
    <row r="225" spans="2:12" s="27" customFormat="1" ht="16.25" customHeight="1" x14ac:dyDescent="0.2">
      <c r="B225" s="320" t="s">
        <v>221</v>
      </c>
      <c r="C225" s="387" t="s">
        <v>474</v>
      </c>
      <c r="D225" s="686">
        <v>1264.8399999999999</v>
      </c>
      <c r="E225" s="687">
        <v>1264.8399999999999</v>
      </c>
      <c r="F225" s="390">
        <v>100</v>
      </c>
      <c r="G225" s="389">
        <v>1</v>
      </c>
      <c r="H225" s="389">
        <v>7</v>
      </c>
      <c r="K225" s="28"/>
      <c r="L225" s="29"/>
    </row>
    <row r="226" spans="2:12" s="27" customFormat="1" ht="16.25" customHeight="1" x14ac:dyDescent="0.2">
      <c r="B226" s="320" t="s">
        <v>222</v>
      </c>
      <c r="C226" s="321" t="s">
        <v>475</v>
      </c>
      <c r="D226" s="691">
        <v>1151.3599999999999</v>
      </c>
      <c r="E226" s="691">
        <v>1085</v>
      </c>
      <c r="F226" s="376">
        <v>94.236381322957214</v>
      </c>
      <c r="G226" s="333">
        <v>1</v>
      </c>
      <c r="H226" s="572">
        <v>5</v>
      </c>
      <c r="K226" s="28"/>
      <c r="L226" s="29"/>
    </row>
    <row r="227" spans="2:12" s="27" customFormat="1" ht="16.25" customHeight="1" x14ac:dyDescent="0.2">
      <c r="B227" s="320" t="s">
        <v>223</v>
      </c>
      <c r="C227" s="387" t="s">
        <v>476</v>
      </c>
      <c r="D227" s="686">
        <v>1244</v>
      </c>
      <c r="E227" s="687">
        <v>1244</v>
      </c>
      <c r="F227" s="390">
        <v>100</v>
      </c>
      <c r="G227" s="389">
        <v>1</v>
      </c>
      <c r="H227" s="389">
        <v>3</v>
      </c>
      <c r="K227" s="28"/>
      <c r="L227" s="29"/>
    </row>
    <row r="228" spans="2:12" s="27" customFormat="1" ht="16.25" customHeight="1" x14ac:dyDescent="0.2">
      <c r="B228" s="320" t="s">
        <v>224</v>
      </c>
      <c r="C228" s="339" t="s">
        <v>477</v>
      </c>
      <c r="D228" s="698">
        <v>778.19</v>
      </c>
      <c r="E228" s="698">
        <v>609.67999999999995</v>
      </c>
      <c r="F228" s="384">
        <v>78.345905241650485</v>
      </c>
      <c r="G228" s="338">
        <v>1</v>
      </c>
      <c r="H228" s="547">
        <v>3</v>
      </c>
      <c r="K228" s="28"/>
      <c r="L228" s="29"/>
    </row>
    <row r="229" spans="2:12" s="27" customFormat="1" ht="16.25" customHeight="1" x14ac:dyDescent="0.2">
      <c r="B229" s="320" t="s">
        <v>225</v>
      </c>
      <c r="C229" s="387" t="s">
        <v>478</v>
      </c>
      <c r="D229" s="686">
        <v>927.33</v>
      </c>
      <c r="E229" s="687">
        <v>927.33</v>
      </c>
      <c r="F229" s="390">
        <v>100</v>
      </c>
      <c r="G229" s="389">
        <v>1</v>
      </c>
      <c r="H229" s="389">
        <v>5</v>
      </c>
      <c r="K229" s="28"/>
      <c r="L229" s="29"/>
    </row>
    <row r="230" spans="2:12" s="27" customFormat="1" ht="16.25" customHeight="1" x14ac:dyDescent="0.2">
      <c r="B230" s="320" t="s">
        <v>226</v>
      </c>
      <c r="C230" s="321" t="s">
        <v>479</v>
      </c>
      <c r="D230" s="691">
        <v>1766.47</v>
      </c>
      <c r="E230" s="691">
        <v>1674.78</v>
      </c>
      <c r="F230" s="376">
        <v>94.809422180959771</v>
      </c>
      <c r="G230" s="333">
        <v>1</v>
      </c>
      <c r="H230" s="572">
        <v>6</v>
      </c>
      <c r="K230" s="28"/>
      <c r="L230" s="29"/>
    </row>
    <row r="231" spans="2:12" s="27" customFormat="1" ht="16.25" customHeight="1" x14ac:dyDescent="0.2">
      <c r="B231" s="320" t="s">
        <v>227</v>
      </c>
      <c r="C231" s="387" t="s">
        <v>480</v>
      </c>
      <c r="D231" s="686">
        <v>1237.8</v>
      </c>
      <c r="E231" s="687">
        <v>1196.54</v>
      </c>
      <c r="F231" s="390">
        <v>96.666666666666671</v>
      </c>
      <c r="G231" s="389">
        <v>1</v>
      </c>
      <c r="H231" s="389">
        <v>6</v>
      </c>
      <c r="K231" s="28"/>
      <c r="L231" s="29"/>
    </row>
    <row r="232" spans="2:12" s="27" customFormat="1" ht="16.25" customHeight="1" x14ac:dyDescent="0.2">
      <c r="B232" s="320" t="s">
        <v>228</v>
      </c>
      <c r="C232" s="321" t="s">
        <v>481</v>
      </c>
      <c r="D232" s="691">
        <v>2477.11</v>
      </c>
      <c r="E232" s="691">
        <v>2436.25</v>
      </c>
      <c r="F232" s="376">
        <v>98.350497151922994</v>
      </c>
      <c r="G232" s="333">
        <v>1</v>
      </c>
      <c r="H232" s="572">
        <v>26</v>
      </c>
      <c r="K232" s="28"/>
      <c r="L232" s="29"/>
    </row>
    <row r="233" spans="2:12" s="27" customFormat="1" ht="16.25" customHeight="1" x14ac:dyDescent="0.2">
      <c r="B233" s="320" t="s">
        <v>229</v>
      </c>
      <c r="C233" s="387" t="s">
        <v>482</v>
      </c>
      <c r="D233" s="686">
        <v>992.75</v>
      </c>
      <c r="E233" s="687">
        <v>952.74</v>
      </c>
      <c r="F233" s="390">
        <v>95.969780911609178</v>
      </c>
      <c r="G233" s="389">
        <v>1</v>
      </c>
      <c r="H233" s="389">
        <v>5</v>
      </c>
      <c r="K233" s="28"/>
      <c r="L233" s="29"/>
    </row>
    <row r="234" spans="2:12" s="27" customFormat="1" ht="16.25" customHeight="1" x14ac:dyDescent="0.2">
      <c r="B234" s="320" t="s">
        <v>230</v>
      </c>
      <c r="C234" s="339" t="s">
        <v>483</v>
      </c>
      <c r="D234" s="698">
        <v>1192.07</v>
      </c>
      <c r="E234" s="698">
        <v>1161.1600000000001</v>
      </c>
      <c r="F234" s="384">
        <v>97.407031466272969</v>
      </c>
      <c r="G234" s="338">
        <v>1</v>
      </c>
      <c r="H234" s="547">
        <v>5</v>
      </c>
      <c r="K234" s="28"/>
      <c r="L234" s="29"/>
    </row>
    <row r="235" spans="2:12" s="27" customFormat="1" ht="16.25" customHeight="1" x14ac:dyDescent="0.2">
      <c r="B235" s="320" t="s">
        <v>795</v>
      </c>
      <c r="C235" s="387" t="s">
        <v>1361</v>
      </c>
      <c r="D235" s="686">
        <v>1106.49</v>
      </c>
      <c r="E235" s="687">
        <v>979.02</v>
      </c>
      <c r="F235" s="390">
        <v>88.479787435946093</v>
      </c>
      <c r="G235" s="389">
        <v>1</v>
      </c>
      <c r="H235" s="389">
        <v>4</v>
      </c>
      <c r="K235" s="28"/>
      <c r="L235" s="29"/>
    </row>
    <row r="236" spans="2:12" s="27" customFormat="1" ht="16.25" customHeight="1" x14ac:dyDescent="0.2">
      <c r="B236" s="320" t="s">
        <v>1294</v>
      </c>
      <c r="C236" s="321" t="s">
        <v>1362</v>
      </c>
      <c r="D236" s="686">
        <v>11357.44</v>
      </c>
      <c r="E236" s="686">
        <v>10819.88</v>
      </c>
      <c r="F236" s="699">
        <v>95.266891130395564</v>
      </c>
      <c r="G236" s="388">
        <v>1</v>
      </c>
      <c r="H236" s="389">
        <v>91</v>
      </c>
      <c r="K236" s="28"/>
      <c r="L236" s="29"/>
    </row>
    <row r="237" spans="2:12" s="27" customFormat="1" ht="16.25" customHeight="1" x14ac:dyDescent="0.2">
      <c r="B237" s="320" t="s">
        <v>1296</v>
      </c>
      <c r="C237" s="321" t="s">
        <v>1363</v>
      </c>
      <c r="D237" s="686">
        <v>6788.3600000000006</v>
      </c>
      <c r="E237" s="686">
        <v>6586.55</v>
      </c>
      <c r="F237" s="390">
        <v>97.027117006169377</v>
      </c>
      <c r="G237" s="389">
        <v>1</v>
      </c>
      <c r="H237" s="389">
        <v>36</v>
      </c>
      <c r="K237" s="28"/>
      <c r="L237" s="29"/>
    </row>
    <row r="238" spans="2:12" s="27" customFormat="1" ht="16.25" customHeight="1" x14ac:dyDescent="0.2">
      <c r="B238" s="320" t="s">
        <v>1297</v>
      </c>
      <c r="C238" s="321" t="s">
        <v>1364</v>
      </c>
      <c r="D238" s="686">
        <v>3458.92</v>
      </c>
      <c r="E238" s="686">
        <v>3400.64</v>
      </c>
      <c r="F238" s="699">
        <v>98.31508100794467</v>
      </c>
      <c r="G238" s="388">
        <v>1</v>
      </c>
      <c r="H238" s="389">
        <v>21</v>
      </c>
      <c r="K238" s="28"/>
      <c r="L238" s="29"/>
    </row>
    <row r="239" spans="2:12" s="27" customFormat="1" ht="16.25" customHeight="1" x14ac:dyDescent="0.2">
      <c r="B239" s="320" t="s">
        <v>1298</v>
      </c>
      <c r="C239" s="321" t="s">
        <v>1365</v>
      </c>
      <c r="D239" s="686">
        <v>1511.27</v>
      </c>
      <c r="E239" s="686">
        <v>1486.05</v>
      </c>
      <c r="F239" s="390">
        <v>98.331204880663279</v>
      </c>
      <c r="G239" s="389">
        <v>1</v>
      </c>
      <c r="H239" s="389">
        <v>7</v>
      </c>
      <c r="K239" s="28"/>
      <c r="L239" s="29"/>
    </row>
    <row r="240" spans="2:12" s="27" customFormat="1" ht="16.25" customHeight="1" x14ac:dyDescent="0.2">
      <c r="B240" s="320" t="s">
        <v>1299</v>
      </c>
      <c r="C240" s="321" t="s">
        <v>1366</v>
      </c>
      <c r="D240" s="686">
        <v>2056.41</v>
      </c>
      <c r="E240" s="686">
        <v>2056.41</v>
      </c>
      <c r="F240" s="699">
        <v>100</v>
      </c>
      <c r="G240" s="388">
        <v>1</v>
      </c>
      <c r="H240" s="389">
        <v>11</v>
      </c>
      <c r="K240" s="28"/>
      <c r="L240" s="29"/>
    </row>
    <row r="241" spans="2:12" s="27" customFormat="1" ht="16.25" customHeight="1" x14ac:dyDescent="0.2">
      <c r="B241" s="320" t="s">
        <v>231</v>
      </c>
      <c r="C241" s="321" t="s">
        <v>484</v>
      </c>
      <c r="D241" s="691">
        <v>1861.56</v>
      </c>
      <c r="E241" s="691">
        <v>1811.8</v>
      </c>
      <c r="F241" s="376">
        <v>97.326973076344572</v>
      </c>
      <c r="G241" s="333">
        <v>1</v>
      </c>
      <c r="H241" s="572">
        <v>8</v>
      </c>
      <c r="K241" s="28"/>
      <c r="L241" s="29"/>
    </row>
    <row r="242" spans="2:12" s="27" customFormat="1" ht="16.25" customHeight="1" x14ac:dyDescent="0.2">
      <c r="B242" s="320" t="s">
        <v>232</v>
      </c>
      <c r="C242" s="387" t="s">
        <v>485</v>
      </c>
      <c r="D242" s="686">
        <v>1967.54</v>
      </c>
      <c r="E242" s="687">
        <v>1890.43</v>
      </c>
      <c r="F242" s="390">
        <v>96.08089289163118</v>
      </c>
      <c r="G242" s="389">
        <v>1</v>
      </c>
      <c r="H242" s="389">
        <v>7</v>
      </c>
      <c r="K242" s="28"/>
      <c r="L242" s="29"/>
    </row>
    <row r="243" spans="2:12" s="27" customFormat="1" ht="16.25" customHeight="1" x14ac:dyDescent="0.2">
      <c r="B243" s="320" t="s">
        <v>233</v>
      </c>
      <c r="C243" s="321" t="s">
        <v>486</v>
      </c>
      <c r="D243" s="691">
        <v>2990.68</v>
      </c>
      <c r="E243" s="691">
        <v>2908.13</v>
      </c>
      <c r="F243" s="376">
        <v>97.239758182085694</v>
      </c>
      <c r="G243" s="333">
        <v>1</v>
      </c>
      <c r="H243" s="572">
        <v>5</v>
      </c>
      <c r="K243" s="28"/>
      <c r="L243" s="29"/>
    </row>
    <row r="244" spans="2:12" s="27" customFormat="1" ht="16.25" customHeight="1" x14ac:dyDescent="0.2">
      <c r="B244" s="320" t="s">
        <v>235</v>
      </c>
      <c r="C244" s="387" t="s">
        <v>487</v>
      </c>
      <c r="D244" s="686">
        <v>1155.5999999999999</v>
      </c>
      <c r="E244" s="687">
        <v>1155.5999999999999</v>
      </c>
      <c r="F244" s="390">
        <v>100</v>
      </c>
      <c r="G244" s="389">
        <v>1</v>
      </c>
      <c r="H244" s="389">
        <v>2</v>
      </c>
      <c r="K244" s="28"/>
      <c r="L244" s="29"/>
    </row>
    <row r="245" spans="2:12" s="27" customFormat="1" ht="16.25" customHeight="1" x14ac:dyDescent="0.2">
      <c r="B245" s="320" t="s">
        <v>236</v>
      </c>
      <c r="C245" s="339" t="s">
        <v>488</v>
      </c>
      <c r="D245" s="698">
        <v>1850.2</v>
      </c>
      <c r="E245" s="698">
        <v>1850.2</v>
      </c>
      <c r="F245" s="384">
        <v>100</v>
      </c>
      <c r="G245" s="338">
        <v>1</v>
      </c>
      <c r="H245" s="547">
        <v>3</v>
      </c>
      <c r="K245" s="28"/>
      <c r="L245" s="29"/>
    </row>
    <row r="246" spans="2:12" s="27" customFormat="1" ht="16.25" customHeight="1" x14ac:dyDescent="0.2">
      <c r="B246" s="320" t="s">
        <v>237</v>
      </c>
      <c r="C246" s="387" t="s">
        <v>489</v>
      </c>
      <c r="D246" s="686">
        <v>1148.72</v>
      </c>
      <c r="E246" s="687">
        <v>1148.72</v>
      </c>
      <c r="F246" s="390">
        <v>100</v>
      </c>
      <c r="G246" s="389">
        <v>1</v>
      </c>
      <c r="H246" s="389">
        <v>2</v>
      </c>
      <c r="K246" s="28"/>
      <c r="L246" s="29"/>
    </row>
    <row r="247" spans="2:12" s="27" customFormat="1" ht="16.25" customHeight="1" x14ac:dyDescent="0.2">
      <c r="B247" s="320" t="s">
        <v>238</v>
      </c>
      <c r="C247" s="321" t="s">
        <v>490</v>
      </c>
      <c r="D247" s="691">
        <v>1851.39</v>
      </c>
      <c r="E247" s="691">
        <v>1851.39</v>
      </c>
      <c r="F247" s="376">
        <v>100</v>
      </c>
      <c r="G247" s="333">
        <v>1</v>
      </c>
      <c r="H247" s="572">
        <v>3</v>
      </c>
      <c r="K247" s="28"/>
      <c r="L247" s="29"/>
    </row>
    <row r="248" spans="2:12" s="27" customFormat="1" ht="16.25" customHeight="1" x14ac:dyDescent="0.2">
      <c r="B248" s="320" t="s">
        <v>239</v>
      </c>
      <c r="C248" s="387" t="s">
        <v>491</v>
      </c>
      <c r="D248" s="686">
        <v>2114.5300000000002</v>
      </c>
      <c r="E248" s="687">
        <v>2114.5300000000002</v>
      </c>
      <c r="F248" s="390">
        <v>100</v>
      </c>
      <c r="G248" s="389">
        <v>1</v>
      </c>
      <c r="H248" s="389">
        <v>3</v>
      </c>
      <c r="K248" s="28"/>
      <c r="L248" s="29"/>
    </row>
    <row r="249" spans="2:12" s="27" customFormat="1" ht="16.25" customHeight="1" x14ac:dyDescent="0.2">
      <c r="B249" s="320" t="s">
        <v>240</v>
      </c>
      <c r="C249" s="321" t="s">
        <v>492</v>
      </c>
      <c r="D249" s="691">
        <v>1494.36</v>
      </c>
      <c r="E249" s="691">
        <v>1494.36</v>
      </c>
      <c r="F249" s="376">
        <v>100</v>
      </c>
      <c r="G249" s="333">
        <v>1</v>
      </c>
      <c r="H249" s="572">
        <v>2</v>
      </c>
      <c r="K249" s="28"/>
      <c r="L249" s="29"/>
    </row>
    <row r="250" spans="2:12" s="27" customFormat="1" ht="16.25" customHeight="1" x14ac:dyDescent="0.2">
      <c r="B250" s="320" t="s">
        <v>241</v>
      </c>
      <c r="C250" s="387" t="s">
        <v>493</v>
      </c>
      <c r="D250" s="686">
        <v>1007.3</v>
      </c>
      <c r="E250" s="687">
        <v>1007.3</v>
      </c>
      <c r="F250" s="390">
        <v>100</v>
      </c>
      <c r="G250" s="389">
        <v>1</v>
      </c>
      <c r="H250" s="389">
        <v>1</v>
      </c>
      <c r="K250" s="28"/>
      <c r="L250" s="29"/>
    </row>
    <row r="251" spans="2:12" s="27" customFormat="1" ht="16.25" customHeight="1" x14ac:dyDescent="0.2">
      <c r="B251" s="320" t="s">
        <v>242</v>
      </c>
      <c r="C251" s="339" t="s">
        <v>494</v>
      </c>
      <c r="D251" s="698">
        <v>911.07</v>
      </c>
      <c r="E251" s="698">
        <v>877.01</v>
      </c>
      <c r="F251" s="384">
        <v>96.261538630401617</v>
      </c>
      <c r="G251" s="338">
        <v>1</v>
      </c>
      <c r="H251" s="547">
        <v>1</v>
      </c>
      <c r="K251" s="28"/>
      <c r="L251" s="29"/>
    </row>
    <row r="252" spans="2:12" s="27" customFormat="1" ht="16.25" customHeight="1" x14ac:dyDescent="0.2">
      <c r="B252" s="320" t="s">
        <v>243</v>
      </c>
      <c r="C252" s="387" t="s">
        <v>495</v>
      </c>
      <c r="D252" s="686">
        <v>1773.9</v>
      </c>
      <c r="E252" s="687">
        <v>1724.3</v>
      </c>
      <c r="F252" s="390">
        <v>97.203901009076048</v>
      </c>
      <c r="G252" s="389">
        <v>1</v>
      </c>
      <c r="H252" s="389">
        <v>2</v>
      </c>
      <c r="K252" s="28"/>
      <c r="L252" s="29"/>
    </row>
    <row r="253" spans="2:12" s="27" customFormat="1" ht="16.25" customHeight="1" x14ac:dyDescent="0.2">
      <c r="B253" s="320" t="s">
        <v>244</v>
      </c>
      <c r="C253" s="321" t="s">
        <v>496</v>
      </c>
      <c r="D253" s="691">
        <v>2439.9</v>
      </c>
      <c r="E253" s="691">
        <v>2381.31</v>
      </c>
      <c r="F253" s="376">
        <v>97.598672076724441</v>
      </c>
      <c r="G253" s="333">
        <v>1</v>
      </c>
      <c r="H253" s="572">
        <v>3</v>
      </c>
      <c r="K253" s="28"/>
      <c r="L253" s="29"/>
    </row>
    <row r="254" spans="2:12" s="27" customFormat="1" ht="16.25" customHeight="1" x14ac:dyDescent="0.2">
      <c r="B254" s="320" t="s">
        <v>245</v>
      </c>
      <c r="C254" s="387" t="s">
        <v>497</v>
      </c>
      <c r="D254" s="686">
        <v>15552.59</v>
      </c>
      <c r="E254" s="687">
        <v>14873.95</v>
      </c>
      <c r="F254" s="390">
        <v>95.636482412254168</v>
      </c>
      <c r="G254" s="389">
        <v>1</v>
      </c>
      <c r="H254" s="389">
        <v>23</v>
      </c>
      <c r="K254" s="28"/>
      <c r="L254" s="29"/>
    </row>
    <row r="255" spans="2:12" s="27" customFormat="1" ht="16.25" customHeight="1" x14ac:dyDescent="0.2">
      <c r="B255" s="320" t="s">
        <v>246</v>
      </c>
      <c r="C255" s="321" t="s">
        <v>498</v>
      </c>
      <c r="D255" s="691">
        <v>5094.29</v>
      </c>
      <c r="E255" s="691">
        <v>4992.1899999999996</v>
      </c>
      <c r="F255" s="376">
        <v>97.995795292376357</v>
      </c>
      <c r="G255" s="333">
        <v>1</v>
      </c>
      <c r="H255" s="572">
        <v>14</v>
      </c>
      <c r="K255" s="28"/>
      <c r="L255" s="29"/>
    </row>
    <row r="256" spans="2:12" s="27" customFormat="1" ht="16.25" customHeight="1" x14ac:dyDescent="0.2">
      <c r="B256" s="320" t="s">
        <v>247</v>
      </c>
      <c r="C256" s="387" t="s">
        <v>499</v>
      </c>
      <c r="D256" s="686">
        <v>3411.24</v>
      </c>
      <c r="E256" s="687">
        <v>3355.24</v>
      </c>
      <c r="F256" s="390">
        <v>98.358368218008692</v>
      </c>
      <c r="G256" s="389">
        <v>1</v>
      </c>
      <c r="H256" s="389">
        <v>12</v>
      </c>
      <c r="K256" s="28"/>
      <c r="L256" s="29"/>
    </row>
    <row r="257" spans="2:12" s="27" customFormat="1" ht="16.25" customHeight="1" x14ac:dyDescent="0.2">
      <c r="B257" s="320" t="s">
        <v>248</v>
      </c>
      <c r="C257" s="339" t="s">
        <v>500</v>
      </c>
      <c r="D257" s="698">
        <v>1380.21</v>
      </c>
      <c r="E257" s="698">
        <v>1255.32</v>
      </c>
      <c r="F257" s="384">
        <v>90.951376964374973</v>
      </c>
      <c r="G257" s="338">
        <v>1</v>
      </c>
      <c r="H257" s="547">
        <v>5</v>
      </c>
      <c r="K257" s="28"/>
      <c r="L257" s="29"/>
    </row>
    <row r="258" spans="2:12" s="27" customFormat="1" ht="16.25" customHeight="1" x14ac:dyDescent="0.2">
      <c r="B258" s="320" t="s">
        <v>249</v>
      </c>
      <c r="C258" s="387" t="s">
        <v>501</v>
      </c>
      <c r="D258" s="686">
        <v>4251.91</v>
      </c>
      <c r="E258" s="687">
        <v>4176.29</v>
      </c>
      <c r="F258" s="390">
        <v>98.221505158858022</v>
      </c>
      <c r="G258" s="389">
        <v>1</v>
      </c>
      <c r="H258" s="389">
        <v>13</v>
      </c>
      <c r="K258" s="28"/>
      <c r="L258" s="29"/>
    </row>
    <row r="259" spans="2:12" s="27" customFormat="1" ht="16.25" customHeight="1" x14ac:dyDescent="0.2">
      <c r="B259" s="320" t="s">
        <v>250</v>
      </c>
      <c r="C259" s="321" t="s">
        <v>502</v>
      </c>
      <c r="D259" s="691">
        <v>1571.04</v>
      </c>
      <c r="E259" s="691">
        <v>1571.04</v>
      </c>
      <c r="F259" s="376">
        <v>100</v>
      </c>
      <c r="G259" s="333">
        <v>1</v>
      </c>
      <c r="H259" s="572">
        <v>7</v>
      </c>
      <c r="K259" s="28"/>
      <c r="L259" s="29"/>
    </row>
    <row r="260" spans="2:12" s="27" customFormat="1" ht="16.25" customHeight="1" x14ac:dyDescent="0.2">
      <c r="B260" s="320" t="s">
        <v>251</v>
      </c>
      <c r="C260" s="387" t="s">
        <v>503</v>
      </c>
      <c r="D260" s="686">
        <v>1391.02</v>
      </c>
      <c r="E260" s="687">
        <v>1295.0999999999999</v>
      </c>
      <c r="F260" s="390">
        <v>93.104340699630484</v>
      </c>
      <c r="G260" s="389">
        <v>1</v>
      </c>
      <c r="H260" s="389">
        <v>6</v>
      </c>
      <c r="K260" s="28"/>
      <c r="L260" s="29"/>
    </row>
    <row r="261" spans="2:12" s="27" customFormat="1" ht="16.25" customHeight="1" x14ac:dyDescent="0.2">
      <c r="B261" s="320" t="s">
        <v>252</v>
      </c>
      <c r="C261" s="321" t="s">
        <v>504</v>
      </c>
      <c r="D261" s="691">
        <v>2502.11</v>
      </c>
      <c r="E261" s="691">
        <v>2262.0700000000002</v>
      </c>
      <c r="F261" s="376">
        <v>90.406496916602379</v>
      </c>
      <c r="G261" s="333">
        <v>1</v>
      </c>
      <c r="H261" s="572">
        <v>5</v>
      </c>
      <c r="K261" s="28"/>
      <c r="L261" s="29"/>
    </row>
    <row r="262" spans="2:12" s="27" customFormat="1" ht="16.25" customHeight="1" x14ac:dyDescent="0.2">
      <c r="B262" s="320" t="s">
        <v>253</v>
      </c>
      <c r="C262" s="387" t="s">
        <v>505</v>
      </c>
      <c r="D262" s="686">
        <v>3541.4300000000003</v>
      </c>
      <c r="E262" s="687">
        <v>3338.11</v>
      </c>
      <c r="F262" s="390">
        <v>94.258816353845759</v>
      </c>
      <c r="G262" s="389">
        <v>1</v>
      </c>
      <c r="H262" s="389">
        <v>11</v>
      </c>
      <c r="K262" s="28"/>
      <c r="L262" s="29"/>
    </row>
    <row r="263" spans="2:12" s="27" customFormat="1" ht="16.25" customHeight="1" x14ac:dyDescent="0.2">
      <c r="B263" s="320" t="s">
        <v>254</v>
      </c>
      <c r="C263" s="339" t="s">
        <v>506</v>
      </c>
      <c r="D263" s="698">
        <v>7543.0999999999995</v>
      </c>
      <c r="E263" s="698">
        <v>6894.27</v>
      </c>
      <c r="F263" s="384">
        <v>91.398364067823593</v>
      </c>
      <c r="G263" s="338">
        <v>1</v>
      </c>
      <c r="H263" s="547">
        <v>19</v>
      </c>
      <c r="K263" s="28"/>
      <c r="L263" s="29"/>
    </row>
    <row r="264" spans="2:12" s="27" customFormat="1" ht="16.25" customHeight="1" x14ac:dyDescent="0.2">
      <c r="B264" s="320" t="s">
        <v>255</v>
      </c>
      <c r="C264" s="387" t="s">
        <v>507</v>
      </c>
      <c r="D264" s="686">
        <v>1189.1199999999999</v>
      </c>
      <c r="E264" s="687">
        <v>1066.22</v>
      </c>
      <c r="F264" s="390">
        <v>89.664625941872984</v>
      </c>
      <c r="G264" s="389">
        <v>1</v>
      </c>
      <c r="H264" s="389">
        <v>2</v>
      </c>
      <c r="K264" s="28"/>
      <c r="L264" s="29"/>
    </row>
    <row r="265" spans="2:12" s="27" customFormat="1" ht="16.25" customHeight="1" x14ac:dyDescent="0.2">
      <c r="B265" s="320" t="s">
        <v>256</v>
      </c>
      <c r="C265" s="321" t="s">
        <v>508</v>
      </c>
      <c r="D265" s="691">
        <v>1392</v>
      </c>
      <c r="E265" s="691">
        <v>1236</v>
      </c>
      <c r="F265" s="376">
        <v>88.793103448275872</v>
      </c>
      <c r="G265" s="333">
        <v>1</v>
      </c>
      <c r="H265" s="572">
        <v>4</v>
      </c>
      <c r="K265" s="28"/>
      <c r="L265" s="29"/>
    </row>
    <row r="266" spans="2:12" s="27" customFormat="1" ht="16.25" customHeight="1" x14ac:dyDescent="0.2">
      <c r="B266" s="320" t="s">
        <v>257</v>
      </c>
      <c r="C266" s="387" t="s">
        <v>509</v>
      </c>
      <c r="D266" s="686">
        <v>2151.67</v>
      </c>
      <c r="E266" s="687">
        <v>2019.52</v>
      </c>
      <c r="F266" s="390">
        <v>93.858258933758421</v>
      </c>
      <c r="G266" s="389">
        <v>1</v>
      </c>
      <c r="H266" s="389">
        <v>6</v>
      </c>
      <c r="K266" s="28"/>
      <c r="L266" s="29"/>
    </row>
    <row r="267" spans="2:12" s="27" customFormat="1" ht="16.25" customHeight="1" x14ac:dyDescent="0.2">
      <c r="B267" s="320" t="s">
        <v>258</v>
      </c>
      <c r="C267" s="321" t="s">
        <v>510</v>
      </c>
      <c r="D267" s="691">
        <v>2373.1000000000004</v>
      </c>
      <c r="E267" s="691">
        <v>2217.02</v>
      </c>
      <c r="F267" s="376">
        <v>93.42294888542412</v>
      </c>
      <c r="G267" s="333">
        <v>1</v>
      </c>
      <c r="H267" s="572">
        <v>2</v>
      </c>
      <c r="K267" s="28"/>
      <c r="L267" s="29"/>
    </row>
    <row r="268" spans="2:12" s="27" customFormat="1" ht="16.25" customHeight="1" x14ac:dyDescent="0.2">
      <c r="B268" s="320" t="s">
        <v>259</v>
      </c>
      <c r="C268" s="387" t="s">
        <v>511</v>
      </c>
      <c r="D268" s="686">
        <v>3909.9</v>
      </c>
      <c r="E268" s="687">
        <v>3840.64</v>
      </c>
      <c r="F268" s="390">
        <v>98.228599196910409</v>
      </c>
      <c r="G268" s="389">
        <v>1</v>
      </c>
      <c r="H268" s="389">
        <v>8</v>
      </c>
      <c r="K268" s="28"/>
      <c r="L268" s="29"/>
    </row>
    <row r="269" spans="2:12" s="27" customFormat="1" ht="16.25" customHeight="1" x14ac:dyDescent="0.2">
      <c r="B269" s="320" t="s">
        <v>260</v>
      </c>
      <c r="C269" s="339" t="s">
        <v>512</v>
      </c>
      <c r="D269" s="698">
        <v>2176.23</v>
      </c>
      <c r="E269" s="698">
        <v>2126.5300000000002</v>
      </c>
      <c r="F269" s="384">
        <v>97.716234037762561</v>
      </c>
      <c r="G269" s="338">
        <v>1</v>
      </c>
      <c r="H269" s="547">
        <v>0</v>
      </c>
      <c r="K269" s="28"/>
      <c r="L269" s="29"/>
    </row>
    <row r="270" spans="2:12" s="27" customFormat="1" ht="16.25" customHeight="1" x14ac:dyDescent="0.2">
      <c r="B270" s="320" t="s">
        <v>261</v>
      </c>
      <c r="C270" s="387" t="s">
        <v>513</v>
      </c>
      <c r="D270" s="686">
        <v>897.84</v>
      </c>
      <c r="E270" s="687">
        <v>847.86</v>
      </c>
      <c r="F270" s="390">
        <v>94.433306602512687</v>
      </c>
      <c r="G270" s="389">
        <v>1</v>
      </c>
      <c r="H270" s="389">
        <v>0</v>
      </c>
      <c r="K270" s="28"/>
      <c r="L270" s="29"/>
    </row>
    <row r="271" spans="2:12" s="27" customFormat="1" ht="16.25" customHeight="1" x14ac:dyDescent="0.2">
      <c r="B271" s="320" t="s">
        <v>262</v>
      </c>
      <c r="C271" s="321" t="s">
        <v>514</v>
      </c>
      <c r="D271" s="691">
        <v>1222.3399999999999</v>
      </c>
      <c r="E271" s="691">
        <v>1222.3399999999999</v>
      </c>
      <c r="F271" s="376">
        <v>100</v>
      </c>
      <c r="G271" s="333">
        <v>1</v>
      </c>
      <c r="H271" s="572">
        <v>0</v>
      </c>
      <c r="K271" s="28"/>
      <c r="L271" s="29"/>
    </row>
    <row r="272" spans="2:12" s="27" customFormat="1" ht="16.25" customHeight="1" x14ac:dyDescent="0.2">
      <c r="B272" s="320" t="s">
        <v>263</v>
      </c>
      <c r="C272" s="387" t="s">
        <v>515</v>
      </c>
      <c r="D272" s="686">
        <v>1854.13</v>
      </c>
      <c r="E272" s="687">
        <v>1688.1</v>
      </c>
      <c r="F272" s="390">
        <v>91.045395953897497</v>
      </c>
      <c r="G272" s="389">
        <v>1</v>
      </c>
      <c r="H272" s="389">
        <v>0</v>
      </c>
      <c r="K272" s="28"/>
      <c r="L272" s="29"/>
    </row>
    <row r="273" spans="2:12" s="27" customFormat="1" ht="16.25" customHeight="1" x14ac:dyDescent="0.2">
      <c r="B273" s="320" t="s">
        <v>264</v>
      </c>
      <c r="C273" s="321" t="s">
        <v>516</v>
      </c>
      <c r="D273" s="691">
        <v>1740.7</v>
      </c>
      <c r="E273" s="691">
        <v>1740.7</v>
      </c>
      <c r="F273" s="376">
        <v>100</v>
      </c>
      <c r="G273" s="333">
        <v>1</v>
      </c>
      <c r="H273" s="572">
        <v>3</v>
      </c>
      <c r="K273" s="28"/>
      <c r="L273" s="29"/>
    </row>
    <row r="274" spans="2:12" s="27" customFormat="1" ht="16.25" customHeight="1" thickBot="1" x14ac:dyDescent="0.25">
      <c r="B274" s="344" t="s">
        <v>803</v>
      </c>
      <c r="C274" s="387" t="s">
        <v>816</v>
      </c>
      <c r="D274" s="686">
        <v>2287.0700000000002</v>
      </c>
      <c r="E274" s="687">
        <v>2004.72</v>
      </c>
      <c r="F274" s="390">
        <v>87.654509918804408</v>
      </c>
      <c r="G274" s="389">
        <v>1</v>
      </c>
      <c r="H274" s="389">
        <v>6</v>
      </c>
      <c r="K274" s="28"/>
      <c r="L274" s="29"/>
    </row>
    <row r="275" spans="2:12" s="27" customFormat="1" ht="16.25" customHeight="1" thickTop="1" x14ac:dyDescent="0.2">
      <c r="B275" s="500" t="s">
        <v>804</v>
      </c>
      <c r="C275" s="392" t="s">
        <v>817</v>
      </c>
      <c r="D275" s="700">
        <v>14431.35</v>
      </c>
      <c r="E275" s="700">
        <v>14431.35</v>
      </c>
      <c r="F275" s="393">
        <v>100</v>
      </c>
      <c r="G275" s="346">
        <v>1</v>
      </c>
      <c r="H275" s="701" t="s">
        <v>1406</v>
      </c>
      <c r="K275" s="28"/>
      <c r="L275" s="29"/>
    </row>
    <row r="276" spans="2:12" x14ac:dyDescent="0.2">
      <c r="B276" s="702"/>
      <c r="C276" s="702"/>
      <c r="D276" s="429"/>
      <c r="E276" s="614"/>
      <c r="F276" s="614"/>
      <c r="G276" s="614"/>
      <c r="H276" s="703"/>
    </row>
    <row r="277" spans="2:12" s="27" customFormat="1" ht="16.25" customHeight="1" x14ac:dyDescent="0.2">
      <c r="B277" s="430" t="s">
        <v>550</v>
      </c>
      <c r="C277" s="431"/>
      <c r="D277" s="704">
        <v>1968528.9699999997</v>
      </c>
      <c r="E277" s="705">
        <v>1952102.4700000002</v>
      </c>
      <c r="F277" s="434">
        <v>99.165544411571474</v>
      </c>
      <c r="G277" s="107">
        <v>1345</v>
      </c>
      <c r="H277" s="107">
        <v>37880</v>
      </c>
    </row>
    <row r="278" spans="2:12" s="27" customFormat="1" ht="16.25" customHeight="1" x14ac:dyDescent="0.2">
      <c r="B278" s="435" t="s">
        <v>551</v>
      </c>
      <c r="C278" s="436"/>
      <c r="D278" s="706">
        <v>505397.95999999996</v>
      </c>
      <c r="E278" s="707">
        <v>500974.50999999995</v>
      </c>
      <c r="F278" s="439">
        <v>99.124759031476898</v>
      </c>
      <c r="G278" s="394">
        <v>889</v>
      </c>
      <c r="H278" s="394" t="s">
        <v>97</v>
      </c>
    </row>
    <row r="279" spans="2:12" s="27" customFormat="1" ht="16.25" customHeight="1" x14ac:dyDescent="0.2">
      <c r="B279" s="395" t="s">
        <v>552</v>
      </c>
      <c r="C279" s="396"/>
      <c r="D279" s="708">
        <v>428123.27999999985</v>
      </c>
      <c r="E279" s="708">
        <v>425012.37999999989</v>
      </c>
      <c r="F279" s="398">
        <v>99.273363504082283</v>
      </c>
      <c r="G279" s="397">
        <v>276</v>
      </c>
      <c r="H279" s="397" t="s">
        <v>97</v>
      </c>
    </row>
    <row r="280" spans="2:12" s="27" customFormat="1" ht="16.25" customHeight="1" x14ac:dyDescent="0.2">
      <c r="B280" s="402" t="s">
        <v>553</v>
      </c>
      <c r="C280" s="354"/>
      <c r="D280" s="709">
        <v>723603.17</v>
      </c>
      <c r="E280" s="709">
        <v>723603.17</v>
      </c>
      <c r="F280" s="404">
        <v>100</v>
      </c>
      <c r="G280" s="403">
        <v>32</v>
      </c>
      <c r="H280" s="403" t="s">
        <v>97</v>
      </c>
    </row>
    <row r="281" spans="2:12" s="27" customFormat="1" ht="16.25" customHeight="1" x14ac:dyDescent="0.2">
      <c r="B281" s="408" t="s">
        <v>554</v>
      </c>
      <c r="C281" s="409"/>
      <c r="D281" s="710">
        <v>296973.2099999999</v>
      </c>
      <c r="E281" s="710">
        <v>288081.06</v>
      </c>
      <c r="F281" s="411">
        <v>97.005740012710277</v>
      </c>
      <c r="G281" s="410">
        <v>147</v>
      </c>
      <c r="H281" s="410" t="s">
        <v>97</v>
      </c>
    </row>
    <row r="282" spans="2:12" s="27" customFormat="1" ht="16.25" customHeight="1" x14ac:dyDescent="0.2">
      <c r="B282" s="674" t="s">
        <v>1030</v>
      </c>
      <c r="C282" s="675"/>
      <c r="D282" s="711">
        <v>14431.35</v>
      </c>
      <c r="E282" s="711">
        <v>14431.35</v>
      </c>
      <c r="F282" s="677">
        <v>100</v>
      </c>
      <c r="G282" s="676">
        <v>1</v>
      </c>
      <c r="H282" s="676" t="s">
        <v>97</v>
      </c>
    </row>
    <row r="283" spans="2:12" x14ac:dyDescent="0.3">
      <c r="B283" s="712" t="s">
        <v>593</v>
      </c>
      <c r="C283" s="713"/>
      <c r="D283" s="614"/>
      <c r="E283" s="614"/>
      <c r="F283" s="614"/>
      <c r="G283" s="614"/>
      <c r="H283" s="703"/>
    </row>
  </sheetData>
  <sheetProtection password="DD24" sheet="1" objects="1" scenarios="1"/>
  <phoneticPr fontId="2"/>
  <conditionalFormatting sqref="C4:H275">
    <cfRule type="expression" dxfId="20"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2"/>
  <sheetViews>
    <sheetView showGridLines="0" zoomScaleNormal="100" workbookViewId="0">
      <pane ySplit="3" topLeftCell="A4" activePane="bottomLeft" state="frozen"/>
      <selection pane="bottomLeft" activeCell="E23" sqref="E23"/>
    </sheetView>
  </sheetViews>
  <sheetFormatPr defaultColWidth="9" defaultRowHeight="15" x14ac:dyDescent="0.2"/>
  <cols>
    <col min="1" max="1" width="3.453125" style="1152" customWidth="1"/>
    <col min="2" max="2" width="14.36328125" style="1152" customWidth="1"/>
    <col min="3" max="3" width="50.6328125" style="1152" bestFit="1" customWidth="1"/>
    <col min="4" max="5" width="24" style="1199" customWidth="1"/>
    <col min="6" max="6" width="18.1796875" style="1199" customWidth="1"/>
    <col min="7" max="8" width="17.08984375" style="1199" customWidth="1"/>
    <col min="9" max="9" width="9" style="1152" customWidth="1"/>
    <col min="10" max="16384" width="9" style="1152"/>
  </cols>
  <sheetData>
    <row r="1" spans="1:8" x14ac:dyDescent="0.2">
      <c r="A1" s="1"/>
      <c r="B1" s="1"/>
      <c r="C1" s="1"/>
      <c r="D1" s="3"/>
      <c r="E1" s="3"/>
      <c r="F1" s="3"/>
      <c r="G1" s="3"/>
      <c r="H1" s="3"/>
    </row>
    <row r="2" spans="1:8" s="1158" customFormat="1" ht="16.25" customHeight="1" x14ac:dyDescent="0.2">
      <c r="A2" s="135"/>
      <c r="B2" s="1153" t="s">
        <v>700</v>
      </c>
      <c r="C2" s="1154" t="s">
        <v>533</v>
      </c>
      <c r="D2" s="1155" t="s">
        <v>1800</v>
      </c>
      <c r="E2" s="1155" t="s">
        <v>1801</v>
      </c>
      <c r="F2" s="1155" t="s">
        <v>1802</v>
      </c>
      <c r="G2" s="1156" t="s">
        <v>1803</v>
      </c>
      <c r="H2" s="1157" t="s">
        <v>1804</v>
      </c>
    </row>
    <row r="3" spans="1:8" s="1158" customFormat="1" ht="16.25" customHeight="1" x14ac:dyDescent="0.2">
      <c r="A3" s="135"/>
      <c r="B3" s="884"/>
      <c r="C3" s="885"/>
      <c r="D3" s="889" t="s">
        <v>0</v>
      </c>
      <c r="E3" s="889" t="s">
        <v>0</v>
      </c>
      <c r="F3" s="889" t="s">
        <v>1805</v>
      </c>
      <c r="G3" s="889"/>
      <c r="H3" s="1159" t="s">
        <v>1806</v>
      </c>
    </row>
    <row r="4" spans="1:8" s="27" customFormat="1" ht="16.25" customHeight="1" x14ac:dyDescent="0.2">
      <c r="B4" s="894" t="s">
        <v>6</v>
      </c>
      <c r="C4" s="1160" t="s">
        <v>595</v>
      </c>
      <c r="D4" s="455">
        <v>31139.8</v>
      </c>
      <c r="E4" s="790">
        <v>31094.38</v>
      </c>
      <c r="F4" s="385">
        <v>99.854141645097258</v>
      </c>
      <c r="G4" s="547">
        <v>100</v>
      </c>
      <c r="H4" s="474">
        <v>2754</v>
      </c>
    </row>
    <row r="5" spans="1:8" s="27" customFormat="1" ht="16.25" customHeight="1" x14ac:dyDescent="0.2">
      <c r="B5" s="894" t="s">
        <v>3</v>
      </c>
      <c r="C5" s="1161" t="s">
        <v>277</v>
      </c>
      <c r="D5" s="453">
        <v>25127.119999999999</v>
      </c>
      <c r="E5" s="453">
        <v>25127.119999999999</v>
      </c>
      <c r="F5" s="376">
        <v>100</v>
      </c>
      <c r="G5" s="333">
        <v>6</v>
      </c>
      <c r="H5" s="472" t="s">
        <v>1807</v>
      </c>
    </row>
    <row r="6" spans="1:8" s="27" customFormat="1" ht="16.25" customHeight="1" x14ac:dyDescent="0.2">
      <c r="B6" s="894" t="s">
        <v>7</v>
      </c>
      <c r="C6" s="1160" t="s">
        <v>278</v>
      </c>
      <c r="D6" s="455">
        <v>16384.189999999999</v>
      </c>
      <c r="E6" s="790">
        <v>16327.85</v>
      </c>
      <c r="F6" s="385">
        <v>99.656131917415507</v>
      </c>
      <c r="G6" s="547">
        <v>2</v>
      </c>
      <c r="H6" s="474" t="s">
        <v>1808</v>
      </c>
    </row>
    <row r="7" spans="1:8" s="27" customFormat="1" ht="16.25" customHeight="1" x14ac:dyDescent="0.2">
      <c r="B7" s="894" t="s">
        <v>5</v>
      </c>
      <c r="C7" s="1161" t="s">
        <v>1304</v>
      </c>
      <c r="D7" s="453">
        <v>6709.22</v>
      </c>
      <c r="E7" s="453">
        <v>6709.22</v>
      </c>
      <c r="F7" s="376">
        <v>100</v>
      </c>
      <c r="G7" s="333">
        <v>17</v>
      </c>
      <c r="H7" s="472">
        <v>448</v>
      </c>
    </row>
    <row r="8" spans="1:8" s="27" customFormat="1" ht="16.25" customHeight="1" x14ac:dyDescent="0.2">
      <c r="B8" s="894" t="s">
        <v>9</v>
      </c>
      <c r="C8" s="1160" t="s">
        <v>1458</v>
      </c>
      <c r="D8" s="455">
        <v>3489.09</v>
      </c>
      <c r="E8" s="790">
        <v>3489.09</v>
      </c>
      <c r="F8" s="385">
        <v>100</v>
      </c>
      <c r="G8" s="547">
        <v>7</v>
      </c>
      <c r="H8" s="474">
        <v>419</v>
      </c>
    </row>
    <row r="9" spans="1:8" s="27" customFormat="1" ht="16.25" customHeight="1" x14ac:dyDescent="0.2">
      <c r="B9" s="894" t="s">
        <v>10</v>
      </c>
      <c r="C9" s="1161" t="s">
        <v>283</v>
      </c>
      <c r="D9" s="453">
        <v>8821.24</v>
      </c>
      <c r="E9" s="453">
        <v>8821.24</v>
      </c>
      <c r="F9" s="376">
        <v>100</v>
      </c>
      <c r="G9" s="333">
        <v>1</v>
      </c>
      <c r="H9" s="472" t="s">
        <v>1809</v>
      </c>
    </row>
    <row r="10" spans="1:8" s="27" customFormat="1" ht="16.25" customHeight="1" x14ac:dyDescent="0.2">
      <c r="B10" s="894" t="s">
        <v>11</v>
      </c>
      <c r="C10" s="1160" t="s">
        <v>1459</v>
      </c>
      <c r="D10" s="455">
        <v>8165.1</v>
      </c>
      <c r="E10" s="790">
        <v>8165.1</v>
      </c>
      <c r="F10" s="385">
        <v>100</v>
      </c>
      <c r="G10" s="547">
        <v>10</v>
      </c>
      <c r="H10" s="474">
        <v>333</v>
      </c>
    </row>
    <row r="11" spans="1:8" s="27" customFormat="1" ht="16.25" customHeight="1" x14ac:dyDescent="0.2">
      <c r="B11" s="894" t="s">
        <v>12</v>
      </c>
      <c r="C11" s="1161" t="s">
        <v>285</v>
      </c>
      <c r="D11" s="453">
        <v>5675.81</v>
      </c>
      <c r="E11" s="453">
        <v>5675.81</v>
      </c>
      <c r="F11" s="376">
        <v>100</v>
      </c>
      <c r="G11" s="333">
        <v>20</v>
      </c>
      <c r="H11" s="472">
        <v>428</v>
      </c>
    </row>
    <row r="12" spans="1:8" s="27" customFormat="1" ht="16.25" customHeight="1" x14ac:dyDescent="0.2">
      <c r="B12" s="894" t="s">
        <v>13</v>
      </c>
      <c r="C12" s="1160" t="s">
        <v>286</v>
      </c>
      <c r="D12" s="455">
        <v>3358</v>
      </c>
      <c r="E12" s="790">
        <v>3358</v>
      </c>
      <c r="F12" s="385">
        <v>100</v>
      </c>
      <c r="G12" s="547">
        <v>8</v>
      </c>
      <c r="H12" s="474">
        <v>229</v>
      </c>
    </row>
    <row r="13" spans="1:8" s="27" customFormat="1" ht="16.25" customHeight="1" x14ac:dyDescent="0.2">
      <c r="B13" s="894" t="s">
        <v>15</v>
      </c>
      <c r="C13" s="1161" t="s">
        <v>287</v>
      </c>
      <c r="D13" s="453">
        <v>4117.26</v>
      </c>
      <c r="E13" s="453">
        <v>4117.26</v>
      </c>
      <c r="F13" s="376">
        <v>100</v>
      </c>
      <c r="G13" s="333">
        <v>7</v>
      </c>
      <c r="H13" s="472">
        <v>201</v>
      </c>
    </row>
    <row r="14" spans="1:8" s="27" customFormat="1" ht="16.25" customHeight="1" x14ac:dyDescent="0.2">
      <c r="B14" s="894" t="s">
        <v>17</v>
      </c>
      <c r="C14" s="1160" t="s">
        <v>1309</v>
      </c>
      <c r="D14" s="455">
        <v>4160.9399999999996</v>
      </c>
      <c r="E14" s="790">
        <v>4160.9399999999996</v>
      </c>
      <c r="F14" s="385">
        <v>100</v>
      </c>
      <c r="G14" s="547">
        <v>3</v>
      </c>
      <c r="H14" s="474">
        <v>268</v>
      </c>
    </row>
    <row r="15" spans="1:8" s="27" customFormat="1" ht="16.25" customHeight="1" x14ac:dyDescent="0.2">
      <c r="B15" s="894" t="s">
        <v>18</v>
      </c>
      <c r="C15" s="1161" t="s">
        <v>289</v>
      </c>
      <c r="D15" s="453">
        <v>2450.06</v>
      </c>
      <c r="E15" s="453">
        <v>2450.06</v>
      </c>
      <c r="F15" s="376">
        <v>100</v>
      </c>
      <c r="G15" s="333">
        <v>6</v>
      </c>
      <c r="H15" s="472">
        <v>198</v>
      </c>
    </row>
    <row r="16" spans="1:8" s="27" customFormat="1" ht="16.25" customHeight="1" x14ac:dyDescent="0.2">
      <c r="B16" s="894" t="s">
        <v>19</v>
      </c>
      <c r="C16" s="1160" t="s">
        <v>290</v>
      </c>
      <c r="D16" s="455">
        <v>3472.7</v>
      </c>
      <c r="E16" s="790">
        <v>3472.7</v>
      </c>
      <c r="F16" s="385">
        <v>100</v>
      </c>
      <c r="G16" s="547">
        <v>8</v>
      </c>
      <c r="H16" s="474">
        <v>257</v>
      </c>
    </row>
    <row r="17" spans="2:8" s="27" customFormat="1" ht="16.25" customHeight="1" x14ac:dyDescent="0.2">
      <c r="B17" s="894" t="s">
        <v>20</v>
      </c>
      <c r="C17" s="1161" t="s">
        <v>1310</v>
      </c>
      <c r="D17" s="453">
        <v>5545.13</v>
      </c>
      <c r="E17" s="453">
        <v>5349.17</v>
      </c>
      <c r="F17" s="376">
        <v>96.466088261231036</v>
      </c>
      <c r="G17" s="333">
        <v>12</v>
      </c>
      <c r="H17" s="472">
        <v>355</v>
      </c>
    </row>
    <row r="18" spans="2:8" s="27" customFormat="1" ht="16.25" customHeight="1" x14ac:dyDescent="0.2">
      <c r="B18" s="894" t="s">
        <v>21</v>
      </c>
      <c r="C18" s="1160" t="s">
        <v>292</v>
      </c>
      <c r="D18" s="455">
        <v>4554.9799999999996</v>
      </c>
      <c r="E18" s="790">
        <v>4554.9799999999996</v>
      </c>
      <c r="F18" s="385">
        <v>100</v>
      </c>
      <c r="G18" s="547">
        <v>7</v>
      </c>
      <c r="H18" s="474">
        <v>169</v>
      </c>
    </row>
    <row r="19" spans="2:8" s="27" customFormat="1" ht="16.25" customHeight="1" x14ac:dyDescent="0.2">
      <c r="B19" s="894" t="s">
        <v>22</v>
      </c>
      <c r="C19" s="1161" t="s">
        <v>293</v>
      </c>
      <c r="D19" s="453">
        <v>3037.37</v>
      </c>
      <c r="E19" s="453">
        <v>3037.37</v>
      </c>
      <c r="F19" s="376">
        <v>100</v>
      </c>
      <c r="G19" s="333">
        <v>5</v>
      </c>
      <c r="H19" s="472">
        <v>178</v>
      </c>
    </row>
    <row r="20" spans="2:8" s="27" customFormat="1" ht="16.25" customHeight="1" x14ac:dyDescent="0.2">
      <c r="B20" s="894" t="s">
        <v>23</v>
      </c>
      <c r="C20" s="1160" t="s">
        <v>294</v>
      </c>
      <c r="D20" s="455">
        <v>2854.83</v>
      </c>
      <c r="E20" s="790">
        <v>2854.83</v>
      </c>
      <c r="F20" s="385">
        <v>100</v>
      </c>
      <c r="G20" s="547">
        <v>7</v>
      </c>
      <c r="H20" s="474">
        <v>136</v>
      </c>
    </row>
    <row r="21" spans="2:8" s="27" customFormat="1" ht="16.25" customHeight="1" x14ac:dyDescent="0.2">
      <c r="B21" s="894" t="s">
        <v>24</v>
      </c>
      <c r="C21" s="1161" t="s">
        <v>1460</v>
      </c>
      <c r="D21" s="453">
        <v>4076.38</v>
      </c>
      <c r="E21" s="453">
        <v>4076.38</v>
      </c>
      <c r="F21" s="376">
        <v>100</v>
      </c>
      <c r="G21" s="333">
        <v>8</v>
      </c>
      <c r="H21" s="472">
        <v>183</v>
      </c>
    </row>
    <row r="22" spans="2:8" s="27" customFormat="1" ht="16.25" customHeight="1" x14ac:dyDescent="0.2">
      <c r="B22" s="894" t="s">
        <v>25</v>
      </c>
      <c r="C22" s="1160" t="s">
        <v>1312</v>
      </c>
      <c r="D22" s="455">
        <v>3361.48</v>
      </c>
      <c r="E22" s="790">
        <v>3361.48</v>
      </c>
      <c r="F22" s="385">
        <v>100</v>
      </c>
      <c r="G22" s="547">
        <v>15</v>
      </c>
      <c r="H22" s="474">
        <v>169</v>
      </c>
    </row>
    <row r="23" spans="2:8" s="27" customFormat="1" ht="16.25" customHeight="1" x14ac:dyDescent="0.2">
      <c r="B23" s="894" t="s">
        <v>26</v>
      </c>
      <c r="C23" s="1161" t="s">
        <v>297</v>
      </c>
      <c r="D23" s="453">
        <v>2074.66</v>
      </c>
      <c r="E23" s="453">
        <v>2074.66</v>
      </c>
      <c r="F23" s="376">
        <v>100</v>
      </c>
      <c r="G23" s="333">
        <v>8</v>
      </c>
      <c r="H23" s="472">
        <v>154</v>
      </c>
    </row>
    <row r="24" spans="2:8" s="27" customFormat="1" ht="16.25" customHeight="1" x14ac:dyDescent="0.2">
      <c r="B24" s="894" t="s">
        <v>28</v>
      </c>
      <c r="C24" s="1160" t="s">
        <v>298</v>
      </c>
      <c r="D24" s="455">
        <v>2054.21</v>
      </c>
      <c r="E24" s="790">
        <v>2054.21</v>
      </c>
      <c r="F24" s="385">
        <v>100</v>
      </c>
      <c r="G24" s="547">
        <v>9</v>
      </c>
      <c r="H24" s="474">
        <v>119</v>
      </c>
    </row>
    <row r="25" spans="2:8" s="27" customFormat="1" ht="16.25" customHeight="1" x14ac:dyDescent="0.2">
      <c r="B25" s="894" t="s">
        <v>30</v>
      </c>
      <c r="C25" s="1161" t="s">
        <v>299</v>
      </c>
      <c r="D25" s="453">
        <v>1859.43</v>
      </c>
      <c r="E25" s="453">
        <v>1859.43</v>
      </c>
      <c r="F25" s="376">
        <v>100</v>
      </c>
      <c r="G25" s="333">
        <v>7</v>
      </c>
      <c r="H25" s="472">
        <v>101</v>
      </c>
    </row>
    <row r="26" spans="2:8" s="27" customFormat="1" ht="16.25" customHeight="1" x14ac:dyDescent="0.2">
      <c r="B26" s="894" t="s">
        <v>31</v>
      </c>
      <c r="C26" s="1160" t="s">
        <v>300</v>
      </c>
      <c r="D26" s="455">
        <v>4869.8100000000004</v>
      </c>
      <c r="E26" s="790">
        <v>4869.8100000000004</v>
      </c>
      <c r="F26" s="385">
        <v>100</v>
      </c>
      <c r="G26" s="547">
        <v>9</v>
      </c>
      <c r="H26" s="474">
        <v>444</v>
      </c>
    </row>
    <row r="27" spans="2:8" s="27" customFormat="1" ht="16.25" customHeight="1" x14ac:dyDescent="0.2">
      <c r="B27" s="894" t="s">
        <v>33</v>
      </c>
      <c r="C27" s="1161" t="s">
        <v>302</v>
      </c>
      <c r="D27" s="453">
        <v>3820.09</v>
      </c>
      <c r="E27" s="453">
        <v>3820.09</v>
      </c>
      <c r="F27" s="376">
        <v>100</v>
      </c>
      <c r="G27" s="333">
        <v>1</v>
      </c>
      <c r="H27" s="472" t="s">
        <v>1808</v>
      </c>
    </row>
    <row r="28" spans="2:8" s="27" customFormat="1" ht="16.25" customHeight="1" x14ac:dyDescent="0.2">
      <c r="B28" s="894" t="s">
        <v>36</v>
      </c>
      <c r="C28" s="1160" t="s">
        <v>303</v>
      </c>
      <c r="D28" s="455">
        <v>3900.85</v>
      </c>
      <c r="E28" s="790">
        <v>3844.98</v>
      </c>
      <c r="F28" s="385">
        <v>98.567748054911107</v>
      </c>
      <c r="G28" s="547">
        <v>10</v>
      </c>
      <c r="H28" s="474">
        <v>142</v>
      </c>
    </row>
    <row r="29" spans="2:8" s="27" customFormat="1" ht="16.25" customHeight="1" x14ac:dyDescent="0.2">
      <c r="B29" s="894" t="s">
        <v>37</v>
      </c>
      <c r="C29" s="1161" t="s">
        <v>1313</v>
      </c>
      <c r="D29" s="453">
        <v>1936.4</v>
      </c>
      <c r="E29" s="453">
        <v>1936.4</v>
      </c>
      <c r="F29" s="376">
        <v>100</v>
      </c>
      <c r="G29" s="333">
        <v>8</v>
      </c>
      <c r="H29" s="472">
        <v>112</v>
      </c>
    </row>
    <row r="30" spans="2:8" s="27" customFormat="1" ht="16.25" customHeight="1" x14ac:dyDescent="0.2">
      <c r="B30" s="894" t="s">
        <v>38</v>
      </c>
      <c r="C30" s="1160" t="s">
        <v>305</v>
      </c>
      <c r="D30" s="455">
        <v>6851.48</v>
      </c>
      <c r="E30" s="790">
        <v>6851.48</v>
      </c>
      <c r="F30" s="385">
        <v>100</v>
      </c>
      <c r="G30" s="547">
        <v>17</v>
      </c>
      <c r="H30" s="474">
        <v>266</v>
      </c>
    </row>
    <row r="31" spans="2:8" s="27" customFormat="1" ht="16.25" customHeight="1" x14ac:dyDescent="0.2">
      <c r="B31" s="894" t="s">
        <v>39</v>
      </c>
      <c r="C31" s="1161" t="s">
        <v>1314</v>
      </c>
      <c r="D31" s="453">
        <v>8266.67</v>
      </c>
      <c r="E31" s="453">
        <v>8266.67</v>
      </c>
      <c r="F31" s="376">
        <v>100</v>
      </c>
      <c r="G31" s="333">
        <v>32</v>
      </c>
      <c r="H31" s="472">
        <v>525</v>
      </c>
    </row>
    <row r="32" spans="2:8" s="27" customFormat="1" ht="16.25" customHeight="1" x14ac:dyDescent="0.2">
      <c r="B32" s="894" t="s">
        <v>40</v>
      </c>
      <c r="C32" s="1160" t="s">
        <v>1461</v>
      </c>
      <c r="D32" s="455">
        <v>6866.6</v>
      </c>
      <c r="E32" s="790">
        <v>6465.43</v>
      </c>
      <c r="F32" s="385">
        <v>94.157661724871105</v>
      </c>
      <c r="G32" s="547">
        <v>35</v>
      </c>
      <c r="H32" s="474">
        <v>300</v>
      </c>
    </row>
    <row r="33" spans="2:8" s="27" customFormat="1" ht="16.25" customHeight="1" x14ac:dyDescent="0.2">
      <c r="B33" s="894" t="s">
        <v>41</v>
      </c>
      <c r="C33" s="1161" t="s">
        <v>1316</v>
      </c>
      <c r="D33" s="453">
        <v>8074.83</v>
      </c>
      <c r="E33" s="453">
        <v>8074.83</v>
      </c>
      <c r="F33" s="376">
        <v>100</v>
      </c>
      <c r="G33" s="333">
        <v>8</v>
      </c>
      <c r="H33" s="472">
        <v>114</v>
      </c>
    </row>
    <row r="34" spans="2:8" s="27" customFormat="1" ht="16.25" customHeight="1" x14ac:dyDescent="0.2">
      <c r="B34" s="894" t="s">
        <v>733</v>
      </c>
      <c r="C34" s="1160" t="s">
        <v>1462</v>
      </c>
      <c r="D34" s="455">
        <v>4019.84</v>
      </c>
      <c r="E34" s="790">
        <v>4019.84</v>
      </c>
      <c r="F34" s="385">
        <v>100</v>
      </c>
      <c r="G34" s="547">
        <v>11</v>
      </c>
      <c r="H34" s="474">
        <v>306</v>
      </c>
    </row>
    <row r="35" spans="2:8" s="27" customFormat="1" ht="16.25" customHeight="1" x14ac:dyDescent="0.2">
      <c r="B35" s="894" t="s">
        <v>734</v>
      </c>
      <c r="C35" s="1161" t="s">
        <v>812</v>
      </c>
      <c r="D35" s="453">
        <v>2055.5300000000002</v>
      </c>
      <c r="E35" s="453">
        <v>2055.5300000000002</v>
      </c>
      <c r="F35" s="376">
        <v>100</v>
      </c>
      <c r="G35" s="333">
        <v>7</v>
      </c>
      <c r="H35" s="472">
        <v>192</v>
      </c>
    </row>
    <row r="36" spans="2:8" s="27" customFormat="1" ht="16.25" customHeight="1" x14ac:dyDescent="0.2">
      <c r="B36" s="894" t="s">
        <v>736</v>
      </c>
      <c r="C36" s="1160" t="s">
        <v>813</v>
      </c>
      <c r="D36" s="455">
        <v>2667.77</v>
      </c>
      <c r="E36" s="790">
        <v>2667.77</v>
      </c>
      <c r="F36" s="385">
        <v>100</v>
      </c>
      <c r="G36" s="547">
        <v>1</v>
      </c>
      <c r="H36" s="474" t="s">
        <v>1808</v>
      </c>
    </row>
    <row r="37" spans="2:8" s="27" customFormat="1" ht="16.25" customHeight="1" x14ac:dyDescent="0.2">
      <c r="B37" s="894" t="s">
        <v>1218</v>
      </c>
      <c r="C37" s="1161" t="s">
        <v>1317</v>
      </c>
      <c r="D37" s="453">
        <v>34270.050000000003</v>
      </c>
      <c r="E37" s="453">
        <v>34270.050000000003</v>
      </c>
      <c r="F37" s="376">
        <v>100</v>
      </c>
      <c r="G37" s="333">
        <v>1</v>
      </c>
      <c r="H37" s="472" t="s">
        <v>1807</v>
      </c>
    </row>
    <row r="38" spans="2:8" s="27" customFormat="1" ht="16.25" customHeight="1" x14ac:dyDescent="0.2">
      <c r="B38" s="894" t="s">
        <v>1219</v>
      </c>
      <c r="C38" s="1160" t="s">
        <v>1318</v>
      </c>
      <c r="D38" s="455">
        <v>24288.080000000002</v>
      </c>
      <c r="E38" s="790">
        <v>24288.080000000002</v>
      </c>
      <c r="F38" s="385">
        <v>100</v>
      </c>
      <c r="G38" s="547">
        <v>6</v>
      </c>
      <c r="H38" s="474">
        <v>1257</v>
      </c>
    </row>
    <row r="39" spans="2:8" s="27" customFormat="1" ht="16.25" customHeight="1" x14ac:dyDescent="0.2">
      <c r="B39" s="894" t="s">
        <v>1220</v>
      </c>
      <c r="C39" s="1161" t="s">
        <v>1428</v>
      </c>
      <c r="D39" s="453">
        <v>7014.62</v>
      </c>
      <c r="E39" s="453">
        <v>7014.62</v>
      </c>
      <c r="F39" s="376">
        <v>100</v>
      </c>
      <c r="G39" s="333">
        <v>5</v>
      </c>
      <c r="H39" s="472">
        <v>344</v>
      </c>
    </row>
    <row r="40" spans="2:8" s="27" customFormat="1" ht="16.25" customHeight="1" x14ac:dyDescent="0.2">
      <c r="B40" s="894" t="s">
        <v>1222</v>
      </c>
      <c r="C40" s="1160" t="s">
        <v>1429</v>
      </c>
      <c r="D40" s="455">
        <v>7719.04</v>
      </c>
      <c r="E40" s="790">
        <v>7719.04</v>
      </c>
      <c r="F40" s="385">
        <v>100</v>
      </c>
      <c r="G40" s="547">
        <v>9</v>
      </c>
      <c r="H40" s="474">
        <v>406</v>
      </c>
    </row>
    <row r="41" spans="2:8" s="27" customFormat="1" ht="16.25" customHeight="1" x14ac:dyDescent="0.2">
      <c r="B41" s="894" t="s">
        <v>1223</v>
      </c>
      <c r="C41" s="1161" t="s">
        <v>1321</v>
      </c>
      <c r="D41" s="453">
        <v>10914.2</v>
      </c>
      <c r="E41" s="453">
        <v>10914.2</v>
      </c>
      <c r="F41" s="376">
        <v>100</v>
      </c>
      <c r="G41" s="333">
        <v>1</v>
      </c>
      <c r="H41" s="472" t="s">
        <v>1810</v>
      </c>
    </row>
    <row r="42" spans="2:8" s="27" customFormat="1" ht="16.25" customHeight="1" x14ac:dyDescent="0.2">
      <c r="B42" s="894" t="s">
        <v>1224</v>
      </c>
      <c r="C42" s="1160" t="s">
        <v>1430</v>
      </c>
      <c r="D42" s="455">
        <v>6032.24</v>
      </c>
      <c r="E42" s="790">
        <v>6032.24</v>
      </c>
      <c r="F42" s="385">
        <v>100</v>
      </c>
      <c r="G42" s="547">
        <v>10</v>
      </c>
      <c r="H42" s="474">
        <v>300</v>
      </c>
    </row>
    <row r="43" spans="2:8" s="27" customFormat="1" ht="16.25" customHeight="1" x14ac:dyDescent="0.2">
      <c r="B43" s="894" t="s">
        <v>1225</v>
      </c>
      <c r="C43" s="1161" t="s">
        <v>1431</v>
      </c>
      <c r="D43" s="453">
        <v>7429.16</v>
      </c>
      <c r="E43" s="453">
        <v>6139.68</v>
      </c>
      <c r="F43" s="376">
        <v>82.642990593822191</v>
      </c>
      <c r="G43" s="333">
        <v>3</v>
      </c>
      <c r="H43" s="472">
        <v>303</v>
      </c>
    </row>
    <row r="44" spans="2:8" s="27" customFormat="1" ht="16.25" customHeight="1" x14ac:dyDescent="0.2">
      <c r="B44" s="894" t="s">
        <v>1227</v>
      </c>
      <c r="C44" s="1160" t="s">
        <v>1432</v>
      </c>
      <c r="D44" s="455">
        <v>3524.17</v>
      </c>
      <c r="E44" s="790">
        <v>3524.17</v>
      </c>
      <c r="F44" s="385">
        <v>100</v>
      </c>
      <c r="G44" s="547">
        <v>7</v>
      </c>
      <c r="H44" s="474">
        <v>170</v>
      </c>
    </row>
    <row r="45" spans="2:8" s="27" customFormat="1" ht="16.25" customHeight="1" x14ac:dyDescent="0.2">
      <c r="B45" s="894" t="s">
        <v>1229</v>
      </c>
      <c r="C45" s="1161" t="s">
        <v>1433</v>
      </c>
      <c r="D45" s="453">
        <v>1812.52</v>
      </c>
      <c r="E45" s="453">
        <v>1812.52</v>
      </c>
      <c r="F45" s="376">
        <v>100</v>
      </c>
      <c r="G45" s="333">
        <v>8</v>
      </c>
      <c r="H45" s="472">
        <v>109</v>
      </c>
    </row>
    <row r="46" spans="2:8" s="27" customFormat="1" ht="16.25" customHeight="1" x14ac:dyDescent="0.2">
      <c r="B46" s="894" t="s">
        <v>1231</v>
      </c>
      <c r="C46" s="1160" t="s">
        <v>1326</v>
      </c>
      <c r="D46" s="455">
        <v>5850.23</v>
      </c>
      <c r="E46" s="790">
        <v>5850.23</v>
      </c>
      <c r="F46" s="385">
        <v>100</v>
      </c>
      <c r="G46" s="547">
        <v>8</v>
      </c>
      <c r="H46" s="474">
        <v>169</v>
      </c>
    </row>
    <row r="47" spans="2:8" s="27" customFormat="1" ht="16.25" customHeight="1" x14ac:dyDescent="0.2">
      <c r="B47" s="894" t="s">
        <v>1642</v>
      </c>
      <c r="C47" s="1161" t="s">
        <v>1811</v>
      </c>
      <c r="D47" s="453">
        <v>2971.76</v>
      </c>
      <c r="E47" s="789">
        <v>2971.76</v>
      </c>
      <c r="F47" s="377">
        <v>100</v>
      </c>
      <c r="G47" s="572">
        <v>4</v>
      </c>
      <c r="H47" s="472">
        <v>250</v>
      </c>
    </row>
    <row r="48" spans="2:8" s="27" customFormat="1" ht="16.25" customHeight="1" x14ac:dyDescent="0.2">
      <c r="B48" s="894" t="s">
        <v>1645</v>
      </c>
      <c r="C48" s="1161" t="s">
        <v>1646</v>
      </c>
      <c r="D48" s="453">
        <v>1871.08</v>
      </c>
      <c r="E48" s="789">
        <v>1871.08</v>
      </c>
      <c r="F48" s="377">
        <v>100</v>
      </c>
      <c r="G48" s="572">
        <v>9</v>
      </c>
      <c r="H48" s="472">
        <v>170</v>
      </c>
    </row>
    <row r="49" spans="2:8" s="27" customFormat="1" ht="16.25" customHeight="1" x14ac:dyDescent="0.2">
      <c r="B49" s="894" t="s">
        <v>43</v>
      </c>
      <c r="C49" s="1161" t="s">
        <v>309</v>
      </c>
      <c r="D49" s="453">
        <v>13642.16</v>
      </c>
      <c r="E49" s="453">
        <v>13642.16</v>
      </c>
      <c r="F49" s="376">
        <v>100</v>
      </c>
      <c r="G49" s="333">
        <v>49</v>
      </c>
      <c r="H49" s="472">
        <v>459</v>
      </c>
    </row>
    <row r="50" spans="2:8" s="27" customFormat="1" ht="16.25" customHeight="1" x14ac:dyDescent="0.2">
      <c r="B50" s="894" t="s">
        <v>44</v>
      </c>
      <c r="C50" s="1160" t="s">
        <v>310</v>
      </c>
      <c r="D50" s="455">
        <v>6559.34</v>
      </c>
      <c r="E50" s="790">
        <v>6559.34</v>
      </c>
      <c r="F50" s="385">
        <v>100</v>
      </c>
      <c r="G50" s="547">
        <v>4</v>
      </c>
      <c r="H50" s="474">
        <v>267</v>
      </c>
    </row>
    <row r="51" spans="2:8" s="27" customFormat="1" ht="16.25" customHeight="1" x14ac:dyDescent="0.2">
      <c r="B51" s="894" t="s">
        <v>46</v>
      </c>
      <c r="C51" s="1161" t="s">
        <v>1327</v>
      </c>
      <c r="D51" s="453">
        <v>6033.4</v>
      </c>
      <c r="E51" s="453">
        <v>6033.4</v>
      </c>
      <c r="F51" s="376">
        <v>100</v>
      </c>
      <c r="G51" s="333">
        <v>38</v>
      </c>
      <c r="H51" s="472">
        <v>173</v>
      </c>
    </row>
    <row r="52" spans="2:8" s="27" customFormat="1" ht="16.25" customHeight="1" x14ac:dyDescent="0.2">
      <c r="B52" s="894" t="s">
        <v>47</v>
      </c>
      <c r="C52" s="1160" t="s">
        <v>1812</v>
      </c>
      <c r="D52" s="455">
        <v>5882.2</v>
      </c>
      <c r="E52" s="790">
        <v>5882.2</v>
      </c>
      <c r="F52" s="385">
        <v>100</v>
      </c>
      <c r="G52" s="547">
        <v>31</v>
      </c>
      <c r="H52" s="474">
        <v>177</v>
      </c>
    </row>
    <row r="53" spans="2:8" s="27" customFormat="1" ht="16.25" customHeight="1" x14ac:dyDescent="0.2">
      <c r="B53" s="894" t="s">
        <v>48</v>
      </c>
      <c r="C53" s="1161" t="s">
        <v>1463</v>
      </c>
      <c r="D53" s="453">
        <v>3282.9</v>
      </c>
      <c r="E53" s="453">
        <v>3282.9</v>
      </c>
      <c r="F53" s="376">
        <v>100</v>
      </c>
      <c r="G53" s="333">
        <v>19</v>
      </c>
      <c r="H53" s="472">
        <v>114</v>
      </c>
    </row>
    <row r="54" spans="2:8" s="27" customFormat="1" ht="16.25" customHeight="1" x14ac:dyDescent="0.2">
      <c r="B54" s="894" t="s">
        <v>49</v>
      </c>
      <c r="C54" s="1160" t="s">
        <v>1464</v>
      </c>
      <c r="D54" s="455">
        <v>4655.74</v>
      </c>
      <c r="E54" s="790">
        <v>4505.97</v>
      </c>
      <c r="F54" s="385">
        <v>96.783110740720062</v>
      </c>
      <c r="G54" s="547">
        <v>17</v>
      </c>
      <c r="H54" s="474">
        <v>143</v>
      </c>
    </row>
    <row r="55" spans="2:8" s="27" customFormat="1" ht="16.25" customHeight="1" x14ac:dyDescent="0.2">
      <c r="B55" s="894" t="s">
        <v>50</v>
      </c>
      <c r="C55" s="1161" t="s">
        <v>315</v>
      </c>
      <c r="D55" s="453">
        <v>34616.839999999997</v>
      </c>
      <c r="E55" s="453">
        <v>34616.839999999997</v>
      </c>
      <c r="F55" s="376">
        <v>100</v>
      </c>
      <c r="G55" s="333">
        <v>1</v>
      </c>
      <c r="H55" s="472" t="s">
        <v>1809</v>
      </c>
    </row>
    <row r="56" spans="2:8" s="27" customFormat="1" ht="16.25" customHeight="1" x14ac:dyDescent="0.2">
      <c r="B56" s="894" t="s">
        <v>51</v>
      </c>
      <c r="C56" s="1160" t="s">
        <v>316</v>
      </c>
      <c r="D56" s="455">
        <v>21171.040000000001</v>
      </c>
      <c r="E56" s="790">
        <v>20527.689999999999</v>
      </c>
      <c r="F56" s="385">
        <v>96.961179044581641</v>
      </c>
      <c r="G56" s="547">
        <v>40</v>
      </c>
      <c r="H56" s="474">
        <v>656</v>
      </c>
    </row>
    <row r="57" spans="2:8" s="27" customFormat="1" ht="16.25" customHeight="1" x14ac:dyDescent="0.2">
      <c r="B57" s="894" t="s">
        <v>52</v>
      </c>
      <c r="C57" s="1161" t="s">
        <v>317</v>
      </c>
      <c r="D57" s="453">
        <v>16977.79</v>
      </c>
      <c r="E57" s="453">
        <v>16977.79</v>
      </c>
      <c r="F57" s="376">
        <v>100</v>
      </c>
      <c r="G57" s="333">
        <v>24</v>
      </c>
      <c r="H57" s="472">
        <v>536</v>
      </c>
    </row>
    <row r="58" spans="2:8" s="27" customFormat="1" ht="16.25" customHeight="1" x14ac:dyDescent="0.2">
      <c r="B58" s="894" t="s">
        <v>53</v>
      </c>
      <c r="C58" s="1160" t="s">
        <v>318</v>
      </c>
      <c r="D58" s="455">
        <v>5213.0200000000004</v>
      </c>
      <c r="E58" s="790">
        <v>5213.0200000000004</v>
      </c>
      <c r="F58" s="385">
        <v>100</v>
      </c>
      <c r="G58" s="547">
        <v>16</v>
      </c>
      <c r="H58" s="474">
        <v>271</v>
      </c>
    </row>
    <row r="59" spans="2:8" s="27" customFormat="1" ht="16.25" customHeight="1" x14ac:dyDescent="0.2">
      <c r="B59" s="894" t="s">
        <v>54</v>
      </c>
      <c r="C59" s="1161" t="s">
        <v>319</v>
      </c>
      <c r="D59" s="453">
        <v>11558.68</v>
      </c>
      <c r="E59" s="453">
        <v>11558.68</v>
      </c>
      <c r="F59" s="376">
        <v>100</v>
      </c>
      <c r="G59" s="333">
        <v>19</v>
      </c>
      <c r="H59" s="472">
        <v>327</v>
      </c>
    </row>
    <row r="60" spans="2:8" s="27" customFormat="1" ht="16.25" customHeight="1" x14ac:dyDescent="0.2">
      <c r="B60" s="894" t="s">
        <v>55</v>
      </c>
      <c r="C60" s="1160" t="s">
        <v>320</v>
      </c>
      <c r="D60" s="455">
        <v>7828.17</v>
      </c>
      <c r="E60" s="790">
        <v>7828.17</v>
      </c>
      <c r="F60" s="385">
        <v>100</v>
      </c>
      <c r="G60" s="547">
        <v>20</v>
      </c>
      <c r="H60" s="474">
        <v>233</v>
      </c>
    </row>
    <row r="61" spans="2:8" s="27" customFormat="1" ht="16.25" customHeight="1" x14ac:dyDescent="0.2">
      <c r="B61" s="894" t="s">
        <v>56</v>
      </c>
      <c r="C61" s="1161" t="s">
        <v>1331</v>
      </c>
      <c r="D61" s="453">
        <v>7520.72</v>
      </c>
      <c r="E61" s="453">
        <v>7520.72</v>
      </c>
      <c r="F61" s="376">
        <v>100</v>
      </c>
      <c r="G61" s="333">
        <v>54</v>
      </c>
      <c r="H61" s="472">
        <v>276</v>
      </c>
    </row>
    <row r="62" spans="2:8" s="27" customFormat="1" ht="16.25" customHeight="1" thickBot="1" x14ac:dyDescent="0.25">
      <c r="B62" s="930" t="s">
        <v>57</v>
      </c>
      <c r="C62" s="1162" t="s">
        <v>1332</v>
      </c>
      <c r="D62" s="1163">
        <v>3751.85</v>
      </c>
      <c r="E62" s="1164">
        <v>3751.85</v>
      </c>
      <c r="F62" s="732">
        <v>100</v>
      </c>
      <c r="G62" s="560">
        <v>23</v>
      </c>
      <c r="H62" s="1165">
        <v>118</v>
      </c>
    </row>
    <row r="63" spans="2:8" s="27" customFormat="1" ht="16.25" customHeight="1" thickTop="1" x14ac:dyDescent="0.2">
      <c r="B63" s="939" t="s">
        <v>59</v>
      </c>
      <c r="C63" s="1160" t="s">
        <v>324</v>
      </c>
      <c r="D63" s="765">
        <v>29383.65</v>
      </c>
      <c r="E63" s="766">
        <v>29383.65</v>
      </c>
      <c r="F63" s="390">
        <v>100</v>
      </c>
      <c r="G63" s="389">
        <v>1</v>
      </c>
      <c r="H63" s="767" t="s">
        <v>1813</v>
      </c>
    </row>
    <row r="64" spans="2:8" s="27" customFormat="1" ht="16.25" customHeight="1" x14ac:dyDescent="0.2">
      <c r="B64" s="939" t="s">
        <v>60</v>
      </c>
      <c r="C64" s="1161" t="s">
        <v>271</v>
      </c>
      <c r="D64" s="768">
        <v>6295.22</v>
      </c>
      <c r="E64" s="768">
        <v>6295.22</v>
      </c>
      <c r="F64" s="734">
        <v>100</v>
      </c>
      <c r="G64" s="323">
        <v>11</v>
      </c>
      <c r="H64" s="769">
        <v>393</v>
      </c>
    </row>
    <row r="65" spans="2:8" s="27" customFormat="1" ht="16.25" customHeight="1" x14ac:dyDescent="0.2">
      <c r="B65" s="939" t="s">
        <v>61</v>
      </c>
      <c r="C65" s="1160" t="s">
        <v>325</v>
      </c>
      <c r="D65" s="765">
        <v>18810.309999999998</v>
      </c>
      <c r="E65" s="766">
        <v>18810.309999999998</v>
      </c>
      <c r="F65" s="390">
        <v>100</v>
      </c>
      <c r="G65" s="389">
        <v>1</v>
      </c>
      <c r="H65" s="767" t="s">
        <v>1813</v>
      </c>
    </row>
    <row r="66" spans="2:8" s="27" customFormat="1" ht="16.25" customHeight="1" x14ac:dyDescent="0.2">
      <c r="B66" s="939" t="s">
        <v>62</v>
      </c>
      <c r="C66" s="1161" t="s">
        <v>326</v>
      </c>
      <c r="D66" s="768">
        <v>3611.5899999999997</v>
      </c>
      <c r="E66" s="768">
        <v>3611.5899999999997</v>
      </c>
      <c r="F66" s="734">
        <v>100</v>
      </c>
      <c r="G66" s="323">
        <v>14</v>
      </c>
      <c r="H66" s="769">
        <v>265</v>
      </c>
    </row>
    <row r="67" spans="2:8" s="27" customFormat="1" ht="16.25" customHeight="1" x14ac:dyDescent="0.2">
      <c r="B67" s="939" t="s">
        <v>63</v>
      </c>
      <c r="C67" s="1160" t="s">
        <v>327</v>
      </c>
      <c r="D67" s="765">
        <v>2693.93</v>
      </c>
      <c r="E67" s="766">
        <v>2693.93</v>
      </c>
      <c r="F67" s="390">
        <v>100</v>
      </c>
      <c r="G67" s="389">
        <v>13</v>
      </c>
      <c r="H67" s="767">
        <v>236</v>
      </c>
    </row>
    <row r="68" spans="2:8" s="27" customFormat="1" ht="16.25" customHeight="1" x14ac:dyDescent="0.2">
      <c r="B68" s="939" t="s">
        <v>64</v>
      </c>
      <c r="C68" s="1161" t="s">
        <v>2</v>
      </c>
      <c r="D68" s="768">
        <v>2891.32</v>
      </c>
      <c r="E68" s="768">
        <v>2891.32</v>
      </c>
      <c r="F68" s="734">
        <v>100</v>
      </c>
      <c r="G68" s="323">
        <v>7</v>
      </c>
      <c r="H68" s="769">
        <v>124</v>
      </c>
    </row>
    <row r="69" spans="2:8" s="27" customFormat="1" ht="16.25" customHeight="1" x14ac:dyDescent="0.2">
      <c r="B69" s="939" t="s">
        <v>65</v>
      </c>
      <c r="C69" s="1160" t="s">
        <v>328</v>
      </c>
      <c r="D69" s="765">
        <v>14367.98</v>
      </c>
      <c r="E69" s="766">
        <v>14367.98</v>
      </c>
      <c r="F69" s="390">
        <v>100</v>
      </c>
      <c r="G69" s="389">
        <v>1</v>
      </c>
      <c r="H69" s="767" t="s">
        <v>1813</v>
      </c>
    </row>
    <row r="70" spans="2:8" s="27" customFormat="1" ht="16.25" customHeight="1" x14ac:dyDescent="0.2">
      <c r="B70" s="939" t="s">
        <v>66</v>
      </c>
      <c r="C70" s="1161" t="s">
        <v>329</v>
      </c>
      <c r="D70" s="768">
        <v>12385.18</v>
      </c>
      <c r="E70" s="768">
        <v>12385.18</v>
      </c>
      <c r="F70" s="734">
        <v>100</v>
      </c>
      <c r="G70" s="323">
        <v>1</v>
      </c>
      <c r="H70" s="769" t="s">
        <v>1813</v>
      </c>
    </row>
    <row r="71" spans="2:8" s="27" customFormat="1" ht="16.25" customHeight="1" x14ac:dyDescent="0.2">
      <c r="B71" s="939" t="s">
        <v>67</v>
      </c>
      <c r="C71" s="1160" t="s">
        <v>272</v>
      </c>
      <c r="D71" s="765">
        <v>7480.63</v>
      </c>
      <c r="E71" s="766">
        <v>7480.63</v>
      </c>
      <c r="F71" s="390">
        <v>100</v>
      </c>
      <c r="G71" s="389">
        <v>1</v>
      </c>
      <c r="H71" s="767" t="s">
        <v>1813</v>
      </c>
    </row>
    <row r="72" spans="2:8" s="27" customFormat="1" ht="16.25" customHeight="1" x14ac:dyDescent="0.2">
      <c r="B72" s="939" t="s">
        <v>68</v>
      </c>
      <c r="C72" s="1161" t="s">
        <v>330</v>
      </c>
      <c r="D72" s="768">
        <v>1791.3399999999997</v>
      </c>
      <c r="E72" s="768">
        <v>1791.3399999999997</v>
      </c>
      <c r="F72" s="734">
        <v>100</v>
      </c>
      <c r="G72" s="323">
        <v>10</v>
      </c>
      <c r="H72" s="769">
        <v>127</v>
      </c>
    </row>
    <row r="73" spans="2:8" s="27" customFormat="1" ht="16.25" customHeight="1" x14ac:dyDescent="0.2">
      <c r="B73" s="939" t="s">
        <v>69</v>
      </c>
      <c r="C73" s="1160" t="s">
        <v>331</v>
      </c>
      <c r="D73" s="765">
        <v>2286.4699999999998</v>
      </c>
      <c r="E73" s="766">
        <v>2286.4699999999998</v>
      </c>
      <c r="F73" s="390">
        <v>100</v>
      </c>
      <c r="G73" s="389">
        <v>1</v>
      </c>
      <c r="H73" s="767" t="s">
        <v>1813</v>
      </c>
    </row>
    <row r="74" spans="2:8" s="27" customFormat="1" ht="16.25" customHeight="1" x14ac:dyDescent="0.2">
      <c r="B74" s="939" t="s">
        <v>70</v>
      </c>
      <c r="C74" s="1161" t="s">
        <v>332</v>
      </c>
      <c r="D74" s="768">
        <v>2457.36</v>
      </c>
      <c r="E74" s="768">
        <v>2457.36</v>
      </c>
      <c r="F74" s="734">
        <v>100</v>
      </c>
      <c r="G74" s="323">
        <v>7</v>
      </c>
      <c r="H74" s="769">
        <v>119</v>
      </c>
    </row>
    <row r="75" spans="2:8" s="27" customFormat="1" ht="16.25" customHeight="1" x14ac:dyDescent="0.2">
      <c r="B75" s="939" t="s">
        <v>71</v>
      </c>
      <c r="C75" s="1160" t="s">
        <v>333</v>
      </c>
      <c r="D75" s="765">
        <v>6217.85</v>
      </c>
      <c r="E75" s="766">
        <v>6217.85</v>
      </c>
      <c r="F75" s="390">
        <v>100</v>
      </c>
      <c r="G75" s="389">
        <v>1</v>
      </c>
      <c r="H75" s="767" t="s">
        <v>1813</v>
      </c>
    </row>
    <row r="76" spans="2:8" s="27" customFormat="1" ht="16.25" customHeight="1" x14ac:dyDescent="0.2">
      <c r="B76" s="939" t="s">
        <v>72</v>
      </c>
      <c r="C76" s="1161" t="s">
        <v>1828</v>
      </c>
      <c r="D76" s="768">
        <v>3381.19</v>
      </c>
      <c r="E76" s="768">
        <v>3381.19</v>
      </c>
      <c r="F76" s="734">
        <v>100</v>
      </c>
      <c r="G76" s="323">
        <v>1</v>
      </c>
      <c r="H76" s="769" t="s">
        <v>1813</v>
      </c>
    </row>
    <row r="77" spans="2:8" s="27" customFormat="1" ht="16.25" customHeight="1" x14ac:dyDescent="0.2">
      <c r="B77" s="939" t="s">
        <v>73</v>
      </c>
      <c r="C77" s="1160" t="s">
        <v>1830</v>
      </c>
      <c r="D77" s="765">
        <v>4183.63</v>
      </c>
      <c r="E77" s="766">
        <v>4183.63</v>
      </c>
      <c r="F77" s="390">
        <v>100</v>
      </c>
      <c r="G77" s="389">
        <v>1</v>
      </c>
      <c r="H77" s="767" t="s">
        <v>1813</v>
      </c>
    </row>
    <row r="78" spans="2:8" s="27" customFormat="1" ht="16.25" customHeight="1" x14ac:dyDescent="0.2">
      <c r="B78" s="939" t="s">
        <v>75</v>
      </c>
      <c r="C78" s="1161" t="s">
        <v>1832</v>
      </c>
      <c r="D78" s="768">
        <v>1725.61</v>
      </c>
      <c r="E78" s="768">
        <v>1725.61</v>
      </c>
      <c r="F78" s="734">
        <v>100</v>
      </c>
      <c r="G78" s="323">
        <v>1</v>
      </c>
      <c r="H78" s="769" t="s">
        <v>1813</v>
      </c>
    </row>
    <row r="79" spans="2:8" s="27" customFormat="1" ht="16.25" customHeight="1" x14ac:dyDescent="0.2">
      <c r="B79" s="939" t="s">
        <v>76</v>
      </c>
      <c r="C79" s="1160" t="s">
        <v>1834</v>
      </c>
      <c r="D79" s="765">
        <v>3057.02</v>
      </c>
      <c r="E79" s="766">
        <v>3057.02</v>
      </c>
      <c r="F79" s="390">
        <v>100</v>
      </c>
      <c r="G79" s="389">
        <v>1</v>
      </c>
      <c r="H79" s="767" t="s">
        <v>1813</v>
      </c>
    </row>
    <row r="80" spans="2:8" s="27" customFormat="1" ht="16.25" customHeight="1" x14ac:dyDescent="0.2">
      <c r="B80" s="939" t="s">
        <v>77</v>
      </c>
      <c r="C80" s="1161" t="s">
        <v>1836</v>
      </c>
      <c r="D80" s="768">
        <v>1923.6400000000003</v>
      </c>
      <c r="E80" s="768">
        <v>1923.6400000000003</v>
      </c>
      <c r="F80" s="734">
        <v>100</v>
      </c>
      <c r="G80" s="323">
        <v>1</v>
      </c>
      <c r="H80" s="769" t="s">
        <v>1813</v>
      </c>
    </row>
    <row r="81" spans="2:8" s="27" customFormat="1" ht="16.25" customHeight="1" x14ac:dyDescent="0.2">
      <c r="B81" s="939" t="s">
        <v>78</v>
      </c>
      <c r="C81" s="1160" t="s">
        <v>1838</v>
      </c>
      <c r="D81" s="765">
        <v>1930.05</v>
      </c>
      <c r="E81" s="766">
        <v>1930.05</v>
      </c>
      <c r="F81" s="390">
        <v>100</v>
      </c>
      <c r="G81" s="389">
        <v>1</v>
      </c>
      <c r="H81" s="767" t="s">
        <v>1813</v>
      </c>
    </row>
    <row r="82" spans="2:8" s="27" customFormat="1" ht="16.25" customHeight="1" x14ac:dyDescent="0.2">
      <c r="B82" s="939" t="s">
        <v>79</v>
      </c>
      <c r="C82" s="1161" t="s">
        <v>1840</v>
      </c>
      <c r="D82" s="768">
        <v>4105</v>
      </c>
      <c r="E82" s="768">
        <v>4105</v>
      </c>
      <c r="F82" s="734">
        <v>100</v>
      </c>
      <c r="G82" s="323">
        <v>1</v>
      </c>
      <c r="H82" s="769" t="s">
        <v>1813</v>
      </c>
    </row>
    <row r="83" spans="2:8" s="27" customFormat="1" ht="16.25" customHeight="1" x14ac:dyDescent="0.2">
      <c r="B83" s="939" t="s">
        <v>80</v>
      </c>
      <c r="C83" s="1160" t="s">
        <v>1842</v>
      </c>
      <c r="D83" s="765">
        <v>1305.78</v>
      </c>
      <c r="E83" s="766">
        <v>1305.78</v>
      </c>
      <c r="F83" s="390">
        <v>100</v>
      </c>
      <c r="G83" s="389">
        <v>1</v>
      </c>
      <c r="H83" s="767" t="s">
        <v>1813</v>
      </c>
    </row>
    <row r="84" spans="2:8" s="27" customFormat="1" ht="16.25" customHeight="1" x14ac:dyDescent="0.2">
      <c r="B84" s="939" t="s">
        <v>82</v>
      </c>
      <c r="C84" s="1161" t="s">
        <v>1844</v>
      </c>
      <c r="D84" s="768">
        <v>989.77</v>
      </c>
      <c r="E84" s="768">
        <v>989.77</v>
      </c>
      <c r="F84" s="734">
        <v>100</v>
      </c>
      <c r="G84" s="323">
        <v>1</v>
      </c>
      <c r="H84" s="769" t="s">
        <v>1813</v>
      </c>
    </row>
    <row r="85" spans="2:8" s="27" customFormat="1" ht="16.25" customHeight="1" x14ac:dyDescent="0.2">
      <c r="B85" s="939" t="s">
        <v>83</v>
      </c>
      <c r="C85" s="1160" t="s">
        <v>1846</v>
      </c>
      <c r="D85" s="765">
        <v>2783.79</v>
      </c>
      <c r="E85" s="766">
        <v>2783.79</v>
      </c>
      <c r="F85" s="390">
        <v>100</v>
      </c>
      <c r="G85" s="389">
        <v>1</v>
      </c>
      <c r="H85" s="767" t="s">
        <v>1813</v>
      </c>
    </row>
    <row r="86" spans="2:8" s="27" customFormat="1" ht="16.25" customHeight="1" x14ac:dyDescent="0.2">
      <c r="B86" s="939" t="s">
        <v>84</v>
      </c>
      <c r="C86" s="1161" t="s">
        <v>1848</v>
      </c>
      <c r="D86" s="768">
        <v>1646.9700000000003</v>
      </c>
      <c r="E86" s="768">
        <v>1646.9700000000003</v>
      </c>
      <c r="F86" s="734">
        <v>100</v>
      </c>
      <c r="G86" s="323">
        <v>1</v>
      </c>
      <c r="H86" s="769" t="s">
        <v>1813</v>
      </c>
    </row>
    <row r="87" spans="2:8" s="27" customFormat="1" ht="16.25" customHeight="1" x14ac:dyDescent="0.2">
      <c r="B87" s="939" t="s">
        <v>85</v>
      </c>
      <c r="C87" s="1160" t="s">
        <v>1850</v>
      </c>
      <c r="D87" s="765">
        <v>2462.4</v>
      </c>
      <c r="E87" s="766">
        <v>2462.4</v>
      </c>
      <c r="F87" s="390">
        <v>100</v>
      </c>
      <c r="G87" s="389">
        <v>1</v>
      </c>
      <c r="H87" s="767" t="s">
        <v>1813</v>
      </c>
    </row>
    <row r="88" spans="2:8" s="27" customFormat="1" ht="16.25" customHeight="1" x14ac:dyDescent="0.2">
      <c r="B88" s="939" t="s">
        <v>86</v>
      </c>
      <c r="C88" s="1161" t="s">
        <v>1852</v>
      </c>
      <c r="D88" s="768">
        <v>892.56</v>
      </c>
      <c r="E88" s="768">
        <v>892.56</v>
      </c>
      <c r="F88" s="734">
        <v>100</v>
      </c>
      <c r="G88" s="323">
        <v>1</v>
      </c>
      <c r="H88" s="769" t="s">
        <v>1813</v>
      </c>
    </row>
    <row r="89" spans="2:8" s="27" customFormat="1" ht="16.25" customHeight="1" x14ac:dyDescent="0.2">
      <c r="B89" s="939" t="s">
        <v>87</v>
      </c>
      <c r="C89" s="1160" t="s">
        <v>1854</v>
      </c>
      <c r="D89" s="765">
        <v>1793</v>
      </c>
      <c r="E89" s="766">
        <v>1793</v>
      </c>
      <c r="F89" s="390">
        <v>100</v>
      </c>
      <c r="G89" s="389">
        <v>1</v>
      </c>
      <c r="H89" s="767" t="s">
        <v>1813</v>
      </c>
    </row>
    <row r="90" spans="2:8" s="27" customFormat="1" ht="16.25" customHeight="1" x14ac:dyDescent="0.2">
      <c r="B90" s="939" t="s">
        <v>88</v>
      </c>
      <c r="C90" s="1161" t="s">
        <v>1465</v>
      </c>
      <c r="D90" s="768">
        <v>4004.09</v>
      </c>
      <c r="E90" s="768">
        <v>4004.09</v>
      </c>
      <c r="F90" s="734">
        <v>100</v>
      </c>
      <c r="G90" s="323">
        <v>1</v>
      </c>
      <c r="H90" s="769" t="s">
        <v>1813</v>
      </c>
    </row>
    <row r="91" spans="2:8" s="27" customFormat="1" ht="16.25" customHeight="1" x14ac:dyDescent="0.2">
      <c r="B91" s="939" t="s">
        <v>89</v>
      </c>
      <c r="C91" s="1160" t="s">
        <v>350</v>
      </c>
      <c r="D91" s="765">
        <v>1277.06</v>
      </c>
      <c r="E91" s="766">
        <v>1277.06</v>
      </c>
      <c r="F91" s="390">
        <v>100</v>
      </c>
      <c r="G91" s="389">
        <v>10</v>
      </c>
      <c r="H91" s="767">
        <v>95</v>
      </c>
    </row>
    <row r="92" spans="2:8" s="27" customFormat="1" ht="16.25" customHeight="1" x14ac:dyDescent="0.2">
      <c r="B92" s="939" t="s">
        <v>1262</v>
      </c>
      <c r="C92" s="1161" t="s">
        <v>1339</v>
      </c>
      <c r="D92" s="768">
        <v>61768.18</v>
      </c>
      <c r="E92" s="768">
        <v>61768.18</v>
      </c>
      <c r="F92" s="734">
        <v>100</v>
      </c>
      <c r="G92" s="323">
        <v>2</v>
      </c>
      <c r="H92" s="769" t="s">
        <v>1813</v>
      </c>
    </row>
    <row r="93" spans="2:8" s="27" customFormat="1" ht="16.25" customHeight="1" x14ac:dyDescent="0.2">
      <c r="B93" s="939" t="s">
        <v>1263</v>
      </c>
      <c r="C93" s="1160" t="s">
        <v>1340</v>
      </c>
      <c r="D93" s="765">
        <v>14960.69</v>
      </c>
      <c r="E93" s="766">
        <v>14960.69</v>
      </c>
      <c r="F93" s="390">
        <v>100</v>
      </c>
      <c r="G93" s="389">
        <v>3</v>
      </c>
      <c r="H93" s="767">
        <v>516</v>
      </c>
    </row>
    <row r="94" spans="2:8" s="27" customFormat="1" ht="16.25" customHeight="1" x14ac:dyDescent="0.2">
      <c r="B94" s="939" t="s">
        <v>1814</v>
      </c>
      <c r="C94" s="1160" t="s">
        <v>1467</v>
      </c>
      <c r="D94" s="765">
        <v>1607.89</v>
      </c>
      <c r="E94" s="766">
        <v>1607.89</v>
      </c>
      <c r="F94" s="390">
        <v>100</v>
      </c>
      <c r="G94" s="389">
        <v>1</v>
      </c>
      <c r="H94" s="767" t="s">
        <v>1813</v>
      </c>
    </row>
    <row r="95" spans="2:8" s="27" customFormat="1" ht="16.25" customHeight="1" x14ac:dyDescent="0.2">
      <c r="B95" s="939" t="s">
        <v>1677</v>
      </c>
      <c r="C95" s="1160" t="s">
        <v>1678</v>
      </c>
      <c r="D95" s="765">
        <v>1175.42</v>
      </c>
      <c r="E95" s="766">
        <v>1175.42</v>
      </c>
      <c r="F95" s="390">
        <v>100</v>
      </c>
      <c r="G95" s="389">
        <v>9</v>
      </c>
      <c r="H95" s="767">
        <v>86</v>
      </c>
    </row>
    <row r="96" spans="2:8" s="27" customFormat="1" ht="16.25" customHeight="1" x14ac:dyDescent="0.2">
      <c r="B96" s="939" t="s">
        <v>1679</v>
      </c>
      <c r="C96" s="1160" t="s">
        <v>1680</v>
      </c>
      <c r="D96" s="765">
        <v>1023.6</v>
      </c>
      <c r="E96" s="766">
        <v>1023.6</v>
      </c>
      <c r="F96" s="390">
        <v>100</v>
      </c>
      <c r="G96" s="389">
        <v>9</v>
      </c>
      <c r="H96" s="767">
        <v>66</v>
      </c>
    </row>
    <row r="97" spans="2:8" s="27" customFormat="1" ht="16.25" customHeight="1" x14ac:dyDescent="0.2">
      <c r="B97" s="939" t="s">
        <v>1681</v>
      </c>
      <c r="C97" s="1160" t="s">
        <v>1682</v>
      </c>
      <c r="D97" s="765">
        <v>6996.4</v>
      </c>
      <c r="E97" s="766">
        <v>6996.4</v>
      </c>
      <c r="F97" s="390">
        <v>100</v>
      </c>
      <c r="G97" s="389">
        <v>2</v>
      </c>
      <c r="H97" s="767" t="s">
        <v>1813</v>
      </c>
    </row>
    <row r="98" spans="2:8" s="27" customFormat="1" ht="16.25" customHeight="1" x14ac:dyDescent="0.2">
      <c r="B98" s="939" t="s">
        <v>90</v>
      </c>
      <c r="C98" s="1160" t="s">
        <v>351</v>
      </c>
      <c r="D98" s="765">
        <v>9749.619999999999</v>
      </c>
      <c r="E98" s="766">
        <v>9391.5999999999985</v>
      </c>
      <c r="F98" s="390">
        <v>96.3</v>
      </c>
      <c r="G98" s="389">
        <v>44</v>
      </c>
      <c r="H98" s="767">
        <v>634</v>
      </c>
    </row>
    <row r="99" spans="2:8" s="27" customFormat="1" ht="16.25" customHeight="1" x14ac:dyDescent="0.2">
      <c r="B99" s="939" t="s">
        <v>91</v>
      </c>
      <c r="C99" s="1161" t="s">
        <v>352</v>
      </c>
      <c r="D99" s="768">
        <v>24399.120000000003</v>
      </c>
      <c r="E99" s="768">
        <v>24399.120000000003</v>
      </c>
      <c r="F99" s="734">
        <v>100</v>
      </c>
      <c r="G99" s="323">
        <v>1</v>
      </c>
      <c r="H99" s="769" t="s">
        <v>1813</v>
      </c>
    </row>
    <row r="100" spans="2:8" s="27" customFormat="1" ht="16.25" customHeight="1" x14ac:dyDescent="0.2">
      <c r="B100" s="939" t="s">
        <v>93</v>
      </c>
      <c r="C100" s="1161" t="s">
        <v>354</v>
      </c>
      <c r="D100" s="768">
        <v>34198.010000000009</v>
      </c>
      <c r="E100" s="768">
        <v>34198.010000000009</v>
      </c>
      <c r="F100" s="734">
        <v>100</v>
      </c>
      <c r="G100" s="323">
        <v>1</v>
      </c>
      <c r="H100" s="769" t="s">
        <v>1813</v>
      </c>
    </row>
    <row r="101" spans="2:8" s="27" customFormat="1" ht="16.25" customHeight="1" x14ac:dyDescent="0.2">
      <c r="B101" s="939" t="s">
        <v>94</v>
      </c>
      <c r="C101" s="1160" t="s">
        <v>355</v>
      </c>
      <c r="D101" s="765">
        <v>11714.36</v>
      </c>
      <c r="E101" s="766">
        <v>11714.36</v>
      </c>
      <c r="F101" s="390">
        <v>100</v>
      </c>
      <c r="G101" s="389">
        <v>1</v>
      </c>
      <c r="H101" s="767" t="s">
        <v>1813</v>
      </c>
    </row>
    <row r="102" spans="2:8" s="27" customFormat="1" ht="16.25" customHeight="1" x14ac:dyDescent="0.2">
      <c r="B102" s="939" t="s">
        <v>95</v>
      </c>
      <c r="C102" s="1161" t="s">
        <v>356</v>
      </c>
      <c r="D102" s="768">
        <v>4627.3499999999995</v>
      </c>
      <c r="E102" s="768">
        <v>4271.58</v>
      </c>
      <c r="F102" s="734">
        <v>92.3</v>
      </c>
      <c r="G102" s="323">
        <v>6</v>
      </c>
      <c r="H102" s="769">
        <v>334</v>
      </c>
    </row>
    <row r="103" spans="2:8" s="27" customFormat="1" ht="16.25" customHeight="1" x14ac:dyDescent="0.2">
      <c r="B103" s="939" t="s">
        <v>96</v>
      </c>
      <c r="C103" s="1160" t="s">
        <v>357</v>
      </c>
      <c r="D103" s="765">
        <v>4030.37</v>
      </c>
      <c r="E103" s="766">
        <v>4030.37</v>
      </c>
      <c r="F103" s="390">
        <v>100</v>
      </c>
      <c r="G103" s="389">
        <v>16</v>
      </c>
      <c r="H103" s="767">
        <v>259</v>
      </c>
    </row>
    <row r="104" spans="2:8" s="27" customFormat="1" ht="16.25" customHeight="1" x14ac:dyDescent="0.2">
      <c r="B104" s="939" t="s">
        <v>1815</v>
      </c>
      <c r="C104" s="1166" t="s">
        <v>1346</v>
      </c>
      <c r="D104" s="494">
        <v>1580.7</v>
      </c>
      <c r="E104" s="494">
        <v>1580.7</v>
      </c>
      <c r="F104" s="779">
        <v>100</v>
      </c>
      <c r="G104" s="1167">
        <v>6</v>
      </c>
      <c r="H104" s="498">
        <v>66</v>
      </c>
    </row>
    <row r="105" spans="2:8" s="27" customFormat="1" ht="16.25" customHeight="1" x14ac:dyDescent="0.2">
      <c r="B105" s="939" t="s">
        <v>1416</v>
      </c>
      <c r="C105" s="1160" t="s">
        <v>1473</v>
      </c>
      <c r="D105" s="765">
        <v>14276.408586200001</v>
      </c>
      <c r="E105" s="766">
        <v>14106.4585862</v>
      </c>
      <c r="F105" s="390">
        <v>98.8</v>
      </c>
      <c r="G105" s="389">
        <v>32</v>
      </c>
      <c r="H105" s="767">
        <v>363</v>
      </c>
    </row>
    <row r="106" spans="2:8" s="27" customFormat="1" ht="16.25" customHeight="1" thickBot="1" x14ac:dyDescent="0.25">
      <c r="B106" s="939" t="s">
        <v>1417</v>
      </c>
      <c r="C106" s="1168" t="s">
        <v>1475</v>
      </c>
      <c r="D106" s="781">
        <v>5676.1399999999994</v>
      </c>
      <c r="E106" s="781">
        <v>4123.6499999999996</v>
      </c>
      <c r="F106" s="782">
        <v>72.599999999999994</v>
      </c>
      <c r="G106" s="1101">
        <v>16</v>
      </c>
      <c r="H106" s="783">
        <v>172</v>
      </c>
    </row>
    <row r="107" spans="2:8" s="27" customFormat="1" ht="16.25" customHeight="1" thickTop="1" x14ac:dyDescent="0.2">
      <c r="B107" s="957" t="s">
        <v>98</v>
      </c>
      <c r="C107" s="1160" t="s">
        <v>358</v>
      </c>
      <c r="D107" s="765">
        <v>70045.850000000006</v>
      </c>
      <c r="E107" s="766">
        <v>70045.850000000006</v>
      </c>
      <c r="F107" s="390">
        <v>100</v>
      </c>
      <c r="G107" s="389">
        <v>2</v>
      </c>
      <c r="H107" s="767" t="s">
        <v>1813</v>
      </c>
    </row>
    <row r="108" spans="2:8" s="27" customFormat="1" ht="16.25" customHeight="1" x14ac:dyDescent="0.2">
      <c r="B108" s="962" t="s">
        <v>99</v>
      </c>
      <c r="C108" s="1161" t="s">
        <v>359</v>
      </c>
      <c r="D108" s="768">
        <v>52794.55</v>
      </c>
      <c r="E108" s="768">
        <v>52794.55</v>
      </c>
      <c r="F108" s="734">
        <v>100</v>
      </c>
      <c r="G108" s="323">
        <v>2</v>
      </c>
      <c r="H108" s="769" t="s">
        <v>1813</v>
      </c>
    </row>
    <row r="109" spans="2:8" s="27" customFormat="1" ht="16.25" customHeight="1" x14ac:dyDescent="0.2">
      <c r="B109" s="962" t="s">
        <v>100</v>
      </c>
      <c r="C109" s="1160" t="s">
        <v>360</v>
      </c>
      <c r="D109" s="765">
        <v>71645.490000000005</v>
      </c>
      <c r="E109" s="766">
        <v>71645.490000000005</v>
      </c>
      <c r="F109" s="390">
        <v>100</v>
      </c>
      <c r="G109" s="389">
        <v>2</v>
      </c>
      <c r="H109" s="767" t="s">
        <v>1813</v>
      </c>
    </row>
    <row r="110" spans="2:8" s="27" customFormat="1" ht="16.25" customHeight="1" x14ac:dyDescent="0.2">
      <c r="B110" s="962" t="s">
        <v>101</v>
      </c>
      <c r="C110" s="1161" t="s">
        <v>361</v>
      </c>
      <c r="D110" s="768">
        <v>47995.23000000001</v>
      </c>
      <c r="E110" s="768">
        <v>37063.220000000016</v>
      </c>
      <c r="F110" s="734">
        <v>77.2</v>
      </c>
      <c r="G110" s="323">
        <v>3</v>
      </c>
      <c r="H110" s="769">
        <v>253</v>
      </c>
    </row>
    <row r="111" spans="2:8" s="27" customFormat="1" ht="16.25" customHeight="1" x14ac:dyDescent="0.2">
      <c r="B111" s="962" t="s">
        <v>102</v>
      </c>
      <c r="C111" s="1160" t="s">
        <v>362</v>
      </c>
      <c r="D111" s="765">
        <v>50450</v>
      </c>
      <c r="E111" s="766">
        <v>50450</v>
      </c>
      <c r="F111" s="390">
        <v>100</v>
      </c>
      <c r="G111" s="389">
        <v>1</v>
      </c>
      <c r="H111" s="767" t="s">
        <v>1813</v>
      </c>
    </row>
    <row r="112" spans="2:8" s="27" customFormat="1" ht="16.25" customHeight="1" x14ac:dyDescent="0.2">
      <c r="B112" s="962" t="s">
        <v>103</v>
      </c>
      <c r="C112" s="1161" t="s">
        <v>363</v>
      </c>
      <c r="D112" s="768">
        <v>57448.03</v>
      </c>
      <c r="E112" s="768">
        <v>57448.03</v>
      </c>
      <c r="F112" s="734">
        <v>100</v>
      </c>
      <c r="G112" s="323">
        <v>1</v>
      </c>
      <c r="H112" s="769" t="s">
        <v>1813</v>
      </c>
    </row>
    <row r="113" spans="2:8" s="27" customFormat="1" ht="16.25" customHeight="1" x14ac:dyDescent="0.2">
      <c r="B113" s="962" t="s">
        <v>104</v>
      </c>
      <c r="C113" s="1160" t="s">
        <v>364</v>
      </c>
      <c r="D113" s="765">
        <v>34837.649999999994</v>
      </c>
      <c r="E113" s="766">
        <v>34837.649999999994</v>
      </c>
      <c r="F113" s="390">
        <v>100</v>
      </c>
      <c r="G113" s="389">
        <v>6</v>
      </c>
      <c r="H113" s="767">
        <v>221</v>
      </c>
    </row>
    <row r="114" spans="2:8" s="27" customFormat="1" ht="16.25" customHeight="1" x14ac:dyDescent="0.2">
      <c r="B114" s="962" t="s">
        <v>105</v>
      </c>
      <c r="C114" s="1161" t="s">
        <v>365</v>
      </c>
      <c r="D114" s="768">
        <v>29630.48</v>
      </c>
      <c r="E114" s="768">
        <v>29630.48</v>
      </c>
      <c r="F114" s="734">
        <v>100</v>
      </c>
      <c r="G114" s="323">
        <v>1</v>
      </c>
      <c r="H114" s="769" t="s">
        <v>1813</v>
      </c>
    </row>
    <row r="115" spans="2:8" s="27" customFormat="1" ht="16.25" customHeight="1" x14ac:dyDescent="0.2">
      <c r="B115" s="962" t="s">
        <v>107</v>
      </c>
      <c r="C115" s="1161" t="s">
        <v>367</v>
      </c>
      <c r="D115" s="768">
        <v>24931.11</v>
      </c>
      <c r="E115" s="768">
        <v>24931.11</v>
      </c>
      <c r="F115" s="734">
        <v>100</v>
      </c>
      <c r="G115" s="323">
        <v>1</v>
      </c>
      <c r="H115" s="769" t="s">
        <v>1813</v>
      </c>
    </row>
    <row r="116" spans="2:8" s="27" customFormat="1" ht="16.25" customHeight="1" x14ac:dyDescent="0.2">
      <c r="B116" s="962" t="s">
        <v>108</v>
      </c>
      <c r="C116" s="1160" t="s">
        <v>368</v>
      </c>
      <c r="D116" s="765">
        <v>24888.67</v>
      </c>
      <c r="E116" s="766">
        <v>24888.67</v>
      </c>
      <c r="F116" s="390">
        <v>100</v>
      </c>
      <c r="G116" s="389">
        <v>1</v>
      </c>
      <c r="H116" s="767" t="s">
        <v>1813</v>
      </c>
    </row>
    <row r="117" spans="2:8" s="27" customFormat="1" ht="16.25" customHeight="1" x14ac:dyDescent="0.2">
      <c r="B117" s="962" t="s">
        <v>109</v>
      </c>
      <c r="C117" s="1161" t="s">
        <v>369</v>
      </c>
      <c r="D117" s="768">
        <v>13648.7</v>
      </c>
      <c r="E117" s="768">
        <v>13648.7</v>
      </c>
      <c r="F117" s="734">
        <v>100</v>
      </c>
      <c r="G117" s="323">
        <v>1</v>
      </c>
      <c r="H117" s="769" t="s">
        <v>1813</v>
      </c>
    </row>
    <row r="118" spans="2:8" s="27" customFormat="1" ht="16.25" customHeight="1" x14ac:dyDescent="0.2">
      <c r="B118" s="962" t="s">
        <v>110</v>
      </c>
      <c r="C118" s="1160" t="s">
        <v>370</v>
      </c>
      <c r="D118" s="765">
        <v>12003.57</v>
      </c>
      <c r="E118" s="766">
        <v>12003.57</v>
      </c>
      <c r="F118" s="390">
        <v>100</v>
      </c>
      <c r="G118" s="389">
        <v>1</v>
      </c>
      <c r="H118" s="767" t="s">
        <v>1813</v>
      </c>
    </row>
    <row r="119" spans="2:8" s="27" customFormat="1" ht="16.25" customHeight="1" x14ac:dyDescent="0.2">
      <c r="B119" s="962" t="s">
        <v>111</v>
      </c>
      <c r="C119" s="1161" t="s">
        <v>371</v>
      </c>
      <c r="D119" s="768">
        <v>9825.52</v>
      </c>
      <c r="E119" s="768">
        <v>9825.52</v>
      </c>
      <c r="F119" s="734">
        <v>100</v>
      </c>
      <c r="G119" s="323">
        <v>1</v>
      </c>
      <c r="H119" s="769" t="s">
        <v>1813</v>
      </c>
    </row>
    <row r="120" spans="2:8" s="27" customFormat="1" ht="16.25" customHeight="1" x14ac:dyDescent="0.2">
      <c r="B120" s="962" t="s">
        <v>112</v>
      </c>
      <c r="C120" s="1160" t="s">
        <v>372</v>
      </c>
      <c r="D120" s="765">
        <v>42840.91</v>
      </c>
      <c r="E120" s="766">
        <v>42840.91</v>
      </c>
      <c r="F120" s="390">
        <v>100</v>
      </c>
      <c r="G120" s="389">
        <v>1</v>
      </c>
      <c r="H120" s="767" t="s">
        <v>1813</v>
      </c>
    </row>
    <row r="121" spans="2:8" s="27" customFormat="1" ht="16.25" customHeight="1" x14ac:dyDescent="0.2">
      <c r="B121" s="962" t="s">
        <v>1280</v>
      </c>
      <c r="C121" s="1161" t="s">
        <v>1353</v>
      </c>
      <c r="D121" s="768">
        <v>50539.27</v>
      </c>
      <c r="E121" s="768">
        <v>50539.27</v>
      </c>
      <c r="F121" s="734">
        <v>100</v>
      </c>
      <c r="G121" s="323">
        <v>2</v>
      </c>
      <c r="H121" s="769" t="s">
        <v>1813</v>
      </c>
    </row>
    <row r="122" spans="2:8" s="27" customFormat="1" ht="16.25" customHeight="1" x14ac:dyDescent="0.2">
      <c r="B122" s="967" t="s">
        <v>1418</v>
      </c>
      <c r="C122" s="1169" t="s">
        <v>1482</v>
      </c>
      <c r="D122" s="784">
        <v>48401.960000000006</v>
      </c>
      <c r="E122" s="784">
        <v>48401.960000000006</v>
      </c>
      <c r="F122" s="785">
        <v>100</v>
      </c>
      <c r="G122" s="1103">
        <v>2</v>
      </c>
      <c r="H122" s="786" t="s">
        <v>1813</v>
      </c>
    </row>
    <row r="123" spans="2:8" s="27" customFormat="1" ht="16.25" customHeight="1" thickBot="1" x14ac:dyDescent="0.25">
      <c r="B123" s="976" t="s">
        <v>1816</v>
      </c>
      <c r="C123" s="1168" t="s">
        <v>1357</v>
      </c>
      <c r="D123" s="781">
        <v>19847.63</v>
      </c>
      <c r="E123" s="788">
        <v>19847.63</v>
      </c>
      <c r="F123" s="741">
        <v>100</v>
      </c>
      <c r="G123" s="740">
        <v>1</v>
      </c>
      <c r="H123" s="783" t="s">
        <v>1813</v>
      </c>
    </row>
    <row r="124" spans="2:8" s="27" customFormat="1" ht="16.25" customHeight="1" thickTop="1" x14ac:dyDescent="0.2">
      <c r="B124" s="981" t="s">
        <v>117</v>
      </c>
      <c r="C124" s="1161" t="s">
        <v>377</v>
      </c>
      <c r="D124" s="768">
        <v>2950.1099999999997</v>
      </c>
      <c r="E124" s="1170">
        <v>2877.98</v>
      </c>
      <c r="F124" s="458">
        <v>97.555006423489317</v>
      </c>
      <c r="G124" s="666">
        <v>1</v>
      </c>
      <c r="H124" s="666">
        <v>37</v>
      </c>
    </row>
    <row r="125" spans="2:8" s="27" customFormat="1" ht="16.25" customHeight="1" x14ac:dyDescent="0.2">
      <c r="B125" s="981" t="s">
        <v>118</v>
      </c>
      <c r="C125" s="1160" t="s">
        <v>378</v>
      </c>
      <c r="D125" s="765">
        <v>1151.3399999999999</v>
      </c>
      <c r="E125" s="766">
        <v>1128.1400000000001</v>
      </c>
      <c r="F125" s="390">
        <v>97.984956659197124</v>
      </c>
      <c r="G125" s="389">
        <v>1</v>
      </c>
      <c r="H125" s="389">
        <v>6</v>
      </c>
    </row>
    <row r="126" spans="2:8" s="27" customFormat="1" ht="16.25" customHeight="1" x14ac:dyDescent="0.2">
      <c r="B126" s="981" t="s">
        <v>119</v>
      </c>
      <c r="C126" s="1160" t="s">
        <v>379</v>
      </c>
      <c r="D126" s="765">
        <v>958.98</v>
      </c>
      <c r="E126" s="765">
        <v>958.98</v>
      </c>
      <c r="F126" s="699">
        <v>100</v>
      </c>
      <c r="G126" s="388">
        <v>1</v>
      </c>
      <c r="H126" s="389">
        <v>4</v>
      </c>
    </row>
    <row r="127" spans="2:8" s="27" customFormat="1" ht="16.25" customHeight="1" x14ac:dyDescent="0.2">
      <c r="B127" s="981" t="s">
        <v>120</v>
      </c>
      <c r="C127" s="1160" t="s">
        <v>380</v>
      </c>
      <c r="D127" s="765">
        <v>638.70000000000005</v>
      </c>
      <c r="E127" s="766">
        <v>638.70000000000005</v>
      </c>
      <c r="F127" s="390">
        <v>100</v>
      </c>
      <c r="G127" s="389">
        <v>1</v>
      </c>
      <c r="H127" s="389">
        <v>5</v>
      </c>
    </row>
    <row r="128" spans="2:8" s="27" customFormat="1" ht="16.25" customHeight="1" x14ac:dyDescent="0.2">
      <c r="B128" s="981" t="s">
        <v>121</v>
      </c>
      <c r="C128" s="1160" t="s">
        <v>381</v>
      </c>
      <c r="D128" s="765">
        <v>934.39</v>
      </c>
      <c r="E128" s="765">
        <v>934.39</v>
      </c>
      <c r="F128" s="699">
        <v>100</v>
      </c>
      <c r="G128" s="388">
        <v>1</v>
      </c>
      <c r="H128" s="389">
        <v>5</v>
      </c>
    </row>
    <row r="129" spans="2:8" s="27" customFormat="1" ht="16.25" customHeight="1" x14ac:dyDescent="0.2">
      <c r="B129" s="981" t="s">
        <v>122</v>
      </c>
      <c r="C129" s="1160" t="s">
        <v>382</v>
      </c>
      <c r="D129" s="765">
        <v>855.23</v>
      </c>
      <c r="E129" s="766">
        <v>834.06</v>
      </c>
      <c r="F129" s="390">
        <v>97.524642493832062</v>
      </c>
      <c r="G129" s="389">
        <v>1</v>
      </c>
      <c r="H129" s="389">
        <v>5</v>
      </c>
    </row>
    <row r="130" spans="2:8" s="27" customFormat="1" ht="16.25" customHeight="1" x14ac:dyDescent="0.2">
      <c r="B130" s="981" t="s">
        <v>123</v>
      </c>
      <c r="C130" s="1160" t="s">
        <v>383</v>
      </c>
      <c r="D130" s="765">
        <v>3055.21</v>
      </c>
      <c r="E130" s="765">
        <v>3004.49</v>
      </c>
      <c r="F130" s="699">
        <v>98.339884983356299</v>
      </c>
      <c r="G130" s="388">
        <v>1</v>
      </c>
      <c r="H130" s="389">
        <v>14</v>
      </c>
    </row>
    <row r="131" spans="2:8" s="27" customFormat="1" ht="16.25" customHeight="1" x14ac:dyDescent="0.2">
      <c r="B131" s="981" t="s">
        <v>124</v>
      </c>
      <c r="C131" s="1160" t="s">
        <v>384</v>
      </c>
      <c r="D131" s="765">
        <v>1793.43</v>
      </c>
      <c r="E131" s="766">
        <v>1793.43</v>
      </c>
      <c r="F131" s="390">
        <v>100</v>
      </c>
      <c r="G131" s="389">
        <v>1</v>
      </c>
      <c r="H131" s="389">
        <v>2</v>
      </c>
    </row>
    <row r="132" spans="2:8" s="27" customFormat="1" ht="16.25" customHeight="1" x14ac:dyDescent="0.2">
      <c r="B132" s="981" t="s">
        <v>125</v>
      </c>
      <c r="C132" s="1160" t="s">
        <v>385</v>
      </c>
      <c r="D132" s="765">
        <v>1450.91</v>
      </c>
      <c r="E132" s="765">
        <v>1428.9</v>
      </c>
      <c r="F132" s="699">
        <v>98.483021000613419</v>
      </c>
      <c r="G132" s="388">
        <v>1</v>
      </c>
      <c r="H132" s="389">
        <v>6</v>
      </c>
    </row>
    <row r="133" spans="2:8" s="27" customFormat="1" ht="16.25" customHeight="1" x14ac:dyDescent="0.2">
      <c r="B133" s="981" t="s">
        <v>126</v>
      </c>
      <c r="C133" s="1160" t="s">
        <v>386</v>
      </c>
      <c r="D133" s="765">
        <v>1102.2</v>
      </c>
      <c r="E133" s="766">
        <v>1080.79</v>
      </c>
      <c r="F133" s="390">
        <v>98.057521320994368</v>
      </c>
      <c r="G133" s="389">
        <v>1</v>
      </c>
      <c r="H133" s="389">
        <v>8</v>
      </c>
    </row>
    <row r="134" spans="2:8" s="27" customFormat="1" ht="16.25" customHeight="1" x14ac:dyDescent="0.2">
      <c r="B134" s="981" t="s">
        <v>127</v>
      </c>
      <c r="C134" s="1160" t="s">
        <v>387</v>
      </c>
      <c r="D134" s="765">
        <v>1277.82</v>
      </c>
      <c r="E134" s="765">
        <v>1277.82</v>
      </c>
      <c r="F134" s="699">
        <v>100</v>
      </c>
      <c r="G134" s="388">
        <v>1</v>
      </c>
      <c r="H134" s="389">
        <v>6</v>
      </c>
    </row>
    <row r="135" spans="2:8" s="27" customFormat="1" ht="16.25" customHeight="1" x14ac:dyDescent="0.2">
      <c r="B135" s="981" t="s">
        <v>128</v>
      </c>
      <c r="C135" s="1160" t="s">
        <v>388</v>
      </c>
      <c r="D135" s="765">
        <v>1541.64</v>
      </c>
      <c r="E135" s="766">
        <v>1475.64</v>
      </c>
      <c r="F135" s="390">
        <v>95.718844866505805</v>
      </c>
      <c r="G135" s="389">
        <v>1</v>
      </c>
      <c r="H135" s="389">
        <v>6</v>
      </c>
    </row>
    <row r="136" spans="2:8" s="27" customFormat="1" ht="16.25" customHeight="1" x14ac:dyDescent="0.2">
      <c r="B136" s="981" t="s">
        <v>129</v>
      </c>
      <c r="C136" s="1160" t="s">
        <v>389</v>
      </c>
      <c r="D136" s="765">
        <v>4051.72</v>
      </c>
      <c r="E136" s="765">
        <v>3946.72</v>
      </c>
      <c r="F136" s="699">
        <v>97.408507991667733</v>
      </c>
      <c r="G136" s="388">
        <v>1</v>
      </c>
      <c r="H136" s="389">
        <v>23</v>
      </c>
    </row>
    <row r="137" spans="2:8" s="27" customFormat="1" ht="16.25" customHeight="1" x14ac:dyDescent="0.2">
      <c r="B137" s="981" t="s">
        <v>130</v>
      </c>
      <c r="C137" s="1160" t="s">
        <v>390</v>
      </c>
      <c r="D137" s="765">
        <v>752.09</v>
      </c>
      <c r="E137" s="766">
        <v>752.09</v>
      </c>
      <c r="F137" s="390">
        <v>100</v>
      </c>
      <c r="G137" s="389">
        <v>1</v>
      </c>
      <c r="H137" s="389">
        <v>3</v>
      </c>
    </row>
    <row r="138" spans="2:8" s="27" customFormat="1" ht="16.25" customHeight="1" x14ac:dyDescent="0.2">
      <c r="B138" s="981" t="s">
        <v>131</v>
      </c>
      <c r="C138" s="1160" t="s">
        <v>391</v>
      </c>
      <c r="D138" s="765">
        <v>1209.56</v>
      </c>
      <c r="E138" s="765">
        <v>1209.56</v>
      </c>
      <c r="F138" s="699">
        <v>100</v>
      </c>
      <c r="G138" s="388">
        <v>1</v>
      </c>
      <c r="H138" s="389">
        <v>9</v>
      </c>
    </row>
    <row r="139" spans="2:8" s="27" customFormat="1" ht="16.25" customHeight="1" x14ac:dyDescent="0.2">
      <c r="B139" s="981" t="s">
        <v>132</v>
      </c>
      <c r="C139" s="1160" t="s">
        <v>392</v>
      </c>
      <c r="D139" s="765">
        <v>830.55</v>
      </c>
      <c r="E139" s="766">
        <v>830.55</v>
      </c>
      <c r="F139" s="390">
        <v>100</v>
      </c>
      <c r="G139" s="389">
        <v>1</v>
      </c>
      <c r="H139" s="389">
        <v>4</v>
      </c>
    </row>
    <row r="140" spans="2:8" s="27" customFormat="1" ht="16.25" customHeight="1" x14ac:dyDescent="0.2">
      <c r="B140" s="981" t="s">
        <v>133</v>
      </c>
      <c r="C140" s="1160" t="s">
        <v>393</v>
      </c>
      <c r="D140" s="765">
        <v>1191.08</v>
      </c>
      <c r="E140" s="765">
        <v>1191.08</v>
      </c>
      <c r="F140" s="699">
        <v>100</v>
      </c>
      <c r="G140" s="388">
        <v>1</v>
      </c>
      <c r="H140" s="389">
        <v>7</v>
      </c>
    </row>
    <row r="141" spans="2:8" s="27" customFormat="1" ht="16.25" customHeight="1" x14ac:dyDescent="0.2">
      <c r="B141" s="981" t="s">
        <v>134</v>
      </c>
      <c r="C141" s="1160" t="s">
        <v>394</v>
      </c>
      <c r="D141" s="765">
        <v>2222.0499999999993</v>
      </c>
      <c r="E141" s="766">
        <v>2222.0500000000002</v>
      </c>
      <c r="F141" s="390">
        <v>100.00000000000004</v>
      </c>
      <c r="G141" s="389">
        <v>1</v>
      </c>
      <c r="H141" s="389">
        <v>14</v>
      </c>
    </row>
    <row r="142" spans="2:8" s="27" customFormat="1" ht="16.25" customHeight="1" x14ac:dyDescent="0.2">
      <c r="B142" s="981" t="s">
        <v>135</v>
      </c>
      <c r="C142" s="1160" t="s">
        <v>1485</v>
      </c>
      <c r="D142" s="765">
        <v>2685.39</v>
      </c>
      <c r="E142" s="765">
        <v>2685.39</v>
      </c>
      <c r="F142" s="699">
        <v>100</v>
      </c>
      <c r="G142" s="388">
        <v>1</v>
      </c>
      <c r="H142" s="389">
        <v>17</v>
      </c>
    </row>
    <row r="143" spans="2:8" s="27" customFormat="1" ht="16.25" customHeight="1" x14ac:dyDescent="0.2">
      <c r="B143" s="981" t="s">
        <v>136</v>
      </c>
      <c r="C143" s="1160" t="s">
        <v>396</v>
      </c>
      <c r="D143" s="765">
        <v>3118.12</v>
      </c>
      <c r="E143" s="766">
        <v>3024.02</v>
      </c>
      <c r="F143" s="390">
        <v>96.982155914461273</v>
      </c>
      <c r="G143" s="389">
        <v>1</v>
      </c>
      <c r="H143" s="389">
        <v>16</v>
      </c>
    </row>
    <row r="144" spans="2:8" s="27" customFormat="1" ht="16.25" customHeight="1" x14ac:dyDescent="0.2">
      <c r="B144" s="981" t="s">
        <v>137</v>
      </c>
      <c r="C144" s="1160" t="s">
        <v>397</v>
      </c>
      <c r="D144" s="765">
        <v>4872.17</v>
      </c>
      <c r="E144" s="765">
        <v>4872.17</v>
      </c>
      <c r="F144" s="699">
        <v>100</v>
      </c>
      <c r="G144" s="388">
        <v>1</v>
      </c>
      <c r="H144" s="389">
        <v>16</v>
      </c>
    </row>
    <row r="145" spans="2:8" s="27" customFormat="1" ht="16.25" customHeight="1" x14ac:dyDescent="0.2">
      <c r="B145" s="981" t="s">
        <v>138</v>
      </c>
      <c r="C145" s="1160" t="s">
        <v>398</v>
      </c>
      <c r="D145" s="765">
        <v>2219.7399999999971</v>
      </c>
      <c r="E145" s="766">
        <v>2219.7399999999998</v>
      </c>
      <c r="F145" s="390">
        <v>100.00000000000013</v>
      </c>
      <c r="G145" s="389">
        <v>1</v>
      </c>
      <c r="H145" s="389">
        <v>21</v>
      </c>
    </row>
    <row r="146" spans="2:8" s="27" customFormat="1" ht="16.25" customHeight="1" x14ac:dyDescent="0.2">
      <c r="B146" s="981" t="s">
        <v>139</v>
      </c>
      <c r="C146" s="1160" t="s">
        <v>399</v>
      </c>
      <c r="D146" s="765">
        <v>1222.1300000000001</v>
      </c>
      <c r="E146" s="765">
        <v>1196.76</v>
      </c>
      <c r="F146" s="699">
        <v>97.924116092396048</v>
      </c>
      <c r="G146" s="388">
        <v>1</v>
      </c>
      <c r="H146" s="389">
        <v>6</v>
      </c>
    </row>
    <row r="147" spans="2:8" s="27" customFormat="1" ht="16.25" customHeight="1" x14ac:dyDescent="0.2">
      <c r="B147" s="981" t="s">
        <v>140</v>
      </c>
      <c r="C147" s="1160" t="s">
        <v>400</v>
      </c>
      <c r="D147" s="765">
        <v>1062.05</v>
      </c>
      <c r="E147" s="766">
        <v>1025.82</v>
      </c>
      <c r="F147" s="390">
        <v>96.588672849677508</v>
      </c>
      <c r="G147" s="389">
        <v>1</v>
      </c>
      <c r="H147" s="389">
        <v>5</v>
      </c>
    </row>
    <row r="148" spans="2:8" s="27" customFormat="1" ht="16.25" customHeight="1" x14ac:dyDescent="0.2">
      <c r="B148" s="981" t="s">
        <v>141</v>
      </c>
      <c r="C148" s="1160" t="s">
        <v>401</v>
      </c>
      <c r="D148" s="765">
        <v>1107.3599999999999</v>
      </c>
      <c r="E148" s="765">
        <v>1084.56</v>
      </c>
      <c r="F148" s="699">
        <v>97.941048981361078</v>
      </c>
      <c r="G148" s="388">
        <v>1</v>
      </c>
      <c r="H148" s="389">
        <v>6</v>
      </c>
    </row>
    <row r="149" spans="2:8" s="27" customFormat="1" ht="16.25" customHeight="1" x14ac:dyDescent="0.2">
      <c r="B149" s="981" t="s">
        <v>142</v>
      </c>
      <c r="C149" s="1160" t="s">
        <v>1486</v>
      </c>
      <c r="D149" s="765">
        <v>1905.39</v>
      </c>
      <c r="E149" s="766">
        <v>1905.39</v>
      </c>
      <c r="F149" s="390">
        <v>100</v>
      </c>
      <c r="G149" s="389">
        <v>1</v>
      </c>
      <c r="H149" s="389">
        <v>9</v>
      </c>
    </row>
    <row r="150" spans="2:8" s="27" customFormat="1" ht="16.25" customHeight="1" x14ac:dyDescent="0.2">
      <c r="B150" s="981" t="s">
        <v>144</v>
      </c>
      <c r="C150" s="1160" t="s">
        <v>403</v>
      </c>
      <c r="D150" s="765">
        <v>439.56</v>
      </c>
      <c r="E150" s="765">
        <v>439.56</v>
      </c>
      <c r="F150" s="699">
        <v>100</v>
      </c>
      <c r="G150" s="388">
        <v>1</v>
      </c>
      <c r="H150" s="389">
        <v>2</v>
      </c>
    </row>
    <row r="151" spans="2:8" s="27" customFormat="1" ht="16.25" customHeight="1" x14ac:dyDescent="0.2">
      <c r="B151" s="981" t="s">
        <v>145</v>
      </c>
      <c r="C151" s="1160" t="s">
        <v>1487</v>
      </c>
      <c r="D151" s="765">
        <v>1184.77</v>
      </c>
      <c r="E151" s="766">
        <v>1098.98</v>
      </c>
      <c r="F151" s="390">
        <v>92.758932113405976</v>
      </c>
      <c r="G151" s="389">
        <v>1</v>
      </c>
      <c r="H151" s="389">
        <v>5</v>
      </c>
    </row>
    <row r="152" spans="2:8" s="27" customFormat="1" ht="16.25" customHeight="1" x14ac:dyDescent="0.2">
      <c r="B152" s="981" t="s">
        <v>146</v>
      </c>
      <c r="C152" s="1160" t="s">
        <v>405</v>
      </c>
      <c r="D152" s="765">
        <v>1277.04</v>
      </c>
      <c r="E152" s="765">
        <v>1194.8499999999999</v>
      </c>
      <c r="F152" s="699">
        <v>93.564023053310777</v>
      </c>
      <c r="G152" s="388">
        <v>1</v>
      </c>
      <c r="H152" s="389">
        <v>5</v>
      </c>
    </row>
    <row r="153" spans="2:8" s="27" customFormat="1" ht="16.25" customHeight="1" x14ac:dyDescent="0.2">
      <c r="B153" s="981" t="s">
        <v>147</v>
      </c>
      <c r="C153" s="1160" t="s">
        <v>406</v>
      </c>
      <c r="D153" s="765">
        <v>793.87</v>
      </c>
      <c r="E153" s="766">
        <v>793.87</v>
      </c>
      <c r="F153" s="390">
        <v>100</v>
      </c>
      <c r="G153" s="389">
        <v>1</v>
      </c>
      <c r="H153" s="389">
        <v>4</v>
      </c>
    </row>
    <row r="154" spans="2:8" s="27" customFormat="1" ht="16.25" customHeight="1" x14ac:dyDescent="0.2">
      <c r="B154" s="981" t="s">
        <v>148</v>
      </c>
      <c r="C154" s="1160" t="s">
        <v>407</v>
      </c>
      <c r="D154" s="765">
        <v>2087.6999999999998</v>
      </c>
      <c r="E154" s="765">
        <v>2065.46</v>
      </c>
      <c r="F154" s="699">
        <v>98.934712841883425</v>
      </c>
      <c r="G154" s="388">
        <v>1</v>
      </c>
      <c r="H154" s="389">
        <v>16</v>
      </c>
    </row>
    <row r="155" spans="2:8" s="27" customFormat="1" ht="16.25" customHeight="1" x14ac:dyDescent="0.2">
      <c r="B155" s="981" t="s">
        <v>149</v>
      </c>
      <c r="C155" s="1160" t="s">
        <v>408</v>
      </c>
      <c r="D155" s="765">
        <v>1444.4</v>
      </c>
      <c r="E155" s="766">
        <v>1296.0999999999999</v>
      </c>
      <c r="F155" s="390">
        <v>89.732761008031005</v>
      </c>
      <c r="G155" s="389">
        <v>1</v>
      </c>
      <c r="H155" s="389">
        <v>7</v>
      </c>
    </row>
    <row r="156" spans="2:8" s="27" customFormat="1" ht="16.25" customHeight="1" x14ac:dyDescent="0.2">
      <c r="B156" s="981" t="s">
        <v>150</v>
      </c>
      <c r="C156" s="1160" t="s">
        <v>409</v>
      </c>
      <c r="D156" s="765">
        <v>1302.42</v>
      </c>
      <c r="E156" s="765">
        <v>1249.26</v>
      </c>
      <c r="F156" s="699">
        <v>95.918367346938766</v>
      </c>
      <c r="G156" s="388">
        <v>1</v>
      </c>
      <c r="H156" s="389">
        <v>9</v>
      </c>
    </row>
    <row r="157" spans="2:8" s="27" customFormat="1" ht="16.25" customHeight="1" x14ac:dyDescent="0.2">
      <c r="B157" s="981" t="s">
        <v>151</v>
      </c>
      <c r="C157" s="1160" t="s">
        <v>410</v>
      </c>
      <c r="D157" s="765">
        <v>1008.39</v>
      </c>
      <c r="E157" s="766">
        <v>1008.39</v>
      </c>
      <c r="F157" s="390">
        <v>100</v>
      </c>
      <c r="G157" s="389">
        <v>1</v>
      </c>
      <c r="H157" s="389">
        <v>4</v>
      </c>
    </row>
    <row r="158" spans="2:8" s="27" customFormat="1" ht="16.25" customHeight="1" x14ac:dyDescent="0.2">
      <c r="B158" s="981" t="s">
        <v>152</v>
      </c>
      <c r="C158" s="1160" t="s">
        <v>411</v>
      </c>
      <c r="D158" s="765">
        <v>655.27</v>
      </c>
      <c r="E158" s="765">
        <v>621.23</v>
      </c>
      <c r="F158" s="699">
        <v>94.805194805194816</v>
      </c>
      <c r="G158" s="388">
        <v>1</v>
      </c>
      <c r="H158" s="389">
        <v>2</v>
      </c>
    </row>
    <row r="159" spans="2:8" s="27" customFormat="1" ht="16.25" customHeight="1" x14ac:dyDescent="0.2">
      <c r="B159" s="981" t="s">
        <v>153</v>
      </c>
      <c r="C159" s="1160" t="s">
        <v>412</v>
      </c>
      <c r="D159" s="765">
        <v>453.77</v>
      </c>
      <c r="E159" s="766">
        <v>453.77</v>
      </c>
      <c r="F159" s="390">
        <v>100</v>
      </c>
      <c r="G159" s="389">
        <v>1</v>
      </c>
      <c r="H159" s="389">
        <v>2</v>
      </c>
    </row>
    <row r="160" spans="2:8" s="27" customFormat="1" ht="16.25" customHeight="1" x14ac:dyDescent="0.2">
      <c r="B160" s="981" t="s">
        <v>154</v>
      </c>
      <c r="C160" s="1160" t="s">
        <v>413</v>
      </c>
      <c r="D160" s="765">
        <v>2955.74</v>
      </c>
      <c r="E160" s="765">
        <v>2904.89</v>
      </c>
      <c r="F160" s="699">
        <v>98.279618640340487</v>
      </c>
      <c r="G160" s="388">
        <v>1</v>
      </c>
      <c r="H160" s="389">
        <v>15</v>
      </c>
    </row>
    <row r="161" spans="2:8" s="27" customFormat="1" ht="16.25" customHeight="1" x14ac:dyDescent="0.2">
      <c r="B161" s="981" t="s">
        <v>155</v>
      </c>
      <c r="C161" s="1160" t="s">
        <v>414</v>
      </c>
      <c r="D161" s="765">
        <v>1464.14</v>
      </c>
      <c r="E161" s="766">
        <v>1416.69</v>
      </c>
      <c r="F161" s="390">
        <v>96.759189694974523</v>
      </c>
      <c r="G161" s="389">
        <v>1</v>
      </c>
      <c r="H161" s="389">
        <v>12</v>
      </c>
    </row>
    <row r="162" spans="2:8" s="27" customFormat="1" ht="16.25" customHeight="1" x14ac:dyDescent="0.2">
      <c r="B162" s="981" t="s">
        <v>156</v>
      </c>
      <c r="C162" s="1160" t="s">
        <v>1488</v>
      </c>
      <c r="D162" s="765">
        <v>1109.8699999999999</v>
      </c>
      <c r="E162" s="765">
        <v>1090.47</v>
      </c>
      <c r="F162" s="699">
        <v>98.252047537098946</v>
      </c>
      <c r="G162" s="388">
        <v>1</v>
      </c>
      <c r="H162" s="389">
        <v>10</v>
      </c>
    </row>
    <row r="163" spans="2:8" s="27" customFormat="1" ht="16.25" customHeight="1" x14ac:dyDescent="0.2">
      <c r="B163" s="981" t="s">
        <v>157</v>
      </c>
      <c r="C163" s="1160" t="s">
        <v>1489</v>
      </c>
      <c r="D163" s="765">
        <v>2393.4499999999998</v>
      </c>
      <c r="E163" s="766">
        <v>2362.48</v>
      </c>
      <c r="F163" s="390">
        <v>98.706051933401582</v>
      </c>
      <c r="G163" s="389">
        <v>1</v>
      </c>
      <c r="H163" s="389">
        <v>37</v>
      </c>
    </row>
    <row r="164" spans="2:8" s="27" customFormat="1" ht="16.25" customHeight="1" x14ac:dyDescent="0.2">
      <c r="B164" s="981" t="s">
        <v>158</v>
      </c>
      <c r="C164" s="1160" t="s">
        <v>417</v>
      </c>
      <c r="D164" s="765">
        <v>4524</v>
      </c>
      <c r="E164" s="765">
        <v>4419.5</v>
      </c>
      <c r="F164" s="699">
        <v>97.690097259062782</v>
      </c>
      <c r="G164" s="388">
        <v>1</v>
      </c>
      <c r="H164" s="389">
        <v>19</v>
      </c>
    </row>
    <row r="165" spans="2:8" s="27" customFormat="1" ht="16.25" customHeight="1" x14ac:dyDescent="0.2">
      <c r="B165" s="981" t="s">
        <v>159</v>
      </c>
      <c r="C165" s="1160" t="s">
        <v>418</v>
      </c>
      <c r="D165" s="765">
        <v>3600.61</v>
      </c>
      <c r="E165" s="766">
        <v>3458.39</v>
      </c>
      <c r="F165" s="390">
        <v>96.050113730728953</v>
      </c>
      <c r="G165" s="389">
        <v>1</v>
      </c>
      <c r="H165" s="389">
        <v>40</v>
      </c>
    </row>
    <row r="166" spans="2:8" s="27" customFormat="1" ht="16.25" customHeight="1" x14ac:dyDescent="0.2">
      <c r="B166" s="981" t="s">
        <v>160</v>
      </c>
      <c r="C166" s="1160" t="s">
        <v>419</v>
      </c>
      <c r="D166" s="765">
        <v>5926.17</v>
      </c>
      <c r="E166" s="765">
        <v>5687.14</v>
      </c>
      <c r="F166" s="699">
        <v>95.966534878344703</v>
      </c>
      <c r="G166" s="388">
        <v>1</v>
      </c>
      <c r="H166" s="389">
        <v>39</v>
      </c>
    </row>
    <row r="167" spans="2:8" s="27" customFormat="1" ht="16.25" customHeight="1" x14ac:dyDescent="0.2">
      <c r="B167" s="981" t="s">
        <v>161</v>
      </c>
      <c r="C167" s="1160" t="s">
        <v>1490</v>
      </c>
      <c r="D167" s="765">
        <v>2026.44</v>
      </c>
      <c r="E167" s="766">
        <v>2026.44</v>
      </c>
      <c r="F167" s="390">
        <v>100</v>
      </c>
      <c r="G167" s="389">
        <v>1</v>
      </c>
      <c r="H167" s="389">
        <v>9</v>
      </c>
    </row>
    <row r="168" spans="2:8" s="27" customFormat="1" ht="16.25" customHeight="1" x14ac:dyDescent="0.2">
      <c r="B168" s="981" t="s">
        <v>162</v>
      </c>
      <c r="C168" s="1160" t="s">
        <v>421</v>
      </c>
      <c r="D168" s="765">
        <v>662.58</v>
      </c>
      <c r="E168" s="765">
        <v>662.58</v>
      </c>
      <c r="F168" s="699">
        <v>100</v>
      </c>
      <c r="G168" s="388">
        <v>1</v>
      </c>
      <c r="H168" s="389">
        <v>3</v>
      </c>
    </row>
    <row r="169" spans="2:8" s="27" customFormat="1" ht="16.25" customHeight="1" x14ac:dyDescent="0.2">
      <c r="B169" s="981" t="s">
        <v>163</v>
      </c>
      <c r="C169" s="1160" t="s">
        <v>422</v>
      </c>
      <c r="D169" s="765">
        <v>1069.82</v>
      </c>
      <c r="E169" s="766">
        <v>1069.82</v>
      </c>
      <c r="F169" s="390">
        <v>100</v>
      </c>
      <c r="G169" s="389">
        <v>1</v>
      </c>
      <c r="H169" s="389">
        <v>4</v>
      </c>
    </row>
    <row r="170" spans="2:8" s="27" customFormat="1" ht="16.25" customHeight="1" x14ac:dyDescent="0.2">
      <c r="B170" s="981" t="s">
        <v>164</v>
      </c>
      <c r="C170" s="1160" t="s">
        <v>423</v>
      </c>
      <c r="D170" s="765">
        <v>1759.11</v>
      </c>
      <c r="E170" s="765">
        <v>1723.38</v>
      </c>
      <c r="F170" s="699">
        <v>97.968859252690294</v>
      </c>
      <c r="G170" s="388">
        <v>1</v>
      </c>
      <c r="H170" s="389">
        <v>8</v>
      </c>
    </row>
    <row r="171" spans="2:8" s="27" customFormat="1" ht="16.25" customHeight="1" x14ac:dyDescent="0.2">
      <c r="B171" s="981" t="s">
        <v>166</v>
      </c>
      <c r="C171" s="1160" t="s">
        <v>424</v>
      </c>
      <c r="D171" s="765">
        <v>1459.86</v>
      </c>
      <c r="E171" s="766">
        <v>1412.72</v>
      </c>
      <c r="F171" s="390">
        <v>96.770923239214724</v>
      </c>
      <c r="G171" s="389">
        <v>1</v>
      </c>
      <c r="H171" s="389">
        <v>6</v>
      </c>
    </row>
    <row r="172" spans="2:8" s="27" customFormat="1" ht="16.25" customHeight="1" x14ac:dyDescent="0.2">
      <c r="B172" s="981" t="s">
        <v>167</v>
      </c>
      <c r="C172" s="1160" t="s">
        <v>425</v>
      </c>
      <c r="D172" s="765">
        <v>1162.55</v>
      </c>
      <c r="E172" s="765">
        <v>1162.55</v>
      </c>
      <c r="F172" s="699">
        <v>100</v>
      </c>
      <c r="G172" s="388">
        <v>1</v>
      </c>
      <c r="H172" s="389">
        <v>5</v>
      </c>
    </row>
    <row r="173" spans="2:8" s="27" customFormat="1" ht="16.25" customHeight="1" x14ac:dyDescent="0.2">
      <c r="B173" s="981" t="s">
        <v>168</v>
      </c>
      <c r="C173" s="1160" t="s">
        <v>426</v>
      </c>
      <c r="D173" s="765">
        <v>578.17999999999995</v>
      </c>
      <c r="E173" s="766">
        <v>578.17999999999995</v>
      </c>
      <c r="F173" s="390">
        <v>100</v>
      </c>
      <c r="G173" s="389">
        <v>1</v>
      </c>
      <c r="H173" s="389">
        <v>2</v>
      </c>
    </row>
    <row r="174" spans="2:8" s="27" customFormat="1" ht="16.25" customHeight="1" x14ac:dyDescent="0.2">
      <c r="B174" s="981" t="s">
        <v>169</v>
      </c>
      <c r="C174" s="1160" t="s">
        <v>427</v>
      </c>
      <c r="D174" s="765">
        <v>507.11</v>
      </c>
      <c r="E174" s="765">
        <v>507.11</v>
      </c>
      <c r="F174" s="699">
        <v>100</v>
      </c>
      <c r="G174" s="388">
        <v>1</v>
      </c>
      <c r="H174" s="389">
        <v>2</v>
      </c>
    </row>
    <row r="175" spans="2:8" s="27" customFormat="1" ht="16.25" customHeight="1" x14ac:dyDescent="0.2">
      <c r="B175" s="981" t="s">
        <v>170</v>
      </c>
      <c r="C175" s="1160" t="s">
        <v>428</v>
      </c>
      <c r="D175" s="765">
        <v>1053.3900000000001</v>
      </c>
      <c r="E175" s="766">
        <v>1007.45</v>
      </c>
      <c r="F175" s="390">
        <v>95.638842214184677</v>
      </c>
      <c r="G175" s="389">
        <v>1</v>
      </c>
      <c r="H175" s="389">
        <v>3</v>
      </c>
    </row>
    <row r="176" spans="2:8" s="27" customFormat="1" ht="16.25" customHeight="1" x14ac:dyDescent="0.2">
      <c r="B176" s="981" t="s">
        <v>171</v>
      </c>
      <c r="C176" s="1160" t="s">
        <v>429</v>
      </c>
      <c r="D176" s="765">
        <v>1755.52</v>
      </c>
      <c r="E176" s="765">
        <v>1648.4</v>
      </c>
      <c r="F176" s="699">
        <v>93.89810426540285</v>
      </c>
      <c r="G176" s="388">
        <v>1</v>
      </c>
      <c r="H176" s="389">
        <v>5</v>
      </c>
    </row>
    <row r="177" spans="2:8" s="27" customFormat="1" ht="16.25" customHeight="1" x14ac:dyDescent="0.2">
      <c r="B177" s="981" t="s">
        <v>172</v>
      </c>
      <c r="C177" s="1160" t="s">
        <v>1491</v>
      </c>
      <c r="D177" s="765">
        <v>2853.82</v>
      </c>
      <c r="E177" s="766">
        <v>2733.56</v>
      </c>
      <c r="F177" s="390">
        <v>95.785999116973031</v>
      </c>
      <c r="G177" s="389">
        <v>1</v>
      </c>
      <c r="H177" s="389">
        <v>22</v>
      </c>
    </row>
    <row r="178" spans="2:8" s="27" customFormat="1" ht="16.25" customHeight="1" x14ac:dyDescent="0.2">
      <c r="B178" s="981" t="s">
        <v>173</v>
      </c>
      <c r="C178" s="1160" t="s">
        <v>1492</v>
      </c>
      <c r="D178" s="765">
        <v>1018.72</v>
      </c>
      <c r="E178" s="765">
        <v>924.66</v>
      </c>
      <c r="F178" s="699">
        <v>90.766844667818432</v>
      </c>
      <c r="G178" s="388">
        <v>1</v>
      </c>
      <c r="H178" s="389">
        <v>3</v>
      </c>
    </row>
    <row r="179" spans="2:8" s="27" customFormat="1" ht="16.25" customHeight="1" x14ac:dyDescent="0.2">
      <c r="B179" s="981" t="s">
        <v>174</v>
      </c>
      <c r="C179" s="1160" t="s">
        <v>432</v>
      </c>
      <c r="D179" s="765">
        <v>1774.0100000000002</v>
      </c>
      <c r="E179" s="766">
        <v>1602.52</v>
      </c>
      <c r="F179" s="390">
        <v>90.333199925592282</v>
      </c>
      <c r="G179" s="389">
        <v>1</v>
      </c>
      <c r="H179" s="389">
        <v>9</v>
      </c>
    </row>
    <row r="180" spans="2:8" s="27" customFormat="1" ht="16.25" customHeight="1" x14ac:dyDescent="0.2">
      <c r="B180" s="981" t="s">
        <v>176</v>
      </c>
      <c r="C180" s="1160" t="s">
        <v>433</v>
      </c>
      <c r="D180" s="765">
        <v>874.15</v>
      </c>
      <c r="E180" s="765">
        <v>823.26</v>
      </c>
      <c r="F180" s="699">
        <v>94.178344677686894</v>
      </c>
      <c r="G180" s="388">
        <v>1</v>
      </c>
      <c r="H180" s="389">
        <v>4</v>
      </c>
    </row>
    <row r="181" spans="2:8" s="27" customFormat="1" ht="16.25" customHeight="1" x14ac:dyDescent="0.2">
      <c r="B181" s="981" t="s">
        <v>177</v>
      </c>
      <c r="C181" s="1160" t="s">
        <v>434</v>
      </c>
      <c r="D181" s="765">
        <v>1049.73</v>
      </c>
      <c r="E181" s="766">
        <v>1024.6099999999999</v>
      </c>
      <c r="F181" s="390">
        <v>97.607003705714789</v>
      </c>
      <c r="G181" s="389">
        <v>1</v>
      </c>
      <c r="H181" s="389">
        <v>3</v>
      </c>
    </row>
    <row r="182" spans="2:8" s="27" customFormat="1" ht="16.25" customHeight="1" x14ac:dyDescent="0.2">
      <c r="B182" s="981" t="s">
        <v>178</v>
      </c>
      <c r="C182" s="1160" t="s">
        <v>435</v>
      </c>
      <c r="D182" s="765">
        <v>835.05</v>
      </c>
      <c r="E182" s="765">
        <v>758.92</v>
      </c>
      <c r="F182" s="699">
        <v>90.883180647865402</v>
      </c>
      <c r="G182" s="388">
        <v>1</v>
      </c>
      <c r="H182" s="389">
        <v>2</v>
      </c>
    </row>
    <row r="183" spans="2:8" s="27" customFormat="1" ht="16.25" customHeight="1" x14ac:dyDescent="0.2">
      <c r="B183" s="981" t="s">
        <v>179</v>
      </c>
      <c r="C183" s="1160" t="s">
        <v>436</v>
      </c>
      <c r="D183" s="765">
        <v>576.20000000000005</v>
      </c>
      <c r="E183" s="766">
        <v>526.20000000000005</v>
      </c>
      <c r="F183" s="390">
        <v>91.322457480041649</v>
      </c>
      <c r="G183" s="389">
        <v>1</v>
      </c>
      <c r="H183" s="389">
        <v>1</v>
      </c>
    </row>
    <row r="184" spans="2:8" s="27" customFormat="1" ht="16.25" customHeight="1" x14ac:dyDescent="0.2">
      <c r="B184" s="981" t="s">
        <v>181</v>
      </c>
      <c r="C184" s="1160" t="s">
        <v>437</v>
      </c>
      <c r="D184" s="765">
        <v>1027.44</v>
      </c>
      <c r="E184" s="765">
        <v>1001.28</v>
      </c>
      <c r="F184" s="699">
        <v>97.453865919177758</v>
      </c>
      <c r="G184" s="388">
        <v>1</v>
      </c>
      <c r="H184" s="389">
        <v>4</v>
      </c>
    </row>
    <row r="185" spans="2:8" s="27" customFormat="1" ht="16.25" customHeight="1" x14ac:dyDescent="0.2">
      <c r="B185" s="981" t="s">
        <v>182</v>
      </c>
      <c r="C185" s="1160" t="s">
        <v>438</v>
      </c>
      <c r="D185" s="765">
        <v>1773.05</v>
      </c>
      <c r="E185" s="766">
        <v>1704.92</v>
      </c>
      <c r="F185" s="390">
        <v>96.157468768506249</v>
      </c>
      <c r="G185" s="389">
        <v>1</v>
      </c>
      <c r="H185" s="389">
        <v>9</v>
      </c>
    </row>
    <row r="186" spans="2:8" s="27" customFormat="1" ht="16.25" customHeight="1" x14ac:dyDescent="0.2">
      <c r="B186" s="981" t="s">
        <v>183</v>
      </c>
      <c r="C186" s="1160" t="s">
        <v>439</v>
      </c>
      <c r="D186" s="765">
        <v>961.25</v>
      </c>
      <c r="E186" s="765">
        <v>941.54</v>
      </c>
      <c r="F186" s="699">
        <v>97.949544863459039</v>
      </c>
      <c r="G186" s="388">
        <v>1</v>
      </c>
      <c r="H186" s="389">
        <v>7</v>
      </c>
    </row>
    <row r="187" spans="2:8" s="27" customFormat="1" ht="16.25" customHeight="1" x14ac:dyDescent="0.2">
      <c r="B187" s="981" t="s">
        <v>184</v>
      </c>
      <c r="C187" s="1160" t="s">
        <v>440</v>
      </c>
      <c r="D187" s="765">
        <v>2106.16</v>
      </c>
      <c r="E187" s="766">
        <v>2043.31</v>
      </c>
      <c r="F187" s="390">
        <v>97.015896228206785</v>
      </c>
      <c r="G187" s="389">
        <v>1</v>
      </c>
      <c r="H187" s="389">
        <v>10</v>
      </c>
    </row>
    <row r="188" spans="2:8" s="27" customFormat="1" ht="16.25" customHeight="1" x14ac:dyDescent="0.2">
      <c r="B188" s="981" t="s">
        <v>185</v>
      </c>
      <c r="C188" s="1160" t="s">
        <v>441</v>
      </c>
      <c r="D188" s="765">
        <v>1794.85</v>
      </c>
      <c r="E188" s="765">
        <v>1730.73</v>
      </c>
      <c r="F188" s="699">
        <v>96.427556620330392</v>
      </c>
      <c r="G188" s="388">
        <v>1</v>
      </c>
      <c r="H188" s="389">
        <v>8</v>
      </c>
    </row>
    <row r="189" spans="2:8" s="27" customFormat="1" ht="16.25" customHeight="1" x14ac:dyDescent="0.2">
      <c r="B189" s="981" t="s">
        <v>186</v>
      </c>
      <c r="C189" s="1160" t="s">
        <v>442</v>
      </c>
      <c r="D189" s="765">
        <v>1536.59</v>
      </c>
      <c r="E189" s="766">
        <v>1454.83</v>
      </c>
      <c r="F189" s="390">
        <v>94.679127158187939</v>
      </c>
      <c r="G189" s="389">
        <v>1</v>
      </c>
      <c r="H189" s="389">
        <v>6</v>
      </c>
    </row>
    <row r="190" spans="2:8" s="27" customFormat="1" ht="16.25" customHeight="1" x14ac:dyDescent="0.2">
      <c r="B190" s="981" t="s">
        <v>187</v>
      </c>
      <c r="C190" s="1160" t="s">
        <v>443</v>
      </c>
      <c r="D190" s="765">
        <v>1190.7</v>
      </c>
      <c r="E190" s="765">
        <v>1124.55</v>
      </c>
      <c r="F190" s="699">
        <v>94.444444444444443</v>
      </c>
      <c r="G190" s="388">
        <v>1</v>
      </c>
      <c r="H190" s="389">
        <v>6</v>
      </c>
    </row>
    <row r="191" spans="2:8" s="27" customFormat="1" ht="16.25" customHeight="1" x14ac:dyDescent="0.2">
      <c r="B191" s="981" t="s">
        <v>188</v>
      </c>
      <c r="C191" s="1160" t="s">
        <v>444</v>
      </c>
      <c r="D191" s="765">
        <v>1100.17</v>
      </c>
      <c r="E191" s="766">
        <v>1042.47</v>
      </c>
      <c r="F191" s="390">
        <v>94.755355990437835</v>
      </c>
      <c r="G191" s="389">
        <v>1</v>
      </c>
      <c r="H191" s="389">
        <v>4</v>
      </c>
    </row>
    <row r="192" spans="2:8" s="27" customFormat="1" ht="16.25" customHeight="1" x14ac:dyDescent="0.2">
      <c r="B192" s="981" t="s">
        <v>189</v>
      </c>
      <c r="C192" s="1160" t="s">
        <v>1493</v>
      </c>
      <c r="D192" s="765">
        <v>2282.62</v>
      </c>
      <c r="E192" s="765">
        <v>2177.4499999999998</v>
      </c>
      <c r="F192" s="699">
        <v>95.392575198675203</v>
      </c>
      <c r="G192" s="388">
        <v>1</v>
      </c>
      <c r="H192" s="389">
        <v>10</v>
      </c>
    </row>
    <row r="193" spans="2:8" s="27" customFormat="1" ht="16.25" customHeight="1" x14ac:dyDescent="0.2">
      <c r="B193" s="981" t="s">
        <v>191</v>
      </c>
      <c r="C193" s="1160" t="s">
        <v>446</v>
      </c>
      <c r="D193" s="765">
        <v>818.75</v>
      </c>
      <c r="E193" s="766">
        <v>798.73</v>
      </c>
      <c r="F193" s="390">
        <v>97.554809160305339</v>
      </c>
      <c r="G193" s="389">
        <v>1</v>
      </c>
      <c r="H193" s="389">
        <v>3</v>
      </c>
    </row>
    <row r="194" spans="2:8" s="27" customFormat="1" ht="16.25" customHeight="1" x14ac:dyDescent="0.2">
      <c r="B194" s="981" t="s">
        <v>192</v>
      </c>
      <c r="C194" s="1160" t="s">
        <v>447</v>
      </c>
      <c r="D194" s="765">
        <v>1746.2</v>
      </c>
      <c r="E194" s="765">
        <v>1665.9</v>
      </c>
      <c r="F194" s="699">
        <v>95.401443133661672</v>
      </c>
      <c r="G194" s="388">
        <v>1</v>
      </c>
      <c r="H194" s="389">
        <v>5</v>
      </c>
    </row>
    <row r="195" spans="2:8" s="27" customFormat="1" ht="16.25" customHeight="1" x14ac:dyDescent="0.2">
      <c r="B195" s="981" t="s">
        <v>193</v>
      </c>
      <c r="C195" s="1160" t="s">
        <v>448</v>
      </c>
      <c r="D195" s="765">
        <v>543.09</v>
      </c>
      <c r="E195" s="766">
        <v>519.88</v>
      </c>
      <c r="F195" s="390">
        <v>95.72630687363052</v>
      </c>
      <c r="G195" s="389">
        <v>1</v>
      </c>
      <c r="H195" s="389">
        <v>2</v>
      </c>
    </row>
    <row r="196" spans="2:8" s="27" customFormat="1" ht="16.25" customHeight="1" x14ac:dyDescent="0.2">
      <c r="B196" s="981" t="s">
        <v>194</v>
      </c>
      <c r="C196" s="1160" t="s">
        <v>1494</v>
      </c>
      <c r="D196" s="765">
        <v>2225.33</v>
      </c>
      <c r="E196" s="765">
        <v>2225.33</v>
      </c>
      <c r="F196" s="699">
        <v>100</v>
      </c>
      <c r="G196" s="388">
        <v>1</v>
      </c>
      <c r="H196" s="389">
        <v>10</v>
      </c>
    </row>
    <row r="197" spans="2:8" s="27" customFormat="1" ht="16.25" customHeight="1" x14ac:dyDescent="0.2">
      <c r="B197" s="981" t="s">
        <v>195</v>
      </c>
      <c r="C197" s="1160" t="s">
        <v>450</v>
      </c>
      <c r="D197" s="765">
        <v>944.99</v>
      </c>
      <c r="E197" s="766">
        <v>924.97</v>
      </c>
      <c r="F197" s="390">
        <v>97.88145906305887</v>
      </c>
      <c r="G197" s="389">
        <v>1</v>
      </c>
      <c r="H197" s="389">
        <v>4</v>
      </c>
    </row>
    <row r="198" spans="2:8" s="27" customFormat="1" ht="16.25" customHeight="1" x14ac:dyDescent="0.2">
      <c r="B198" s="981" t="s">
        <v>196</v>
      </c>
      <c r="C198" s="1160" t="s">
        <v>451</v>
      </c>
      <c r="D198" s="765">
        <v>991.94</v>
      </c>
      <c r="E198" s="765">
        <v>991.94</v>
      </c>
      <c r="F198" s="699">
        <v>100</v>
      </c>
      <c r="G198" s="388">
        <v>1</v>
      </c>
      <c r="H198" s="389">
        <v>4</v>
      </c>
    </row>
    <row r="199" spans="2:8" s="27" customFormat="1" ht="16.25" customHeight="1" x14ac:dyDescent="0.2">
      <c r="B199" s="981" t="s">
        <v>197</v>
      </c>
      <c r="C199" s="1160" t="s">
        <v>452</v>
      </c>
      <c r="D199" s="765">
        <v>4376.95</v>
      </c>
      <c r="E199" s="766">
        <v>3924.21</v>
      </c>
      <c r="F199" s="390">
        <v>89.656267492203483</v>
      </c>
      <c r="G199" s="389">
        <v>1</v>
      </c>
      <c r="H199" s="389">
        <v>20</v>
      </c>
    </row>
    <row r="200" spans="2:8" s="27" customFormat="1" ht="16.25" customHeight="1" x14ac:dyDescent="0.2">
      <c r="B200" s="981" t="s">
        <v>198</v>
      </c>
      <c r="C200" s="1160" t="s">
        <v>453</v>
      </c>
      <c r="D200" s="765">
        <v>3207.92</v>
      </c>
      <c r="E200" s="765">
        <v>3154.6</v>
      </c>
      <c r="F200" s="699">
        <v>98.33786378712685</v>
      </c>
      <c r="G200" s="388">
        <v>1</v>
      </c>
      <c r="H200" s="389">
        <v>17</v>
      </c>
    </row>
    <row r="201" spans="2:8" s="27" customFormat="1" ht="16.25" customHeight="1" x14ac:dyDescent="0.2">
      <c r="B201" s="981" t="s">
        <v>199</v>
      </c>
      <c r="C201" s="1160" t="s">
        <v>454</v>
      </c>
      <c r="D201" s="765">
        <v>1117.3399999999999</v>
      </c>
      <c r="E201" s="766">
        <v>1054.3399999999999</v>
      </c>
      <c r="F201" s="390">
        <v>94.361608820949755</v>
      </c>
      <c r="G201" s="389">
        <v>1</v>
      </c>
      <c r="H201" s="389">
        <v>6</v>
      </c>
    </row>
    <row r="202" spans="2:8" s="27" customFormat="1" ht="16.25" customHeight="1" x14ac:dyDescent="0.2">
      <c r="B202" s="981" t="s">
        <v>200</v>
      </c>
      <c r="C202" s="1160" t="s">
        <v>455</v>
      </c>
      <c r="D202" s="765">
        <v>813.52</v>
      </c>
      <c r="E202" s="765">
        <v>792.51</v>
      </c>
      <c r="F202" s="699">
        <v>97.417396007473698</v>
      </c>
      <c r="G202" s="388">
        <v>1</v>
      </c>
      <c r="H202" s="389">
        <v>4</v>
      </c>
    </row>
    <row r="203" spans="2:8" s="27" customFormat="1" ht="16.25" customHeight="1" x14ac:dyDescent="0.2">
      <c r="B203" s="981" t="s">
        <v>201</v>
      </c>
      <c r="C203" s="1160" t="s">
        <v>456</v>
      </c>
      <c r="D203" s="765">
        <v>1108.9100000000001</v>
      </c>
      <c r="E203" s="766">
        <v>1068.31</v>
      </c>
      <c r="F203" s="390">
        <v>96.338747057921736</v>
      </c>
      <c r="G203" s="389">
        <v>1</v>
      </c>
      <c r="H203" s="389">
        <v>2</v>
      </c>
    </row>
    <row r="204" spans="2:8" s="27" customFormat="1" ht="16.25" customHeight="1" x14ac:dyDescent="0.2">
      <c r="B204" s="981" t="s">
        <v>202</v>
      </c>
      <c r="C204" s="1160" t="s">
        <v>457</v>
      </c>
      <c r="D204" s="765">
        <v>1886.5</v>
      </c>
      <c r="E204" s="765">
        <v>1837.2</v>
      </c>
      <c r="F204" s="699">
        <v>97.386694937715347</v>
      </c>
      <c r="G204" s="388">
        <v>1</v>
      </c>
      <c r="H204" s="389">
        <v>8</v>
      </c>
    </row>
    <row r="205" spans="2:8" s="27" customFormat="1" ht="16.25" customHeight="1" x14ac:dyDescent="0.2">
      <c r="B205" s="981" t="s">
        <v>203</v>
      </c>
      <c r="C205" s="1160" t="s">
        <v>458</v>
      </c>
      <c r="D205" s="765">
        <v>991.62</v>
      </c>
      <c r="E205" s="766">
        <v>991.62</v>
      </c>
      <c r="F205" s="390">
        <v>100</v>
      </c>
      <c r="G205" s="389">
        <v>1</v>
      </c>
      <c r="H205" s="389">
        <v>7</v>
      </c>
    </row>
    <row r="206" spans="2:8" s="27" customFormat="1" ht="16.25" customHeight="1" x14ac:dyDescent="0.2">
      <c r="B206" s="981" t="s">
        <v>204</v>
      </c>
      <c r="C206" s="1160" t="s">
        <v>459</v>
      </c>
      <c r="D206" s="765">
        <v>1095.9100000000001</v>
      </c>
      <c r="E206" s="765">
        <v>1095.9100000000001</v>
      </c>
      <c r="F206" s="699">
        <v>100</v>
      </c>
      <c r="G206" s="388">
        <v>1</v>
      </c>
      <c r="H206" s="389">
        <v>5</v>
      </c>
    </row>
    <row r="207" spans="2:8" s="27" customFormat="1" ht="16.25" customHeight="1" x14ac:dyDescent="0.2">
      <c r="B207" s="981" t="s">
        <v>205</v>
      </c>
      <c r="C207" s="1160" t="s">
        <v>460</v>
      </c>
      <c r="D207" s="765">
        <v>905.81</v>
      </c>
      <c r="E207" s="766">
        <v>865.6</v>
      </c>
      <c r="F207" s="390">
        <v>95.560879213080014</v>
      </c>
      <c r="G207" s="389">
        <v>1</v>
      </c>
      <c r="H207" s="389">
        <v>4</v>
      </c>
    </row>
    <row r="208" spans="2:8" s="27" customFormat="1" ht="16.25" customHeight="1" x14ac:dyDescent="0.2">
      <c r="B208" s="981" t="s">
        <v>206</v>
      </c>
      <c r="C208" s="1160" t="s">
        <v>461</v>
      </c>
      <c r="D208" s="765">
        <v>1437.84</v>
      </c>
      <c r="E208" s="765">
        <v>1395.54</v>
      </c>
      <c r="F208" s="699">
        <v>97.058087130696052</v>
      </c>
      <c r="G208" s="388">
        <v>1</v>
      </c>
      <c r="H208" s="389">
        <v>6</v>
      </c>
    </row>
    <row r="209" spans="2:8" s="27" customFormat="1" ht="16.25" customHeight="1" x14ac:dyDescent="0.2">
      <c r="B209" s="981" t="s">
        <v>207</v>
      </c>
      <c r="C209" s="1160" t="s">
        <v>462</v>
      </c>
      <c r="D209" s="765">
        <v>1884.62</v>
      </c>
      <c r="E209" s="766">
        <v>1884.62</v>
      </c>
      <c r="F209" s="390">
        <v>100</v>
      </c>
      <c r="G209" s="389">
        <v>1</v>
      </c>
      <c r="H209" s="389">
        <v>7</v>
      </c>
    </row>
    <row r="210" spans="2:8" s="27" customFormat="1" ht="16.25" customHeight="1" x14ac:dyDescent="0.2">
      <c r="B210" s="981" t="s">
        <v>209</v>
      </c>
      <c r="C210" s="1160" t="s">
        <v>463</v>
      </c>
      <c r="D210" s="765">
        <v>1742.6399999999996</v>
      </c>
      <c r="E210" s="765">
        <v>1700.3</v>
      </c>
      <c r="F210" s="699">
        <v>97.570353027590343</v>
      </c>
      <c r="G210" s="388">
        <v>1</v>
      </c>
      <c r="H210" s="389">
        <v>6</v>
      </c>
    </row>
    <row r="211" spans="2:8" s="27" customFormat="1" ht="16.25" customHeight="1" x14ac:dyDescent="0.2">
      <c r="B211" s="981" t="s">
        <v>210</v>
      </c>
      <c r="C211" s="1160" t="s">
        <v>464</v>
      </c>
      <c r="D211" s="765">
        <v>876.7</v>
      </c>
      <c r="E211" s="766">
        <v>876.7</v>
      </c>
      <c r="F211" s="390">
        <v>100</v>
      </c>
      <c r="G211" s="389">
        <v>1</v>
      </c>
      <c r="H211" s="389">
        <v>2</v>
      </c>
    </row>
    <row r="212" spans="2:8" s="27" customFormat="1" ht="16.25" customHeight="1" x14ac:dyDescent="0.2">
      <c r="B212" s="981" t="s">
        <v>211</v>
      </c>
      <c r="C212" s="1160" t="s">
        <v>465</v>
      </c>
      <c r="D212" s="765">
        <v>4141.5600000000004</v>
      </c>
      <c r="E212" s="765">
        <v>3989.7</v>
      </c>
      <c r="F212" s="699">
        <v>96.333265725958313</v>
      </c>
      <c r="G212" s="388">
        <v>1</v>
      </c>
      <c r="H212" s="389">
        <v>35</v>
      </c>
    </row>
    <row r="213" spans="2:8" s="27" customFormat="1" ht="16.25" customHeight="1" x14ac:dyDescent="0.2">
      <c r="B213" s="981" t="s">
        <v>212</v>
      </c>
      <c r="C213" s="1160" t="s">
        <v>466</v>
      </c>
      <c r="D213" s="765">
        <v>5999.8</v>
      </c>
      <c r="E213" s="766">
        <v>5763</v>
      </c>
      <c r="F213" s="390">
        <v>96.053201773392445</v>
      </c>
      <c r="G213" s="389">
        <v>1</v>
      </c>
      <c r="H213" s="389">
        <v>14</v>
      </c>
    </row>
    <row r="214" spans="2:8" s="27" customFormat="1" ht="16.25" customHeight="1" x14ac:dyDescent="0.2">
      <c r="B214" s="981" t="s">
        <v>213</v>
      </c>
      <c r="C214" s="1160" t="s">
        <v>467</v>
      </c>
      <c r="D214" s="765">
        <v>2961.0600000000004</v>
      </c>
      <c r="E214" s="765">
        <v>2961.06</v>
      </c>
      <c r="F214" s="699">
        <v>99.999999999999986</v>
      </c>
      <c r="G214" s="388">
        <v>1</v>
      </c>
      <c r="H214" s="389">
        <v>19</v>
      </c>
    </row>
    <row r="215" spans="2:8" s="27" customFormat="1" ht="16.25" customHeight="1" x14ac:dyDescent="0.2">
      <c r="B215" s="981" t="s">
        <v>214</v>
      </c>
      <c r="C215" s="1160" t="s">
        <v>1495</v>
      </c>
      <c r="D215" s="765">
        <v>1604.72</v>
      </c>
      <c r="E215" s="766">
        <v>1561.16</v>
      </c>
      <c r="F215" s="390">
        <v>97.285507752131224</v>
      </c>
      <c r="G215" s="389">
        <v>1</v>
      </c>
      <c r="H215" s="389">
        <v>7</v>
      </c>
    </row>
    <row r="216" spans="2:8" s="27" customFormat="1" ht="16.25" customHeight="1" x14ac:dyDescent="0.2">
      <c r="B216" s="981" t="s">
        <v>215</v>
      </c>
      <c r="C216" s="1160" t="s">
        <v>469</v>
      </c>
      <c r="D216" s="765">
        <v>2610.0500000000006</v>
      </c>
      <c r="E216" s="765">
        <v>2548.9299999999998</v>
      </c>
      <c r="F216" s="699">
        <v>97.658282408382945</v>
      </c>
      <c r="G216" s="388">
        <v>1</v>
      </c>
      <c r="H216" s="389">
        <v>41</v>
      </c>
    </row>
    <row r="217" spans="2:8" s="27" customFormat="1" ht="16.25" customHeight="1" x14ac:dyDescent="0.2">
      <c r="B217" s="981" t="s">
        <v>216</v>
      </c>
      <c r="C217" s="1160" t="s">
        <v>470</v>
      </c>
      <c r="D217" s="765">
        <v>3692.44</v>
      </c>
      <c r="E217" s="766">
        <v>3527.7</v>
      </c>
      <c r="F217" s="390">
        <v>95.538451538819857</v>
      </c>
      <c r="G217" s="389">
        <v>1</v>
      </c>
      <c r="H217" s="389">
        <v>28</v>
      </c>
    </row>
    <row r="218" spans="2:8" s="27" customFormat="1" ht="16.25" customHeight="1" x14ac:dyDescent="0.2">
      <c r="B218" s="981" t="s">
        <v>217</v>
      </c>
      <c r="C218" s="1160" t="s">
        <v>471</v>
      </c>
      <c r="D218" s="765">
        <v>1706.46</v>
      </c>
      <c r="E218" s="765">
        <v>1635.04</v>
      </c>
      <c r="F218" s="699">
        <v>95.814727564666029</v>
      </c>
      <c r="G218" s="388">
        <v>1</v>
      </c>
      <c r="H218" s="389">
        <v>7</v>
      </c>
    </row>
    <row r="219" spans="2:8" s="27" customFormat="1" ht="16.25" customHeight="1" x14ac:dyDescent="0.2">
      <c r="B219" s="981" t="s">
        <v>218</v>
      </c>
      <c r="C219" s="1160" t="s">
        <v>472</v>
      </c>
      <c r="D219" s="765">
        <v>1708.19</v>
      </c>
      <c r="E219" s="766">
        <v>1687.35</v>
      </c>
      <c r="F219" s="390">
        <v>98.779995199597224</v>
      </c>
      <c r="G219" s="389">
        <v>1</v>
      </c>
      <c r="H219" s="389">
        <v>11</v>
      </c>
    </row>
    <row r="220" spans="2:8" s="27" customFormat="1" ht="16.25" customHeight="1" x14ac:dyDescent="0.2">
      <c r="B220" s="981" t="s">
        <v>219</v>
      </c>
      <c r="C220" s="1160" t="s">
        <v>473</v>
      </c>
      <c r="D220" s="765">
        <v>952.06</v>
      </c>
      <c r="E220" s="765">
        <v>952.06</v>
      </c>
      <c r="F220" s="699">
        <v>100</v>
      </c>
      <c r="G220" s="388">
        <v>1</v>
      </c>
      <c r="H220" s="389">
        <v>3</v>
      </c>
    </row>
    <row r="221" spans="2:8" s="27" customFormat="1" ht="16.25" customHeight="1" x14ac:dyDescent="0.2">
      <c r="B221" s="981" t="s">
        <v>221</v>
      </c>
      <c r="C221" s="1160" t="s">
        <v>474</v>
      </c>
      <c r="D221" s="765">
        <v>1264.8399999999999</v>
      </c>
      <c r="E221" s="766">
        <v>1243.8399999999999</v>
      </c>
      <c r="F221" s="390">
        <v>98.339710951582802</v>
      </c>
      <c r="G221" s="389">
        <v>1</v>
      </c>
      <c r="H221" s="389">
        <v>7</v>
      </c>
    </row>
    <row r="222" spans="2:8" s="27" customFormat="1" ht="16.25" customHeight="1" x14ac:dyDescent="0.2">
      <c r="B222" s="981" t="s">
        <v>222</v>
      </c>
      <c r="C222" s="1160" t="s">
        <v>475</v>
      </c>
      <c r="D222" s="765">
        <v>1151.3599999999999</v>
      </c>
      <c r="E222" s="765">
        <v>1107.1199999999999</v>
      </c>
      <c r="F222" s="699">
        <v>96.157587548638134</v>
      </c>
      <c r="G222" s="388">
        <v>1</v>
      </c>
      <c r="H222" s="389">
        <v>4</v>
      </c>
    </row>
    <row r="223" spans="2:8" s="27" customFormat="1" ht="16.25" customHeight="1" x14ac:dyDescent="0.2">
      <c r="B223" s="981" t="s">
        <v>223</v>
      </c>
      <c r="C223" s="1160" t="s">
        <v>476</v>
      </c>
      <c r="D223" s="765">
        <v>1244</v>
      </c>
      <c r="E223" s="766">
        <v>1244</v>
      </c>
      <c r="F223" s="390">
        <v>100</v>
      </c>
      <c r="G223" s="389">
        <v>1</v>
      </c>
      <c r="H223" s="389">
        <v>3</v>
      </c>
    </row>
    <row r="224" spans="2:8" s="27" customFormat="1" ht="16.25" customHeight="1" x14ac:dyDescent="0.2">
      <c r="B224" s="981" t="s">
        <v>224</v>
      </c>
      <c r="C224" s="1160" t="s">
        <v>477</v>
      </c>
      <c r="D224" s="765">
        <v>778.19</v>
      </c>
      <c r="E224" s="765">
        <v>778.19</v>
      </c>
      <c r="F224" s="699">
        <v>100</v>
      </c>
      <c r="G224" s="388">
        <v>1</v>
      </c>
      <c r="H224" s="389">
        <v>3</v>
      </c>
    </row>
    <row r="225" spans="2:8" s="27" customFormat="1" ht="16.25" customHeight="1" x14ac:dyDescent="0.2">
      <c r="B225" s="981" t="s">
        <v>225</v>
      </c>
      <c r="C225" s="1160" t="s">
        <v>1496</v>
      </c>
      <c r="D225" s="765">
        <v>927.33</v>
      </c>
      <c r="E225" s="766">
        <v>907.17</v>
      </c>
      <c r="F225" s="390">
        <v>97.826016628384707</v>
      </c>
      <c r="G225" s="389">
        <v>1</v>
      </c>
      <c r="H225" s="389">
        <v>5</v>
      </c>
    </row>
    <row r="226" spans="2:8" s="27" customFormat="1" ht="16.25" customHeight="1" x14ac:dyDescent="0.2">
      <c r="B226" s="981" t="s">
        <v>226</v>
      </c>
      <c r="C226" s="1160" t="s">
        <v>1497</v>
      </c>
      <c r="D226" s="765">
        <v>1766.47</v>
      </c>
      <c r="E226" s="765">
        <v>1720.6</v>
      </c>
      <c r="F226" s="699">
        <v>97.403295838593351</v>
      </c>
      <c r="G226" s="388">
        <v>1</v>
      </c>
      <c r="H226" s="389">
        <v>6</v>
      </c>
    </row>
    <row r="227" spans="2:8" s="27" customFormat="1" ht="16.25" customHeight="1" x14ac:dyDescent="0.2">
      <c r="B227" s="981" t="s">
        <v>227</v>
      </c>
      <c r="C227" s="1160" t="s">
        <v>480</v>
      </c>
      <c r="D227" s="765">
        <v>1237.8</v>
      </c>
      <c r="E227" s="766">
        <v>1196.54</v>
      </c>
      <c r="F227" s="390">
        <v>96.666666666666671</v>
      </c>
      <c r="G227" s="389">
        <v>1</v>
      </c>
      <c r="H227" s="389">
        <v>5</v>
      </c>
    </row>
    <row r="228" spans="2:8" s="27" customFormat="1" ht="16.25" customHeight="1" x14ac:dyDescent="0.2">
      <c r="B228" s="981" t="s">
        <v>228</v>
      </c>
      <c r="C228" s="1160" t="s">
        <v>481</v>
      </c>
      <c r="D228" s="765">
        <v>2477.11</v>
      </c>
      <c r="E228" s="765">
        <v>2374.96</v>
      </c>
      <c r="F228" s="699">
        <v>95.876242879807521</v>
      </c>
      <c r="G228" s="388">
        <v>1</v>
      </c>
      <c r="H228" s="389">
        <v>27</v>
      </c>
    </row>
    <row r="229" spans="2:8" s="27" customFormat="1" ht="16.25" customHeight="1" x14ac:dyDescent="0.2">
      <c r="B229" s="981" t="s">
        <v>229</v>
      </c>
      <c r="C229" s="1160" t="s">
        <v>482</v>
      </c>
      <c r="D229" s="765">
        <v>992.75</v>
      </c>
      <c r="E229" s="766">
        <v>992.75</v>
      </c>
      <c r="F229" s="390">
        <v>100</v>
      </c>
      <c r="G229" s="389">
        <v>1</v>
      </c>
      <c r="H229" s="389">
        <v>5</v>
      </c>
    </row>
    <row r="230" spans="2:8" s="27" customFormat="1" ht="16.25" customHeight="1" x14ac:dyDescent="0.2">
      <c r="B230" s="981" t="s">
        <v>230</v>
      </c>
      <c r="C230" s="1160" t="s">
        <v>483</v>
      </c>
      <c r="D230" s="765">
        <v>1192.07</v>
      </c>
      <c r="E230" s="765">
        <v>1109.9000000000001</v>
      </c>
      <c r="F230" s="699">
        <v>93.106948417458725</v>
      </c>
      <c r="G230" s="388">
        <v>1</v>
      </c>
      <c r="H230" s="389">
        <v>5</v>
      </c>
    </row>
    <row r="231" spans="2:8" s="27" customFormat="1" ht="16.25" customHeight="1" x14ac:dyDescent="0.2">
      <c r="B231" s="981" t="s">
        <v>795</v>
      </c>
      <c r="C231" s="1160" t="s">
        <v>1361</v>
      </c>
      <c r="D231" s="765">
        <v>1105.81</v>
      </c>
      <c r="E231" s="766">
        <v>1065.79</v>
      </c>
      <c r="F231" s="390">
        <v>96.380933433410803</v>
      </c>
      <c r="G231" s="389">
        <v>1</v>
      </c>
      <c r="H231" s="389">
        <v>5</v>
      </c>
    </row>
    <row r="232" spans="2:8" s="27" customFormat="1" ht="16.25" customHeight="1" x14ac:dyDescent="0.2">
      <c r="B232" s="981" t="s">
        <v>1294</v>
      </c>
      <c r="C232" s="1160" t="s">
        <v>1362</v>
      </c>
      <c r="D232" s="765">
        <v>11357.78</v>
      </c>
      <c r="E232" s="765">
        <v>11281.34</v>
      </c>
      <c r="F232" s="699">
        <v>99.326981153007011</v>
      </c>
      <c r="G232" s="388">
        <v>1</v>
      </c>
      <c r="H232" s="389">
        <v>98</v>
      </c>
    </row>
    <row r="233" spans="2:8" s="27" customFormat="1" ht="16.25" customHeight="1" x14ac:dyDescent="0.2">
      <c r="B233" s="981" t="s">
        <v>1296</v>
      </c>
      <c r="C233" s="1160" t="s">
        <v>1363</v>
      </c>
      <c r="D233" s="765">
        <v>6788.33</v>
      </c>
      <c r="E233" s="766">
        <v>6687.76</v>
      </c>
      <c r="F233" s="390">
        <v>98.518486873796647</v>
      </c>
      <c r="G233" s="389">
        <v>1</v>
      </c>
      <c r="H233" s="389">
        <v>36</v>
      </c>
    </row>
    <row r="234" spans="2:8" s="27" customFormat="1" ht="16.25" customHeight="1" x14ac:dyDescent="0.2">
      <c r="B234" s="981" t="s">
        <v>1297</v>
      </c>
      <c r="C234" s="1160" t="s">
        <v>1364</v>
      </c>
      <c r="D234" s="765">
        <v>3464.77</v>
      </c>
      <c r="E234" s="765">
        <v>3443.17</v>
      </c>
      <c r="F234" s="699">
        <v>99.376581995341681</v>
      </c>
      <c r="G234" s="388">
        <v>1</v>
      </c>
      <c r="H234" s="389">
        <v>21</v>
      </c>
    </row>
    <row r="235" spans="2:8" s="27" customFormat="1" ht="16.25" customHeight="1" x14ac:dyDescent="0.2">
      <c r="B235" s="981" t="s">
        <v>1298</v>
      </c>
      <c r="C235" s="1160" t="s">
        <v>1365</v>
      </c>
      <c r="D235" s="765">
        <v>1512.3</v>
      </c>
      <c r="E235" s="766">
        <v>1342.81</v>
      </c>
      <c r="F235" s="390">
        <v>88.792567612246245</v>
      </c>
      <c r="G235" s="389">
        <v>1</v>
      </c>
      <c r="H235" s="389">
        <v>6</v>
      </c>
    </row>
    <row r="236" spans="2:8" s="27" customFormat="1" ht="16.25" customHeight="1" x14ac:dyDescent="0.2">
      <c r="B236" s="981" t="s">
        <v>1299</v>
      </c>
      <c r="C236" s="1160" t="s">
        <v>1498</v>
      </c>
      <c r="D236" s="765">
        <v>2056.41</v>
      </c>
      <c r="E236" s="765">
        <v>2010.17</v>
      </c>
      <c r="F236" s="699">
        <v>97.751421166012619</v>
      </c>
      <c r="G236" s="388">
        <v>1</v>
      </c>
      <c r="H236" s="389">
        <v>10</v>
      </c>
    </row>
    <row r="237" spans="2:8" s="27" customFormat="1" ht="16.25" customHeight="1" x14ac:dyDescent="0.2">
      <c r="B237" s="981" t="s">
        <v>1419</v>
      </c>
      <c r="C237" s="1160" t="s">
        <v>1499</v>
      </c>
      <c r="D237" s="765">
        <v>1446.8200000000002</v>
      </c>
      <c r="E237" s="765">
        <v>1446.82</v>
      </c>
      <c r="F237" s="699">
        <v>99.999999999999986</v>
      </c>
      <c r="G237" s="388">
        <v>1</v>
      </c>
      <c r="H237" s="389">
        <v>5</v>
      </c>
    </row>
    <row r="238" spans="2:8" s="27" customFormat="1" ht="16.25" customHeight="1" x14ac:dyDescent="0.2">
      <c r="B238" s="981" t="s">
        <v>1420</v>
      </c>
      <c r="C238" s="1160" t="s">
        <v>1500</v>
      </c>
      <c r="D238" s="765">
        <v>1414.8</v>
      </c>
      <c r="E238" s="765">
        <v>1390.61</v>
      </c>
      <c r="F238" s="699">
        <v>98.29021769861464</v>
      </c>
      <c r="G238" s="388">
        <v>1</v>
      </c>
      <c r="H238" s="389">
        <v>7</v>
      </c>
    </row>
    <row r="239" spans="2:8" s="27" customFormat="1" ht="16.25" customHeight="1" x14ac:dyDescent="0.2">
      <c r="B239" s="981" t="s">
        <v>1421</v>
      </c>
      <c r="C239" s="1160" t="s">
        <v>1501</v>
      </c>
      <c r="D239" s="765">
        <v>1087.8</v>
      </c>
      <c r="E239" s="765">
        <v>1022.36</v>
      </c>
      <c r="F239" s="699">
        <v>93.98418826990256</v>
      </c>
      <c r="G239" s="388">
        <v>1</v>
      </c>
      <c r="H239" s="389">
        <v>5</v>
      </c>
    </row>
    <row r="240" spans="2:8" s="27" customFormat="1" ht="16.25" customHeight="1" x14ac:dyDescent="0.2">
      <c r="B240" s="981" t="s">
        <v>231</v>
      </c>
      <c r="C240" s="1160" t="s">
        <v>484</v>
      </c>
      <c r="D240" s="765">
        <v>1861.56</v>
      </c>
      <c r="E240" s="766">
        <v>1746.62</v>
      </c>
      <c r="F240" s="390">
        <v>93.82560862932165</v>
      </c>
      <c r="G240" s="389">
        <v>1</v>
      </c>
      <c r="H240" s="389">
        <v>8</v>
      </c>
    </row>
    <row r="241" spans="2:8" s="27" customFormat="1" ht="16.25" customHeight="1" x14ac:dyDescent="0.2">
      <c r="B241" s="981" t="s">
        <v>232</v>
      </c>
      <c r="C241" s="1160" t="s">
        <v>485</v>
      </c>
      <c r="D241" s="765">
        <v>1967.54</v>
      </c>
      <c r="E241" s="765">
        <v>1929.26</v>
      </c>
      <c r="F241" s="699">
        <v>98.054423289996649</v>
      </c>
      <c r="G241" s="388">
        <v>1</v>
      </c>
      <c r="H241" s="389">
        <v>7</v>
      </c>
    </row>
    <row r="242" spans="2:8" s="27" customFormat="1" ht="16.25" customHeight="1" x14ac:dyDescent="0.2">
      <c r="B242" s="981" t="s">
        <v>233</v>
      </c>
      <c r="C242" s="1160" t="s">
        <v>486</v>
      </c>
      <c r="D242" s="765">
        <v>2990.68</v>
      </c>
      <c r="E242" s="766">
        <v>2961.88</v>
      </c>
      <c r="F242" s="390">
        <v>99.037008305803369</v>
      </c>
      <c r="G242" s="389">
        <v>1</v>
      </c>
      <c r="H242" s="389">
        <v>6</v>
      </c>
    </row>
    <row r="243" spans="2:8" s="27" customFormat="1" ht="16.25" customHeight="1" x14ac:dyDescent="0.2">
      <c r="B243" s="981" t="s">
        <v>235</v>
      </c>
      <c r="C243" s="1160" t="s">
        <v>487</v>
      </c>
      <c r="D243" s="765">
        <v>1155.5999999999999</v>
      </c>
      <c r="E243" s="765">
        <v>1118.7</v>
      </c>
      <c r="F243" s="699">
        <v>96.806853582554524</v>
      </c>
      <c r="G243" s="388">
        <v>1</v>
      </c>
      <c r="H243" s="389">
        <v>2</v>
      </c>
    </row>
    <row r="244" spans="2:8" s="27" customFormat="1" ht="16.25" customHeight="1" x14ac:dyDescent="0.2">
      <c r="B244" s="981" t="s">
        <v>236</v>
      </c>
      <c r="C244" s="1160" t="s">
        <v>488</v>
      </c>
      <c r="D244" s="765">
        <v>1850.2</v>
      </c>
      <c r="E244" s="766">
        <v>1850.2</v>
      </c>
      <c r="F244" s="390">
        <v>100</v>
      </c>
      <c r="G244" s="389">
        <v>1</v>
      </c>
      <c r="H244" s="389">
        <v>3</v>
      </c>
    </row>
    <row r="245" spans="2:8" s="27" customFormat="1" ht="16.25" customHeight="1" x14ac:dyDescent="0.2">
      <c r="B245" s="981" t="s">
        <v>237</v>
      </c>
      <c r="C245" s="1160" t="s">
        <v>489</v>
      </c>
      <c r="D245" s="765">
        <v>1148.72</v>
      </c>
      <c r="E245" s="765">
        <v>1148.72</v>
      </c>
      <c r="F245" s="699">
        <v>100</v>
      </c>
      <c r="G245" s="388">
        <v>1</v>
      </c>
      <c r="H245" s="389">
        <v>2</v>
      </c>
    </row>
    <row r="246" spans="2:8" s="27" customFormat="1" ht="16.25" customHeight="1" x14ac:dyDescent="0.2">
      <c r="B246" s="981" t="s">
        <v>238</v>
      </c>
      <c r="C246" s="1160" t="s">
        <v>490</v>
      </c>
      <c r="D246" s="765">
        <v>1851.39</v>
      </c>
      <c r="E246" s="766">
        <v>1786.56</v>
      </c>
      <c r="F246" s="390">
        <v>96.498306677685406</v>
      </c>
      <c r="G246" s="389">
        <v>1</v>
      </c>
      <c r="H246" s="389">
        <v>3</v>
      </c>
    </row>
    <row r="247" spans="2:8" s="27" customFormat="1" ht="16.25" customHeight="1" x14ac:dyDescent="0.2">
      <c r="B247" s="981" t="s">
        <v>239</v>
      </c>
      <c r="C247" s="1160" t="s">
        <v>491</v>
      </c>
      <c r="D247" s="765">
        <v>2114.5300000000002</v>
      </c>
      <c r="E247" s="765">
        <v>1999.6</v>
      </c>
      <c r="F247" s="699">
        <v>94.564749613389253</v>
      </c>
      <c r="G247" s="388">
        <v>1</v>
      </c>
      <c r="H247" s="389">
        <v>3</v>
      </c>
    </row>
    <row r="248" spans="2:8" s="27" customFormat="1" ht="16.25" customHeight="1" x14ac:dyDescent="0.2">
      <c r="B248" s="981" t="s">
        <v>240</v>
      </c>
      <c r="C248" s="1160" t="s">
        <v>492</v>
      </c>
      <c r="D248" s="765">
        <v>1494.36</v>
      </c>
      <c r="E248" s="766">
        <v>1458.92</v>
      </c>
      <c r="F248" s="390">
        <v>97.628416178163235</v>
      </c>
      <c r="G248" s="389">
        <v>1</v>
      </c>
      <c r="H248" s="389">
        <v>2</v>
      </c>
    </row>
    <row r="249" spans="2:8" s="27" customFormat="1" ht="16.25" customHeight="1" x14ac:dyDescent="0.2">
      <c r="B249" s="981" t="s">
        <v>241</v>
      </c>
      <c r="C249" s="1160" t="s">
        <v>493</v>
      </c>
      <c r="D249" s="765">
        <v>1007.3</v>
      </c>
      <c r="E249" s="765">
        <v>1007.3</v>
      </c>
      <c r="F249" s="699">
        <v>100</v>
      </c>
      <c r="G249" s="388">
        <v>1</v>
      </c>
      <c r="H249" s="389">
        <v>1</v>
      </c>
    </row>
    <row r="250" spans="2:8" s="27" customFormat="1" ht="16.25" customHeight="1" x14ac:dyDescent="0.2">
      <c r="B250" s="981" t="s">
        <v>242</v>
      </c>
      <c r="C250" s="1160" t="s">
        <v>494</v>
      </c>
      <c r="D250" s="765">
        <v>911.07</v>
      </c>
      <c r="E250" s="766">
        <v>877.44</v>
      </c>
      <c r="F250" s="390">
        <v>96.308735881984916</v>
      </c>
      <c r="G250" s="389">
        <v>1</v>
      </c>
      <c r="H250" s="389">
        <v>1</v>
      </c>
    </row>
    <row r="251" spans="2:8" s="27" customFormat="1" ht="16.25" customHeight="1" x14ac:dyDescent="0.2">
      <c r="B251" s="981" t="s">
        <v>243</v>
      </c>
      <c r="C251" s="1160" t="s">
        <v>495</v>
      </c>
      <c r="D251" s="765">
        <v>1773.9</v>
      </c>
      <c r="E251" s="765">
        <v>1773.9</v>
      </c>
      <c r="F251" s="699">
        <v>100</v>
      </c>
      <c r="G251" s="388">
        <v>1</v>
      </c>
      <c r="H251" s="389">
        <v>3</v>
      </c>
    </row>
    <row r="252" spans="2:8" s="27" customFormat="1" ht="16.25" customHeight="1" x14ac:dyDescent="0.2">
      <c r="B252" s="981" t="s">
        <v>244</v>
      </c>
      <c r="C252" s="1160" t="s">
        <v>496</v>
      </c>
      <c r="D252" s="765">
        <v>2439.9</v>
      </c>
      <c r="E252" s="766">
        <v>2395.66</v>
      </c>
      <c r="F252" s="390">
        <v>98.186810934874373</v>
      </c>
      <c r="G252" s="389">
        <v>1</v>
      </c>
      <c r="H252" s="389">
        <v>4</v>
      </c>
    </row>
    <row r="253" spans="2:8" s="27" customFormat="1" ht="16.25" customHeight="1" x14ac:dyDescent="0.2">
      <c r="B253" s="981" t="s">
        <v>245</v>
      </c>
      <c r="C253" s="1160" t="s">
        <v>497</v>
      </c>
      <c r="D253" s="765">
        <v>15551.510000000002</v>
      </c>
      <c r="E253" s="765">
        <v>15267.01</v>
      </c>
      <c r="F253" s="699">
        <v>98.170595652769393</v>
      </c>
      <c r="G253" s="388">
        <v>1</v>
      </c>
      <c r="H253" s="389">
        <v>26</v>
      </c>
    </row>
    <row r="254" spans="2:8" s="27" customFormat="1" ht="16.25" customHeight="1" x14ac:dyDescent="0.2">
      <c r="B254" s="981" t="s">
        <v>246</v>
      </c>
      <c r="C254" s="1160" t="s">
        <v>498</v>
      </c>
      <c r="D254" s="765">
        <v>5094.29</v>
      </c>
      <c r="E254" s="766">
        <v>5043.29</v>
      </c>
      <c r="F254" s="390">
        <v>98.998879137230105</v>
      </c>
      <c r="G254" s="389">
        <v>1</v>
      </c>
      <c r="H254" s="389">
        <v>17</v>
      </c>
    </row>
    <row r="255" spans="2:8" s="27" customFormat="1" ht="16.25" customHeight="1" x14ac:dyDescent="0.2">
      <c r="B255" s="981" t="s">
        <v>247</v>
      </c>
      <c r="C255" s="1160" t="s">
        <v>499</v>
      </c>
      <c r="D255" s="765">
        <v>3411.24</v>
      </c>
      <c r="E255" s="765">
        <v>3256.59</v>
      </c>
      <c r="F255" s="699">
        <v>95.466457944911539</v>
      </c>
      <c r="G255" s="388">
        <v>1</v>
      </c>
      <c r="H255" s="389">
        <v>12</v>
      </c>
    </row>
    <row r="256" spans="2:8" s="27" customFormat="1" ht="16.25" customHeight="1" x14ac:dyDescent="0.2">
      <c r="B256" s="981" t="s">
        <v>248</v>
      </c>
      <c r="C256" s="1160" t="s">
        <v>500</v>
      </c>
      <c r="D256" s="765">
        <v>1380.21</v>
      </c>
      <c r="E256" s="766">
        <v>1380.21</v>
      </c>
      <c r="F256" s="390">
        <v>100</v>
      </c>
      <c r="G256" s="389">
        <v>1</v>
      </c>
      <c r="H256" s="389">
        <v>5</v>
      </c>
    </row>
    <row r="257" spans="2:8" s="27" customFormat="1" ht="16.25" customHeight="1" x14ac:dyDescent="0.2">
      <c r="B257" s="981" t="s">
        <v>249</v>
      </c>
      <c r="C257" s="1160" t="s">
        <v>501</v>
      </c>
      <c r="D257" s="765">
        <v>4251.91</v>
      </c>
      <c r="E257" s="765">
        <v>4118.05</v>
      </c>
      <c r="F257" s="699">
        <v>96.851767793767991</v>
      </c>
      <c r="G257" s="388">
        <v>1</v>
      </c>
      <c r="H257" s="389">
        <v>14</v>
      </c>
    </row>
    <row r="258" spans="2:8" s="27" customFormat="1" ht="16.25" customHeight="1" x14ac:dyDescent="0.2">
      <c r="B258" s="981" t="s">
        <v>250</v>
      </c>
      <c r="C258" s="1160" t="s">
        <v>502</v>
      </c>
      <c r="D258" s="765">
        <v>1571.04</v>
      </c>
      <c r="E258" s="766">
        <v>1510.8</v>
      </c>
      <c r="F258" s="390">
        <v>96.165597311335162</v>
      </c>
      <c r="G258" s="389">
        <v>1</v>
      </c>
      <c r="H258" s="389">
        <v>7</v>
      </c>
    </row>
    <row r="259" spans="2:8" s="27" customFormat="1" ht="16.25" customHeight="1" x14ac:dyDescent="0.2">
      <c r="B259" s="981" t="s">
        <v>251</v>
      </c>
      <c r="C259" s="1160" t="s">
        <v>503</v>
      </c>
      <c r="D259" s="765">
        <v>1391.02</v>
      </c>
      <c r="E259" s="765">
        <v>1271.17</v>
      </c>
      <c r="F259" s="699">
        <v>91.384020359160914</v>
      </c>
      <c r="G259" s="388">
        <v>1</v>
      </c>
      <c r="H259" s="389">
        <v>6</v>
      </c>
    </row>
    <row r="260" spans="2:8" s="27" customFormat="1" ht="16.25" customHeight="1" x14ac:dyDescent="0.2">
      <c r="B260" s="981" t="s">
        <v>252</v>
      </c>
      <c r="C260" s="1160" t="s">
        <v>504</v>
      </c>
      <c r="D260" s="765">
        <v>2502.11</v>
      </c>
      <c r="E260" s="766">
        <v>2262.08</v>
      </c>
      <c r="F260" s="390">
        <v>90.406896579287078</v>
      </c>
      <c r="G260" s="389">
        <v>1</v>
      </c>
      <c r="H260" s="389">
        <v>5</v>
      </c>
    </row>
    <row r="261" spans="2:8" s="27" customFormat="1" ht="16.25" customHeight="1" x14ac:dyDescent="0.2">
      <c r="B261" s="981" t="s">
        <v>253</v>
      </c>
      <c r="C261" s="1160" t="s">
        <v>1502</v>
      </c>
      <c r="D261" s="765">
        <v>3541.4300000000003</v>
      </c>
      <c r="E261" s="765">
        <v>3438.66</v>
      </c>
      <c r="F261" s="699">
        <v>97.098064905984288</v>
      </c>
      <c r="G261" s="388">
        <v>1</v>
      </c>
      <c r="H261" s="389">
        <v>11</v>
      </c>
    </row>
    <row r="262" spans="2:8" s="27" customFormat="1" ht="16.25" customHeight="1" x14ac:dyDescent="0.2">
      <c r="B262" s="981" t="s">
        <v>254</v>
      </c>
      <c r="C262" s="1160" t="s">
        <v>506</v>
      </c>
      <c r="D262" s="765">
        <v>7543.0999999999995</v>
      </c>
      <c r="E262" s="766">
        <v>7252.72</v>
      </c>
      <c r="F262" s="390">
        <v>96.15038909732074</v>
      </c>
      <c r="G262" s="389">
        <v>1</v>
      </c>
      <c r="H262" s="389">
        <v>20</v>
      </c>
    </row>
    <row r="263" spans="2:8" s="27" customFormat="1" ht="16.25" customHeight="1" x14ac:dyDescent="0.2">
      <c r="B263" s="981" t="s">
        <v>255</v>
      </c>
      <c r="C263" s="1160" t="s">
        <v>507</v>
      </c>
      <c r="D263" s="765">
        <v>1189.1199999999999</v>
      </c>
      <c r="E263" s="765">
        <v>1189.1199999999999</v>
      </c>
      <c r="F263" s="699">
        <v>100</v>
      </c>
      <c r="G263" s="388">
        <v>1</v>
      </c>
      <c r="H263" s="389">
        <v>3</v>
      </c>
    </row>
    <row r="264" spans="2:8" s="27" customFormat="1" ht="16.25" customHeight="1" x14ac:dyDescent="0.2">
      <c r="B264" s="981" t="s">
        <v>256</v>
      </c>
      <c r="C264" s="1160" t="s">
        <v>508</v>
      </c>
      <c r="D264" s="765">
        <v>1392</v>
      </c>
      <c r="E264" s="766">
        <v>1224</v>
      </c>
      <c r="F264" s="390">
        <v>87.931034482758619</v>
      </c>
      <c r="G264" s="389">
        <v>1</v>
      </c>
      <c r="H264" s="389">
        <v>4</v>
      </c>
    </row>
    <row r="265" spans="2:8" s="27" customFormat="1" ht="16.25" customHeight="1" x14ac:dyDescent="0.2">
      <c r="B265" s="981" t="s">
        <v>257</v>
      </c>
      <c r="C265" s="1160" t="s">
        <v>509</v>
      </c>
      <c r="D265" s="765">
        <v>2151.67</v>
      </c>
      <c r="E265" s="765">
        <v>2021.51</v>
      </c>
      <c r="F265" s="699">
        <v>93.950745235096463</v>
      </c>
      <c r="G265" s="388">
        <v>1</v>
      </c>
      <c r="H265" s="389">
        <v>7</v>
      </c>
    </row>
    <row r="266" spans="2:8" s="27" customFormat="1" ht="16.25" customHeight="1" x14ac:dyDescent="0.2">
      <c r="B266" s="981" t="s">
        <v>258</v>
      </c>
      <c r="C266" s="1160" t="s">
        <v>1503</v>
      </c>
      <c r="D266" s="765">
        <v>2373.1000000000004</v>
      </c>
      <c r="E266" s="766">
        <v>2342.8000000000002</v>
      </c>
      <c r="F266" s="390">
        <v>98.723189077577842</v>
      </c>
      <c r="G266" s="389">
        <v>1</v>
      </c>
      <c r="H266" s="389">
        <v>2</v>
      </c>
    </row>
    <row r="267" spans="2:8" s="27" customFormat="1" ht="16.25" customHeight="1" x14ac:dyDescent="0.2">
      <c r="B267" s="981" t="s">
        <v>259</v>
      </c>
      <c r="C267" s="1160" t="s">
        <v>1504</v>
      </c>
      <c r="D267" s="765">
        <v>3909.9</v>
      </c>
      <c r="E267" s="765">
        <v>3875.27</v>
      </c>
      <c r="F267" s="699">
        <v>99.114299598455204</v>
      </c>
      <c r="G267" s="388">
        <v>1</v>
      </c>
      <c r="H267" s="389">
        <v>9</v>
      </c>
    </row>
    <row r="268" spans="2:8" s="27" customFormat="1" ht="16.25" customHeight="1" x14ac:dyDescent="0.2">
      <c r="B268" s="981" t="s">
        <v>260</v>
      </c>
      <c r="C268" s="1160" t="s">
        <v>512</v>
      </c>
      <c r="D268" s="765">
        <v>2176.23</v>
      </c>
      <c r="E268" s="766">
        <v>2176.23</v>
      </c>
      <c r="F268" s="390">
        <v>100</v>
      </c>
      <c r="G268" s="389">
        <v>1</v>
      </c>
      <c r="H268" s="389">
        <v>0</v>
      </c>
    </row>
    <row r="269" spans="2:8" s="27" customFormat="1" ht="16.25" customHeight="1" x14ac:dyDescent="0.2">
      <c r="B269" s="981" t="s">
        <v>261</v>
      </c>
      <c r="C269" s="1160" t="s">
        <v>513</v>
      </c>
      <c r="D269" s="765">
        <v>897.84</v>
      </c>
      <c r="E269" s="765">
        <v>897.84</v>
      </c>
      <c r="F269" s="699">
        <v>100</v>
      </c>
      <c r="G269" s="388">
        <v>1</v>
      </c>
      <c r="H269" s="389">
        <v>0</v>
      </c>
    </row>
    <row r="270" spans="2:8" s="27" customFormat="1" ht="16.25" customHeight="1" x14ac:dyDescent="0.2">
      <c r="B270" s="981" t="s">
        <v>262</v>
      </c>
      <c r="C270" s="1160" t="s">
        <v>514</v>
      </c>
      <c r="D270" s="765">
        <v>1222.3399999999999</v>
      </c>
      <c r="E270" s="766">
        <v>1189.58</v>
      </c>
      <c r="F270" s="390">
        <v>97.319894628335817</v>
      </c>
      <c r="G270" s="389">
        <v>1</v>
      </c>
      <c r="H270" s="389">
        <v>0</v>
      </c>
    </row>
    <row r="271" spans="2:8" s="27" customFormat="1" ht="16.25" customHeight="1" x14ac:dyDescent="0.2">
      <c r="B271" s="981" t="s">
        <v>263</v>
      </c>
      <c r="C271" s="1160" t="s">
        <v>515</v>
      </c>
      <c r="D271" s="765">
        <v>1854.13</v>
      </c>
      <c r="E271" s="765">
        <v>1806.76</v>
      </c>
      <c r="F271" s="699">
        <v>97.445162960525948</v>
      </c>
      <c r="G271" s="388">
        <v>1</v>
      </c>
      <c r="H271" s="389">
        <v>0</v>
      </c>
    </row>
    <row r="272" spans="2:8" s="27" customFormat="1" ht="16.25" customHeight="1" x14ac:dyDescent="0.2">
      <c r="B272" s="981" t="s">
        <v>264</v>
      </c>
      <c r="C272" s="1160" t="s">
        <v>516</v>
      </c>
      <c r="D272" s="765">
        <v>1740.7</v>
      </c>
      <c r="E272" s="766">
        <v>1740.7</v>
      </c>
      <c r="F272" s="390">
        <v>100</v>
      </c>
      <c r="G272" s="389">
        <v>1</v>
      </c>
      <c r="H272" s="389">
        <v>3</v>
      </c>
    </row>
    <row r="273" spans="2:8" s="27" customFormat="1" ht="16.25" customHeight="1" thickBot="1" x14ac:dyDescent="0.25">
      <c r="B273" s="989" t="s">
        <v>803</v>
      </c>
      <c r="C273" s="1166" t="s">
        <v>816</v>
      </c>
      <c r="D273" s="494">
        <v>2287.0599999999995</v>
      </c>
      <c r="E273" s="495">
        <v>1980.32</v>
      </c>
      <c r="F273" s="496">
        <v>86.588021302458202</v>
      </c>
      <c r="G273" s="497">
        <v>1</v>
      </c>
      <c r="H273" s="497">
        <v>6</v>
      </c>
    </row>
    <row r="274" spans="2:8" s="27" customFormat="1" ht="16.25" customHeight="1" thickTop="1" x14ac:dyDescent="0.2">
      <c r="B274" s="990" t="s">
        <v>1817</v>
      </c>
      <c r="C274" s="1171" t="s">
        <v>817</v>
      </c>
      <c r="D274" s="1172">
        <v>14431.35</v>
      </c>
      <c r="E274" s="1173">
        <v>14431.35</v>
      </c>
      <c r="F274" s="347">
        <v>100</v>
      </c>
      <c r="G274" s="701">
        <v>1</v>
      </c>
      <c r="H274" s="1174" t="s">
        <v>1807</v>
      </c>
    </row>
    <row r="275" spans="2:8" s="27" customFormat="1" ht="16.25" customHeight="1" x14ac:dyDescent="0.2">
      <c r="B275" s="1175"/>
      <c r="C275" s="499"/>
      <c r="D275" s="429"/>
      <c r="E275" s="429"/>
      <c r="F275" s="429"/>
      <c r="G275" s="429"/>
      <c r="H275" s="429"/>
    </row>
    <row r="276" spans="2:8" s="27" customFormat="1" ht="16.25" customHeight="1" x14ac:dyDescent="0.2">
      <c r="B276" s="1176"/>
      <c r="C276" s="1177" t="s">
        <v>1818</v>
      </c>
      <c r="D276" s="1178">
        <v>1791262.4485861999</v>
      </c>
      <c r="E276" s="1178">
        <v>1766762.1585862001</v>
      </c>
      <c r="F276" s="1179">
        <v>98.632233371534284</v>
      </c>
      <c r="G276" s="1180">
        <v>1261</v>
      </c>
      <c r="H276" s="1181">
        <v>36392</v>
      </c>
    </row>
    <row r="277" spans="2:8" s="27" customFormat="1" ht="16.25" customHeight="1" x14ac:dyDescent="0.2">
      <c r="B277" s="435"/>
      <c r="C277" s="1182" t="s">
        <v>1819</v>
      </c>
      <c r="D277" s="437">
        <v>468209.86999999988</v>
      </c>
      <c r="E277" s="437">
        <v>465372.50999999989</v>
      </c>
      <c r="F277" s="518">
        <v>99.393998251254303</v>
      </c>
      <c r="G277" s="802">
        <v>838</v>
      </c>
      <c r="H277" s="520" t="s">
        <v>97</v>
      </c>
    </row>
    <row r="278" spans="2:8" s="27" customFormat="1" ht="16.25" customHeight="1" x14ac:dyDescent="0.2">
      <c r="B278" s="1183"/>
      <c r="C278" s="1184" t="s">
        <v>1820</v>
      </c>
      <c r="D278" s="1185">
        <v>345918.64858620003</v>
      </c>
      <c r="E278" s="1185">
        <v>343482.4185862001</v>
      </c>
      <c r="F278" s="1129">
        <v>99.295721693537772</v>
      </c>
      <c r="G278" s="1186">
        <v>243</v>
      </c>
      <c r="H278" s="1131" t="s">
        <v>97</v>
      </c>
    </row>
    <row r="279" spans="2:8" x14ac:dyDescent="0.2">
      <c r="B279" s="1187"/>
      <c r="C279" s="1188" t="s">
        <v>1821</v>
      </c>
      <c r="D279" s="1189">
        <v>661774.62</v>
      </c>
      <c r="E279" s="1189">
        <v>650842.61</v>
      </c>
      <c r="F279" s="1135">
        <v>98.348076570237765</v>
      </c>
      <c r="G279" s="1190">
        <v>29</v>
      </c>
      <c r="H279" s="1137" t="s">
        <v>97</v>
      </c>
    </row>
    <row r="280" spans="2:8" s="27" customFormat="1" ht="16.25" customHeight="1" x14ac:dyDescent="0.2">
      <c r="B280" s="1191"/>
      <c r="C280" s="1192" t="s">
        <v>1822</v>
      </c>
      <c r="D280" s="1193">
        <v>300927.95999999985</v>
      </c>
      <c r="E280" s="1193">
        <v>292633.27000000008</v>
      </c>
      <c r="F280" s="1194">
        <v>97.243629339061826</v>
      </c>
      <c r="G280" s="1195">
        <v>150</v>
      </c>
      <c r="H280" s="1143" t="s">
        <v>97</v>
      </c>
    </row>
    <row r="281" spans="2:8" s="27" customFormat="1" ht="16.25" customHeight="1" x14ac:dyDescent="0.2">
      <c r="B281" s="1196"/>
      <c r="C281" s="1196" t="s">
        <v>1823</v>
      </c>
      <c r="D281" s="1197">
        <v>14431.35</v>
      </c>
      <c r="E281" s="1197">
        <v>14431.35</v>
      </c>
      <c r="F281" s="1147">
        <v>100</v>
      </c>
      <c r="G281" s="1198">
        <v>1</v>
      </c>
      <c r="H281" s="1149" t="s">
        <v>97</v>
      </c>
    </row>
    <row r="282" spans="2:8" s="27" customFormat="1" ht="16.25" customHeight="1" x14ac:dyDescent="0.3">
      <c r="B282" s="712" t="s">
        <v>1824</v>
      </c>
      <c r="C282" s="1152"/>
      <c r="D282" s="614"/>
      <c r="E282" s="614"/>
      <c r="F282" s="614"/>
      <c r="G282" s="614"/>
      <c r="H282" s="614"/>
    </row>
  </sheetData>
  <phoneticPr fontId="2"/>
  <conditionalFormatting sqref="D49:H274">
    <cfRule type="expression" dxfId="19" priority="11">
      <formula>MOD(ROW(),2)=0</formula>
    </cfRule>
  </conditionalFormatting>
  <conditionalFormatting sqref="D4:H48">
    <cfRule type="expression" dxfId="18" priority="10">
      <formula>MOD(ROW(),2)=0</formula>
    </cfRule>
  </conditionalFormatting>
  <conditionalFormatting sqref="D4:H274">
    <cfRule type="expression" dxfId="17" priority="8">
      <formula>MOD(ROW(),2)=0</formula>
    </cfRule>
    <cfRule type="expression" priority="9">
      <formula>MOD(ROW(),2)=0</formula>
    </cfRule>
  </conditionalFormatting>
  <conditionalFormatting sqref="C49:C62">
    <cfRule type="expression" dxfId="16" priority="7">
      <formula>MOD(ROW(),2)=0</formula>
    </cfRule>
  </conditionalFormatting>
  <conditionalFormatting sqref="C4:C48">
    <cfRule type="expression" dxfId="15" priority="6">
      <formula>MOD(ROW(),2)=0</formula>
    </cfRule>
  </conditionalFormatting>
  <conditionalFormatting sqref="C4:C62">
    <cfRule type="expression" dxfId="14" priority="4">
      <formula>MOD(ROW(),2)=0</formula>
    </cfRule>
    <cfRule type="expression" priority="5">
      <formula>MOD(ROW(),2)=0</formula>
    </cfRule>
  </conditionalFormatting>
  <conditionalFormatting sqref="C63:C274">
    <cfRule type="expression" dxfId="13" priority="3">
      <formula>MOD(ROW(),2)=0</formula>
    </cfRule>
  </conditionalFormatting>
  <conditionalFormatting sqref="C63:C274">
    <cfRule type="expression" dxfId="12"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4"/>
  <sheetViews>
    <sheetView showGridLines="0" view="pageBreakPreview" zoomScaleNormal="100" zoomScaleSheetLayoutView="100" workbookViewId="0">
      <pane ySplit="3" topLeftCell="A4" activePane="bottomLeft" state="frozen"/>
      <selection pane="bottomLeft"/>
    </sheetView>
  </sheetViews>
  <sheetFormatPr defaultColWidth="9" defaultRowHeight="15" x14ac:dyDescent="0.2"/>
  <cols>
    <col min="1" max="1" width="3.453125" style="1203" customWidth="1"/>
    <col min="2" max="2" width="14.36328125" style="1203" customWidth="1"/>
    <col min="3" max="3" width="50.6328125" style="1203" bestFit="1" customWidth="1"/>
    <col min="4" max="5" width="24" style="1205" customWidth="1"/>
    <col min="6" max="6" width="18.1796875" style="1205" customWidth="1"/>
    <col min="7" max="8" width="17.08984375" style="1205" customWidth="1"/>
    <col min="9" max="9" width="9" style="1203" customWidth="1"/>
    <col min="10" max="16384" width="9" style="1203"/>
  </cols>
  <sheetData>
    <row r="1" spans="1:36" x14ac:dyDescent="0.2">
      <c r="A1" s="1"/>
      <c r="B1" s="1"/>
      <c r="C1" s="1"/>
      <c r="D1" s="3"/>
      <c r="E1" s="3"/>
      <c r="F1" s="3"/>
      <c r="G1" s="3"/>
      <c r="H1" s="3"/>
    </row>
    <row r="2" spans="1:36" s="1331" customFormat="1" ht="16.25" customHeight="1" x14ac:dyDescent="0.2">
      <c r="A2" s="135"/>
      <c r="B2" s="1153" t="s">
        <v>699</v>
      </c>
      <c r="C2" s="1154" t="s">
        <v>533</v>
      </c>
      <c r="D2" s="1155" t="s">
        <v>2013</v>
      </c>
      <c r="E2" s="1155" t="s">
        <v>2014</v>
      </c>
      <c r="F2" s="1155" t="s">
        <v>2015</v>
      </c>
      <c r="G2" s="1156" t="s">
        <v>2016</v>
      </c>
      <c r="H2" s="1157" t="s">
        <v>2017</v>
      </c>
    </row>
    <row r="3" spans="1:36" s="1331" customFormat="1" ht="16.25" customHeight="1" x14ac:dyDescent="0.2">
      <c r="A3" s="135"/>
      <c r="B3" s="884"/>
      <c r="C3" s="885"/>
      <c r="D3" s="889" t="s">
        <v>0</v>
      </c>
      <c r="E3" s="889" t="s">
        <v>0</v>
      </c>
      <c r="F3" s="889" t="s">
        <v>1879</v>
      </c>
      <c r="G3" s="889"/>
      <c r="H3" s="1159" t="s">
        <v>2018</v>
      </c>
    </row>
    <row r="4" spans="1:36" s="27" customFormat="1" ht="16.25" customHeight="1" x14ac:dyDescent="0.2">
      <c r="B4" s="894" t="s">
        <v>6</v>
      </c>
      <c r="C4" s="1160" t="s">
        <v>595</v>
      </c>
      <c r="D4" s="455">
        <v>31139.8</v>
      </c>
      <c r="E4" s="790">
        <v>31133.29</v>
      </c>
      <c r="F4" s="385">
        <v>99.979094278062163</v>
      </c>
      <c r="G4" s="547">
        <v>100</v>
      </c>
      <c r="H4" s="474">
        <v>2772</v>
      </c>
      <c r="I4" s="1331"/>
      <c r="J4" s="1331"/>
      <c r="K4" s="1331"/>
      <c r="L4" s="1331"/>
      <c r="M4" s="1331"/>
      <c r="N4" s="1331"/>
      <c r="O4" s="1331"/>
      <c r="P4" s="1331"/>
      <c r="Q4" s="1331"/>
      <c r="R4" s="1331"/>
      <c r="S4" s="1331"/>
      <c r="T4" s="1331"/>
      <c r="U4" s="1331"/>
      <c r="V4" s="1331"/>
      <c r="W4" s="1331"/>
      <c r="X4" s="1331"/>
      <c r="Y4" s="1331"/>
      <c r="Z4" s="1331"/>
      <c r="AA4" s="1331"/>
      <c r="AB4" s="1331"/>
      <c r="AC4" s="1331"/>
      <c r="AD4" s="1331"/>
      <c r="AE4" s="1331"/>
      <c r="AF4" s="1331"/>
      <c r="AG4" s="1331"/>
      <c r="AH4" s="1331"/>
      <c r="AI4" s="1331"/>
      <c r="AJ4" s="1331"/>
    </row>
    <row r="5" spans="1:36" s="27" customFormat="1" ht="16.25" customHeight="1" x14ac:dyDescent="0.2">
      <c r="B5" s="894" t="s">
        <v>3</v>
      </c>
      <c r="C5" s="1161" t="s">
        <v>277</v>
      </c>
      <c r="D5" s="453">
        <v>25127.119999999999</v>
      </c>
      <c r="E5" s="453">
        <v>25127.119999999999</v>
      </c>
      <c r="F5" s="376">
        <v>100</v>
      </c>
      <c r="G5" s="333">
        <v>6</v>
      </c>
      <c r="H5" s="472" t="s">
        <v>2019</v>
      </c>
      <c r="I5" s="1331"/>
      <c r="J5" s="1331"/>
      <c r="K5" s="1331"/>
      <c r="L5" s="1331"/>
      <c r="M5" s="1331"/>
      <c r="N5" s="1331"/>
      <c r="O5" s="1331"/>
      <c r="P5" s="1331"/>
      <c r="Q5" s="1331"/>
      <c r="R5" s="1331"/>
      <c r="S5" s="1331"/>
      <c r="T5" s="1331"/>
      <c r="U5" s="1331"/>
      <c r="V5" s="1331"/>
      <c r="W5" s="1331"/>
      <c r="X5" s="1331"/>
      <c r="Y5" s="1331"/>
      <c r="Z5" s="1331"/>
      <c r="AA5" s="1331"/>
      <c r="AB5" s="1331"/>
      <c r="AC5" s="1331"/>
      <c r="AD5" s="1331"/>
      <c r="AE5" s="1331"/>
      <c r="AF5" s="1331"/>
      <c r="AG5" s="1331"/>
      <c r="AH5" s="1331"/>
      <c r="AI5" s="1331"/>
      <c r="AJ5" s="1331"/>
    </row>
    <row r="6" spans="1:36" s="27" customFormat="1" ht="16.25" customHeight="1" x14ac:dyDescent="0.2">
      <c r="B6" s="894" t="s">
        <v>7</v>
      </c>
      <c r="C6" s="1160" t="s">
        <v>278</v>
      </c>
      <c r="D6" s="455">
        <v>16384.189999999999</v>
      </c>
      <c r="E6" s="790">
        <v>16327.85</v>
      </c>
      <c r="F6" s="385">
        <v>99.656131917415507</v>
      </c>
      <c r="G6" s="547">
        <v>2</v>
      </c>
      <c r="H6" s="474" t="s">
        <v>2020</v>
      </c>
      <c r="I6" s="1331"/>
      <c r="J6" s="1331"/>
      <c r="K6" s="1331"/>
      <c r="L6" s="1331"/>
      <c r="M6" s="1331"/>
      <c r="N6" s="1331"/>
      <c r="O6" s="1331"/>
      <c r="P6" s="1331"/>
      <c r="Q6" s="1331"/>
      <c r="R6" s="1331"/>
      <c r="S6" s="1331"/>
      <c r="T6" s="1331"/>
      <c r="U6" s="1331"/>
      <c r="V6" s="1331"/>
      <c r="W6" s="1331"/>
      <c r="X6" s="1331"/>
      <c r="Y6" s="1331"/>
      <c r="Z6" s="1331"/>
      <c r="AA6" s="1331"/>
      <c r="AB6" s="1331"/>
      <c r="AC6" s="1331"/>
      <c r="AD6" s="1331"/>
      <c r="AE6" s="1331"/>
      <c r="AF6" s="1331"/>
      <c r="AG6" s="1331"/>
      <c r="AH6" s="1331"/>
      <c r="AI6" s="1331"/>
      <c r="AJ6" s="1331"/>
    </row>
    <row r="7" spans="1:36" s="27" customFormat="1" ht="16.25" customHeight="1" x14ac:dyDescent="0.2">
      <c r="B7" s="894" t="s">
        <v>5</v>
      </c>
      <c r="C7" s="1161" t="s">
        <v>1304</v>
      </c>
      <c r="D7" s="453">
        <v>6709.22</v>
      </c>
      <c r="E7" s="453">
        <v>6709.22</v>
      </c>
      <c r="F7" s="376">
        <v>100</v>
      </c>
      <c r="G7" s="333">
        <v>17</v>
      </c>
      <c r="H7" s="472">
        <v>449</v>
      </c>
      <c r="I7" s="1331"/>
      <c r="J7" s="1331"/>
      <c r="K7" s="1331"/>
      <c r="L7" s="1331"/>
      <c r="M7" s="1331"/>
      <c r="N7" s="1331"/>
      <c r="O7" s="1331"/>
      <c r="P7" s="1331"/>
      <c r="Q7" s="1331"/>
      <c r="R7" s="1331"/>
      <c r="S7" s="1331"/>
      <c r="T7" s="1331"/>
      <c r="U7" s="1331"/>
      <c r="V7" s="1331"/>
      <c r="W7" s="1331"/>
      <c r="X7" s="1331"/>
      <c r="Y7" s="1331"/>
      <c r="Z7" s="1331"/>
      <c r="AA7" s="1331"/>
      <c r="AB7" s="1331"/>
      <c r="AC7" s="1331"/>
      <c r="AD7" s="1331"/>
      <c r="AE7" s="1331"/>
      <c r="AF7" s="1331"/>
      <c r="AG7" s="1331"/>
      <c r="AH7" s="1331"/>
      <c r="AI7" s="1331"/>
      <c r="AJ7" s="1331"/>
    </row>
    <row r="8" spans="1:36" s="27" customFormat="1" ht="16.25" customHeight="1" x14ac:dyDescent="0.2">
      <c r="B8" s="894" t="s">
        <v>9</v>
      </c>
      <c r="C8" s="1160" t="s">
        <v>1458</v>
      </c>
      <c r="D8" s="455">
        <v>3489.09</v>
      </c>
      <c r="E8" s="790">
        <v>3489.09</v>
      </c>
      <c r="F8" s="385">
        <v>100</v>
      </c>
      <c r="G8" s="547">
        <v>7</v>
      </c>
      <c r="H8" s="474">
        <v>419</v>
      </c>
      <c r="I8" s="1331"/>
      <c r="J8" s="1331"/>
      <c r="K8" s="1331"/>
      <c r="L8" s="1331"/>
      <c r="M8" s="1331"/>
      <c r="N8" s="1331"/>
      <c r="O8" s="1331"/>
      <c r="P8" s="1331"/>
      <c r="Q8" s="1331"/>
      <c r="R8" s="1331"/>
      <c r="S8" s="1331"/>
      <c r="T8" s="1331"/>
      <c r="U8" s="1331"/>
      <c r="V8" s="1331"/>
      <c r="W8" s="1331"/>
      <c r="X8" s="1331"/>
      <c r="Y8" s="1331"/>
      <c r="Z8" s="1331"/>
      <c r="AA8" s="1331"/>
      <c r="AB8" s="1331"/>
      <c r="AC8" s="1331"/>
      <c r="AD8" s="1331"/>
      <c r="AE8" s="1331"/>
      <c r="AF8" s="1331"/>
      <c r="AG8" s="1331"/>
      <c r="AH8" s="1331"/>
      <c r="AI8" s="1331"/>
      <c r="AJ8" s="1331"/>
    </row>
    <row r="9" spans="1:36" s="27" customFormat="1" ht="16.25" customHeight="1" x14ac:dyDescent="0.2">
      <c r="B9" s="894" t="s">
        <v>10</v>
      </c>
      <c r="C9" s="1161" t="s">
        <v>283</v>
      </c>
      <c r="D9" s="453">
        <v>8821.24</v>
      </c>
      <c r="E9" s="453">
        <v>8821.24</v>
      </c>
      <c r="F9" s="376">
        <v>100</v>
      </c>
      <c r="G9" s="333">
        <v>1</v>
      </c>
      <c r="H9" s="472" t="s">
        <v>2021</v>
      </c>
      <c r="I9" s="1331"/>
      <c r="J9" s="1331"/>
      <c r="K9" s="1331"/>
      <c r="L9" s="1331"/>
      <c r="M9" s="1331"/>
      <c r="N9" s="1331"/>
      <c r="O9" s="1331"/>
      <c r="P9" s="1331"/>
      <c r="Q9" s="1331"/>
      <c r="R9" s="1331"/>
      <c r="S9" s="1331"/>
      <c r="T9" s="1331"/>
      <c r="U9" s="1331"/>
      <c r="V9" s="1331"/>
      <c r="W9" s="1331"/>
      <c r="X9" s="1331"/>
      <c r="Y9" s="1331"/>
      <c r="Z9" s="1331"/>
      <c r="AA9" s="1331"/>
      <c r="AB9" s="1331"/>
      <c r="AC9" s="1331"/>
      <c r="AD9" s="1331"/>
      <c r="AE9" s="1331"/>
      <c r="AF9" s="1331"/>
      <c r="AG9" s="1331"/>
      <c r="AH9" s="1331"/>
      <c r="AI9" s="1331"/>
      <c r="AJ9" s="1331"/>
    </row>
    <row r="10" spans="1:36" s="27" customFormat="1" ht="16.25" customHeight="1" x14ac:dyDescent="0.2">
      <c r="B10" s="894" t="s">
        <v>11</v>
      </c>
      <c r="C10" s="1160" t="s">
        <v>1459</v>
      </c>
      <c r="D10" s="455">
        <v>8165.1</v>
      </c>
      <c r="E10" s="790">
        <v>8165.1</v>
      </c>
      <c r="F10" s="385">
        <v>100</v>
      </c>
      <c r="G10" s="547">
        <v>10</v>
      </c>
      <c r="H10" s="474">
        <v>333</v>
      </c>
      <c r="I10" s="1331"/>
      <c r="J10" s="1331"/>
      <c r="K10" s="1331"/>
      <c r="L10" s="1331"/>
      <c r="M10" s="1331"/>
      <c r="N10" s="1331"/>
      <c r="O10" s="1331"/>
      <c r="P10" s="1331"/>
      <c r="Q10" s="1331"/>
      <c r="R10" s="1331"/>
      <c r="S10" s="1331"/>
      <c r="T10" s="1331"/>
      <c r="U10" s="1331"/>
      <c r="V10" s="1331"/>
      <c r="W10" s="1331"/>
      <c r="X10" s="1331"/>
      <c r="Y10" s="1331"/>
      <c r="Z10" s="1331"/>
      <c r="AA10" s="1331"/>
      <c r="AB10" s="1331"/>
      <c r="AC10" s="1331"/>
      <c r="AD10" s="1331"/>
      <c r="AE10" s="1331"/>
      <c r="AF10" s="1331"/>
      <c r="AG10" s="1331"/>
      <c r="AH10" s="1331"/>
      <c r="AI10" s="1331"/>
      <c r="AJ10" s="1331"/>
    </row>
    <row r="11" spans="1:36" s="27" customFormat="1" ht="16.25" customHeight="1" x14ac:dyDescent="0.2">
      <c r="B11" s="894" t="s">
        <v>12</v>
      </c>
      <c r="C11" s="1161" t="s">
        <v>285</v>
      </c>
      <c r="D11" s="453">
        <v>5683.09</v>
      </c>
      <c r="E11" s="453">
        <v>5683.09</v>
      </c>
      <c r="F11" s="376">
        <v>100</v>
      </c>
      <c r="G11" s="333">
        <v>20</v>
      </c>
      <c r="H11" s="472">
        <v>431</v>
      </c>
      <c r="I11" s="1331"/>
      <c r="J11" s="1331"/>
      <c r="K11" s="1331"/>
      <c r="L11" s="1331"/>
      <c r="M11" s="1331"/>
      <c r="N11" s="1331"/>
      <c r="O11" s="1331"/>
      <c r="P11" s="1331"/>
      <c r="Q11" s="1331"/>
      <c r="R11" s="1331"/>
      <c r="S11" s="1331"/>
      <c r="T11" s="1331"/>
      <c r="U11" s="1331"/>
      <c r="V11" s="1331"/>
      <c r="W11" s="1331"/>
      <c r="X11" s="1331"/>
      <c r="Y11" s="1331"/>
      <c r="Z11" s="1331"/>
      <c r="AA11" s="1331"/>
      <c r="AB11" s="1331"/>
      <c r="AC11" s="1331"/>
      <c r="AD11" s="1331"/>
      <c r="AE11" s="1331"/>
      <c r="AF11" s="1331"/>
      <c r="AG11" s="1331"/>
      <c r="AH11" s="1331"/>
      <c r="AI11" s="1331"/>
      <c r="AJ11" s="1331"/>
    </row>
    <row r="12" spans="1:36" s="27" customFormat="1" ht="16.25" customHeight="1" x14ac:dyDescent="0.2">
      <c r="B12" s="894" t="s">
        <v>13</v>
      </c>
      <c r="C12" s="1160" t="s">
        <v>286</v>
      </c>
      <c r="D12" s="455">
        <v>3358</v>
      </c>
      <c r="E12" s="790">
        <v>3358</v>
      </c>
      <c r="F12" s="385">
        <v>100</v>
      </c>
      <c r="G12" s="547">
        <v>8</v>
      </c>
      <c r="H12" s="474">
        <v>241</v>
      </c>
      <c r="I12" s="1331"/>
      <c r="J12" s="1331"/>
      <c r="K12" s="1331"/>
      <c r="L12" s="1331"/>
      <c r="M12" s="1331"/>
      <c r="N12" s="1331"/>
      <c r="O12" s="1331"/>
      <c r="P12" s="1331"/>
      <c r="Q12" s="1331"/>
      <c r="R12" s="1331"/>
      <c r="S12" s="1331"/>
      <c r="T12" s="1331"/>
      <c r="U12" s="1331"/>
      <c r="V12" s="1331"/>
      <c r="W12" s="1331"/>
      <c r="X12" s="1331"/>
      <c r="Y12" s="1331"/>
      <c r="Z12" s="1331"/>
      <c r="AA12" s="1331"/>
      <c r="AB12" s="1331"/>
      <c r="AC12" s="1331"/>
      <c r="AD12" s="1331"/>
      <c r="AE12" s="1331"/>
      <c r="AF12" s="1331"/>
      <c r="AG12" s="1331"/>
      <c r="AH12" s="1331"/>
      <c r="AI12" s="1331"/>
      <c r="AJ12" s="1331"/>
    </row>
    <row r="13" spans="1:36" s="27" customFormat="1" ht="16.25" customHeight="1" x14ac:dyDescent="0.2">
      <c r="B13" s="894" t="s">
        <v>15</v>
      </c>
      <c r="C13" s="1161" t="s">
        <v>287</v>
      </c>
      <c r="D13" s="453">
        <v>4117.26</v>
      </c>
      <c r="E13" s="453">
        <v>4117.26</v>
      </c>
      <c r="F13" s="376">
        <v>100</v>
      </c>
      <c r="G13" s="333">
        <v>7</v>
      </c>
      <c r="H13" s="472">
        <v>201</v>
      </c>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1331"/>
      <c r="AF13" s="1331"/>
      <c r="AG13" s="1331"/>
      <c r="AH13" s="1331"/>
      <c r="AI13" s="1331"/>
      <c r="AJ13" s="1331"/>
    </row>
    <row r="14" spans="1:36" s="27" customFormat="1" ht="16.25" customHeight="1" x14ac:dyDescent="0.2">
      <c r="B14" s="894" t="s">
        <v>17</v>
      </c>
      <c r="C14" s="1160" t="s">
        <v>1309</v>
      </c>
      <c r="D14" s="455">
        <v>4160.9399999999996</v>
      </c>
      <c r="E14" s="790">
        <v>4160.9399999999996</v>
      </c>
      <c r="F14" s="385">
        <v>100</v>
      </c>
      <c r="G14" s="547">
        <v>3</v>
      </c>
      <c r="H14" s="474">
        <v>268</v>
      </c>
      <c r="I14" s="1331"/>
      <c r="J14" s="1331"/>
      <c r="K14" s="1331"/>
      <c r="L14" s="1331"/>
      <c r="M14" s="1331"/>
      <c r="N14" s="1331"/>
      <c r="O14" s="1331"/>
      <c r="P14" s="1331"/>
      <c r="Q14" s="1331"/>
      <c r="R14" s="1331"/>
      <c r="S14" s="1331"/>
      <c r="T14" s="1331"/>
      <c r="U14" s="1331"/>
      <c r="V14" s="1331"/>
      <c r="W14" s="1331"/>
      <c r="X14" s="1331"/>
      <c r="Y14" s="1331"/>
      <c r="Z14" s="1331"/>
      <c r="AA14" s="1331"/>
      <c r="AB14" s="1331"/>
      <c r="AC14" s="1331"/>
      <c r="AD14" s="1331"/>
      <c r="AE14" s="1331"/>
      <c r="AF14" s="1331"/>
      <c r="AG14" s="1331"/>
      <c r="AH14" s="1331"/>
      <c r="AI14" s="1331"/>
      <c r="AJ14" s="1331"/>
    </row>
    <row r="15" spans="1:36" s="27" customFormat="1" ht="16.25" customHeight="1" x14ac:dyDescent="0.2">
      <c r="B15" s="894" t="s">
        <v>18</v>
      </c>
      <c r="C15" s="1161" t="s">
        <v>289</v>
      </c>
      <c r="D15" s="453">
        <v>2450.06</v>
      </c>
      <c r="E15" s="453">
        <v>2450.06</v>
      </c>
      <c r="F15" s="376">
        <v>100</v>
      </c>
      <c r="G15" s="333">
        <v>6</v>
      </c>
      <c r="H15" s="472">
        <v>198</v>
      </c>
      <c r="I15" s="1331"/>
      <c r="J15" s="1331"/>
      <c r="K15" s="1331"/>
      <c r="L15" s="1331"/>
      <c r="M15" s="1331"/>
      <c r="N15" s="1331"/>
      <c r="O15" s="1331"/>
      <c r="P15" s="1331"/>
      <c r="Q15" s="1331"/>
      <c r="R15" s="1331"/>
      <c r="S15" s="1331"/>
      <c r="T15" s="1331"/>
      <c r="U15" s="1331"/>
      <c r="V15" s="1331"/>
      <c r="W15" s="1331"/>
      <c r="X15" s="1331"/>
      <c r="Y15" s="1331"/>
      <c r="Z15" s="1331"/>
      <c r="AA15" s="1331"/>
      <c r="AB15" s="1331"/>
      <c r="AC15" s="1331"/>
      <c r="AD15" s="1331"/>
      <c r="AE15" s="1331"/>
      <c r="AF15" s="1331"/>
      <c r="AG15" s="1331"/>
      <c r="AH15" s="1331"/>
      <c r="AI15" s="1331"/>
      <c r="AJ15" s="1331"/>
    </row>
    <row r="16" spans="1:36" s="27" customFormat="1" ht="16.25" customHeight="1" x14ac:dyDescent="0.2">
      <c r="B16" s="894" t="s">
        <v>19</v>
      </c>
      <c r="C16" s="1160" t="s">
        <v>290</v>
      </c>
      <c r="D16" s="455">
        <v>3472.7</v>
      </c>
      <c r="E16" s="790">
        <v>3472.7</v>
      </c>
      <c r="F16" s="385">
        <v>100</v>
      </c>
      <c r="G16" s="547">
        <v>8</v>
      </c>
      <c r="H16" s="474">
        <v>251</v>
      </c>
      <c r="I16" s="1331"/>
      <c r="J16" s="1331"/>
      <c r="K16" s="1331"/>
      <c r="L16" s="1331"/>
      <c r="M16" s="1331"/>
      <c r="N16" s="1331"/>
      <c r="O16" s="1331"/>
      <c r="P16" s="1331"/>
      <c r="Q16" s="1331"/>
      <c r="R16" s="1331"/>
      <c r="S16" s="1331"/>
      <c r="T16" s="1331"/>
      <c r="U16" s="1331"/>
      <c r="V16" s="1331"/>
      <c r="W16" s="1331"/>
      <c r="X16" s="1331"/>
      <c r="Y16" s="1331"/>
      <c r="Z16" s="1331"/>
      <c r="AA16" s="1331"/>
      <c r="AB16" s="1331"/>
      <c r="AC16" s="1331"/>
      <c r="AD16" s="1331"/>
      <c r="AE16" s="1331"/>
      <c r="AF16" s="1331"/>
      <c r="AG16" s="1331"/>
      <c r="AH16" s="1331"/>
      <c r="AI16" s="1331"/>
      <c r="AJ16" s="1331"/>
    </row>
    <row r="17" spans="2:36" s="27" customFormat="1" ht="16.25" customHeight="1" x14ac:dyDescent="0.2">
      <c r="B17" s="894" t="s">
        <v>20</v>
      </c>
      <c r="C17" s="1161" t="s">
        <v>1310</v>
      </c>
      <c r="D17" s="453">
        <v>5545.13</v>
      </c>
      <c r="E17" s="453">
        <v>5545.13</v>
      </c>
      <c r="F17" s="376">
        <v>100</v>
      </c>
      <c r="G17" s="333">
        <v>13</v>
      </c>
      <c r="H17" s="472">
        <v>368</v>
      </c>
      <c r="I17" s="1331"/>
      <c r="J17" s="1331"/>
      <c r="K17" s="1331"/>
      <c r="L17" s="1331"/>
      <c r="M17" s="1331"/>
      <c r="N17" s="1331"/>
      <c r="O17" s="1331"/>
      <c r="P17" s="1331"/>
      <c r="Q17" s="1331"/>
      <c r="R17" s="1331"/>
      <c r="S17" s="1331"/>
      <c r="T17" s="1331"/>
      <c r="U17" s="1331"/>
      <c r="V17" s="1331"/>
      <c r="W17" s="1331"/>
      <c r="X17" s="1331"/>
      <c r="Y17" s="1331"/>
      <c r="Z17" s="1331"/>
      <c r="AA17" s="1331"/>
      <c r="AB17" s="1331"/>
      <c r="AC17" s="1331"/>
      <c r="AD17" s="1331"/>
      <c r="AE17" s="1331"/>
      <c r="AF17" s="1331"/>
      <c r="AG17" s="1331"/>
      <c r="AH17" s="1331"/>
      <c r="AI17" s="1331"/>
      <c r="AJ17" s="1331"/>
    </row>
    <row r="18" spans="2:36" s="27" customFormat="1" ht="16.25" customHeight="1" x14ac:dyDescent="0.2">
      <c r="B18" s="894" t="s">
        <v>21</v>
      </c>
      <c r="C18" s="1160" t="s">
        <v>292</v>
      </c>
      <c r="D18" s="455">
        <v>4554.9799999999996</v>
      </c>
      <c r="E18" s="790">
        <v>4554.9799999999996</v>
      </c>
      <c r="F18" s="385">
        <v>100</v>
      </c>
      <c r="G18" s="547">
        <v>7</v>
      </c>
      <c r="H18" s="474">
        <v>169</v>
      </c>
      <c r="I18" s="1331"/>
      <c r="J18" s="1331"/>
      <c r="K18" s="1331"/>
      <c r="L18" s="1331"/>
      <c r="M18" s="1331"/>
      <c r="N18" s="1331"/>
      <c r="O18" s="1331"/>
      <c r="P18" s="1331"/>
      <c r="Q18" s="1331"/>
      <c r="R18" s="1331"/>
      <c r="S18" s="1331"/>
      <c r="T18" s="1331"/>
      <c r="U18" s="1331"/>
      <c r="V18" s="1331"/>
      <c r="W18" s="1331"/>
      <c r="X18" s="1331"/>
      <c r="Y18" s="1331"/>
      <c r="Z18" s="1331"/>
      <c r="AA18" s="1331"/>
      <c r="AB18" s="1331"/>
      <c r="AC18" s="1331"/>
      <c r="AD18" s="1331"/>
      <c r="AE18" s="1331"/>
      <c r="AF18" s="1331"/>
      <c r="AG18" s="1331"/>
      <c r="AH18" s="1331"/>
      <c r="AI18" s="1331"/>
      <c r="AJ18" s="1331"/>
    </row>
    <row r="19" spans="2:36" s="27" customFormat="1" ht="16.25" customHeight="1" x14ac:dyDescent="0.2">
      <c r="B19" s="894" t="s">
        <v>22</v>
      </c>
      <c r="C19" s="1161" t="s">
        <v>293</v>
      </c>
      <c r="D19" s="453">
        <v>3037.37</v>
      </c>
      <c r="E19" s="453">
        <v>3037.37</v>
      </c>
      <c r="F19" s="376">
        <v>100</v>
      </c>
      <c r="G19" s="333">
        <v>5</v>
      </c>
      <c r="H19" s="472">
        <v>178</v>
      </c>
      <c r="I19" s="1331"/>
      <c r="J19" s="1331"/>
      <c r="K19" s="1331"/>
      <c r="L19" s="1331"/>
      <c r="M19" s="1331"/>
      <c r="N19" s="1331"/>
      <c r="O19" s="1331"/>
      <c r="P19" s="1331"/>
      <c r="Q19" s="1331"/>
      <c r="R19" s="1331"/>
      <c r="S19" s="1331"/>
      <c r="T19" s="1331"/>
      <c r="U19" s="1331"/>
      <c r="V19" s="1331"/>
      <c r="W19" s="1331"/>
      <c r="X19" s="1331"/>
      <c r="Y19" s="1331"/>
      <c r="Z19" s="1331"/>
      <c r="AA19" s="1331"/>
      <c r="AB19" s="1331"/>
      <c r="AC19" s="1331"/>
      <c r="AD19" s="1331"/>
      <c r="AE19" s="1331"/>
      <c r="AF19" s="1331"/>
      <c r="AG19" s="1331"/>
      <c r="AH19" s="1331"/>
      <c r="AI19" s="1331"/>
      <c r="AJ19" s="1331"/>
    </row>
    <row r="20" spans="2:36" s="27" customFormat="1" ht="16.25" customHeight="1" x14ac:dyDescent="0.2">
      <c r="B20" s="894" t="s">
        <v>23</v>
      </c>
      <c r="C20" s="1160" t="s">
        <v>294</v>
      </c>
      <c r="D20" s="455">
        <v>2854.83</v>
      </c>
      <c r="E20" s="790">
        <v>2854.83</v>
      </c>
      <c r="F20" s="385">
        <v>100</v>
      </c>
      <c r="G20" s="547">
        <v>7</v>
      </c>
      <c r="H20" s="474">
        <v>140</v>
      </c>
      <c r="I20" s="1331"/>
      <c r="J20" s="1331"/>
      <c r="K20" s="1331"/>
      <c r="L20" s="1331"/>
      <c r="M20" s="1331"/>
      <c r="N20" s="1331"/>
      <c r="O20" s="1331"/>
      <c r="P20" s="1331"/>
      <c r="Q20" s="1331"/>
      <c r="R20" s="1331"/>
      <c r="S20" s="1331"/>
      <c r="T20" s="1331"/>
      <c r="U20" s="1331"/>
      <c r="V20" s="1331"/>
      <c r="W20" s="1331"/>
      <c r="X20" s="1331"/>
      <c r="Y20" s="1331"/>
      <c r="Z20" s="1331"/>
      <c r="AA20" s="1331"/>
      <c r="AB20" s="1331"/>
      <c r="AC20" s="1331"/>
      <c r="AD20" s="1331"/>
      <c r="AE20" s="1331"/>
      <c r="AF20" s="1331"/>
      <c r="AG20" s="1331"/>
      <c r="AH20" s="1331"/>
      <c r="AI20" s="1331"/>
      <c r="AJ20" s="1331"/>
    </row>
    <row r="21" spans="2:36" s="27" customFormat="1" ht="16.25" customHeight="1" x14ac:dyDescent="0.2">
      <c r="B21" s="894" t="s">
        <v>24</v>
      </c>
      <c r="C21" s="1161" t="s">
        <v>1460</v>
      </c>
      <c r="D21" s="453">
        <v>4076.38</v>
      </c>
      <c r="E21" s="453">
        <v>4076.38</v>
      </c>
      <c r="F21" s="376">
        <v>100</v>
      </c>
      <c r="G21" s="333">
        <v>8</v>
      </c>
      <c r="H21" s="472">
        <v>183</v>
      </c>
      <c r="I21" s="1331"/>
      <c r="J21" s="1331"/>
      <c r="K21" s="1331"/>
      <c r="L21" s="1331"/>
      <c r="M21" s="1331"/>
      <c r="N21" s="1331"/>
      <c r="O21" s="1331"/>
      <c r="P21" s="1331"/>
      <c r="Q21" s="1331"/>
      <c r="R21" s="1331"/>
      <c r="S21" s="1331"/>
      <c r="T21" s="1331"/>
      <c r="U21" s="1331"/>
      <c r="V21" s="1331"/>
      <c r="W21" s="1331"/>
      <c r="X21" s="1331"/>
      <c r="Y21" s="1331"/>
      <c r="Z21" s="1331"/>
      <c r="AA21" s="1331"/>
      <c r="AB21" s="1331"/>
      <c r="AC21" s="1331"/>
      <c r="AD21" s="1331"/>
      <c r="AE21" s="1331"/>
      <c r="AF21" s="1331"/>
      <c r="AG21" s="1331"/>
      <c r="AH21" s="1331"/>
      <c r="AI21" s="1331"/>
      <c r="AJ21" s="1331"/>
    </row>
    <row r="22" spans="2:36" s="27" customFormat="1" ht="16.25" customHeight="1" x14ac:dyDescent="0.2">
      <c r="B22" s="894" t="s">
        <v>25</v>
      </c>
      <c r="C22" s="1160" t="s">
        <v>1312</v>
      </c>
      <c r="D22" s="455">
        <v>3361.48</v>
      </c>
      <c r="E22" s="790">
        <v>3361.48</v>
      </c>
      <c r="F22" s="385">
        <v>100</v>
      </c>
      <c r="G22" s="547">
        <v>15</v>
      </c>
      <c r="H22" s="474">
        <v>169</v>
      </c>
      <c r="I22" s="1331"/>
      <c r="J22" s="1331"/>
      <c r="K22" s="1331"/>
      <c r="L22" s="1331"/>
      <c r="M22" s="1331"/>
      <c r="N22" s="1331"/>
      <c r="O22" s="1331"/>
      <c r="P22" s="1331"/>
      <c r="Q22" s="1331"/>
      <c r="R22" s="1331"/>
      <c r="S22" s="1331"/>
      <c r="T22" s="1331"/>
      <c r="U22" s="1331"/>
      <c r="V22" s="1331"/>
      <c r="W22" s="1331"/>
      <c r="X22" s="1331"/>
      <c r="Y22" s="1331"/>
      <c r="Z22" s="1331"/>
      <c r="AA22" s="1331"/>
      <c r="AB22" s="1331"/>
      <c r="AC22" s="1331"/>
      <c r="AD22" s="1331"/>
      <c r="AE22" s="1331"/>
      <c r="AF22" s="1331"/>
      <c r="AG22" s="1331"/>
      <c r="AH22" s="1331"/>
      <c r="AI22" s="1331"/>
      <c r="AJ22" s="1331"/>
    </row>
    <row r="23" spans="2:36" s="27" customFormat="1" ht="16.25" customHeight="1" x14ac:dyDescent="0.2">
      <c r="B23" s="894" t="s">
        <v>26</v>
      </c>
      <c r="C23" s="1161" t="s">
        <v>297</v>
      </c>
      <c r="D23" s="453">
        <v>2074.66</v>
      </c>
      <c r="E23" s="453">
        <v>2074.66</v>
      </c>
      <c r="F23" s="376">
        <v>100</v>
      </c>
      <c r="G23" s="333">
        <v>8</v>
      </c>
      <c r="H23" s="472">
        <v>154</v>
      </c>
      <c r="I23" s="1331"/>
      <c r="J23" s="1331"/>
      <c r="K23" s="1331"/>
      <c r="L23" s="1331"/>
      <c r="M23" s="1331"/>
      <c r="N23" s="1331"/>
      <c r="O23" s="1331"/>
      <c r="P23" s="1331"/>
      <c r="Q23" s="1331"/>
      <c r="R23" s="1331"/>
      <c r="S23" s="1331"/>
      <c r="T23" s="1331"/>
      <c r="U23" s="1331"/>
      <c r="V23" s="1331"/>
      <c r="W23" s="1331"/>
      <c r="X23" s="1331"/>
      <c r="Y23" s="1331"/>
      <c r="Z23" s="1331"/>
      <c r="AA23" s="1331"/>
      <c r="AB23" s="1331"/>
      <c r="AC23" s="1331"/>
      <c r="AD23" s="1331"/>
      <c r="AE23" s="1331"/>
      <c r="AF23" s="1331"/>
      <c r="AG23" s="1331"/>
      <c r="AH23" s="1331"/>
      <c r="AI23" s="1331"/>
      <c r="AJ23" s="1331"/>
    </row>
    <row r="24" spans="2:36" s="27" customFormat="1" ht="16.25" customHeight="1" x14ac:dyDescent="0.2">
      <c r="B24" s="894" t="s">
        <v>28</v>
      </c>
      <c r="C24" s="1160" t="s">
        <v>298</v>
      </c>
      <c r="D24" s="455">
        <v>2054.21</v>
      </c>
      <c r="E24" s="790">
        <v>2054.21</v>
      </c>
      <c r="F24" s="385">
        <v>100</v>
      </c>
      <c r="G24" s="547">
        <v>9</v>
      </c>
      <c r="H24" s="474">
        <v>119</v>
      </c>
      <c r="I24" s="1331"/>
      <c r="J24" s="1331"/>
      <c r="K24" s="1331"/>
      <c r="L24" s="1331"/>
      <c r="M24" s="1331"/>
      <c r="N24" s="1331"/>
      <c r="O24" s="1331"/>
      <c r="P24" s="1331"/>
      <c r="Q24" s="1331"/>
      <c r="R24" s="1331"/>
      <c r="S24" s="1331"/>
      <c r="T24" s="1331"/>
      <c r="U24" s="1331"/>
      <c r="V24" s="1331"/>
      <c r="W24" s="1331"/>
      <c r="X24" s="1331"/>
      <c r="Y24" s="1331"/>
      <c r="Z24" s="1331"/>
      <c r="AA24" s="1331"/>
      <c r="AB24" s="1331"/>
      <c r="AC24" s="1331"/>
      <c r="AD24" s="1331"/>
      <c r="AE24" s="1331"/>
      <c r="AF24" s="1331"/>
      <c r="AG24" s="1331"/>
      <c r="AH24" s="1331"/>
      <c r="AI24" s="1331"/>
      <c r="AJ24" s="1331"/>
    </row>
    <row r="25" spans="2:36" s="27" customFormat="1" ht="16.25" customHeight="1" x14ac:dyDescent="0.2">
      <c r="B25" s="894" t="s">
        <v>30</v>
      </c>
      <c r="C25" s="1161" t="s">
        <v>299</v>
      </c>
      <c r="D25" s="453">
        <v>1859.43</v>
      </c>
      <c r="E25" s="453">
        <v>1859.43</v>
      </c>
      <c r="F25" s="376">
        <v>100</v>
      </c>
      <c r="G25" s="333">
        <v>7</v>
      </c>
      <c r="H25" s="472">
        <v>101</v>
      </c>
      <c r="I25" s="1331"/>
      <c r="J25" s="1331"/>
      <c r="K25" s="1331"/>
      <c r="L25" s="1331"/>
      <c r="M25" s="1331"/>
      <c r="N25" s="1331"/>
      <c r="O25" s="1331"/>
      <c r="P25" s="1331"/>
      <c r="Q25" s="1331"/>
      <c r="R25" s="1331"/>
      <c r="S25" s="1331"/>
      <c r="T25" s="1331"/>
      <c r="U25" s="1331"/>
      <c r="V25" s="1331"/>
      <c r="W25" s="1331"/>
      <c r="X25" s="1331"/>
      <c r="Y25" s="1331"/>
      <c r="Z25" s="1331"/>
      <c r="AA25" s="1331"/>
      <c r="AB25" s="1331"/>
      <c r="AC25" s="1331"/>
      <c r="AD25" s="1331"/>
      <c r="AE25" s="1331"/>
      <c r="AF25" s="1331"/>
      <c r="AG25" s="1331"/>
      <c r="AH25" s="1331"/>
      <c r="AI25" s="1331"/>
      <c r="AJ25" s="1331"/>
    </row>
    <row r="26" spans="2:36" s="27" customFormat="1" ht="16.25" customHeight="1" x14ac:dyDescent="0.2">
      <c r="B26" s="894" t="s">
        <v>31</v>
      </c>
      <c r="C26" s="1160" t="s">
        <v>300</v>
      </c>
      <c r="D26" s="455">
        <v>4869.8100000000004</v>
      </c>
      <c r="E26" s="790">
        <v>4869.8100000000004</v>
      </c>
      <c r="F26" s="385">
        <v>100</v>
      </c>
      <c r="G26" s="547">
        <v>9</v>
      </c>
      <c r="H26" s="474">
        <v>444</v>
      </c>
      <c r="I26" s="1331"/>
      <c r="J26" s="1331"/>
      <c r="K26" s="1331"/>
      <c r="L26" s="1331"/>
      <c r="M26" s="1331"/>
      <c r="N26" s="1331"/>
      <c r="O26" s="1331"/>
      <c r="P26" s="1331"/>
      <c r="Q26" s="1331"/>
      <c r="R26" s="1331"/>
      <c r="S26" s="1331"/>
      <c r="T26" s="1331"/>
      <c r="U26" s="1331"/>
      <c r="V26" s="1331"/>
      <c r="W26" s="1331"/>
      <c r="X26" s="1331"/>
      <c r="Y26" s="1331"/>
      <c r="Z26" s="1331"/>
      <c r="AA26" s="1331"/>
      <c r="AB26" s="1331"/>
      <c r="AC26" s="1331"/>
      <c r="AD26" s="1331"/>
      <c r="AE26" s="1331"/>
      <c r="AF26" s="1331"/>
      <c r="AG26" s="1331"/>
      <c r="AH26" s="1331"/>
      <c r="AI26" s="1331"/>
      <c r="AJ26" s="1331"/>
    </row>
    <row r="27" spans="2:36" s="27" customFormat="1" ht="16.25" customHeight="1" x14ac:dyDescent="0.2">
      <c r="B27" s="894" t="s">
        <v>33</v>
      </c>
      <c r="C27" s="1161" t="s">
        <v>302</v>
      </c>
      <c r="D27" s="453">
        <v>3820.09</v>
      </c>
      <c r="E27" s="453">
        <v>3820.09</v>
      </c>
      <c r="F27" s="376">
        <v>100</v>
      </c>
      <c r="G27" s="333">
        <v>1</v>
      </c>
      <c r="H27" s="472" t="s">
        <v>2020</v>
      </c>
      <c r="I27" s="1331"/>
      <c r="J27" s="1331"/>
      <c r="K27" s="1331"/>
      <c r="L27" s="1331"/>
      <c r="M27" s="1331"/>
      <c r="N27" s="1331"/>
      <c r="O27" s="1331"/>
      <c r="P27" s="1331"/>
      <c r="Q27" s="1331"/>
      <c r="R27" s="1331"/>
      <c r="S27" s="1331"/>
      <c r="T27" s="1331"/>
      <c r="U27" s="1331"/>
      <c r="V27" s="1331"/>
      <c r="W27" s="1331"/>
      <c r="X27" s="1331"/>
      <c r="Y27" s="1331"/>
      <c r="Z27" s="1331"/>
      <c r="AA27" s="1331"/>
      <c r="AB27" s="1331"/>
      <c r="AC27" s="1331"/>
      <c r="AD27" s="1331"/>
      <c r="AE27" s="1331"/>
      <c r="AF27" s="1331"/>
      <c r="AG27" s="1331"/>
      <c r="AH27" s="1331"/>
      <c r="AI27" s="1331"/>
      <c r="AJ27" s="1331"/>
    </row>
    <row r="28" spans="2:36" s="27" customFormat="1" ht="16.25" customHeight="1" x14ac:dyDescent="0.2">
      <c r="B28" s="894" t="s">
        <v>36</v>
      </c>
      <c r="C28" s="1160" t="s">
        <v>303</v>
      </c>
      <c r="D28" s="455">
        <v>3900.85</v>
      </c>
      <c r="E28" s="790">
        <v>3844.98</v>
      </c>
      <c r="F28" s="385">
        <v>98.567748054911107</v>
      </c>
      <c r="G28" s="547">
        <v>10</v>
      </c>
      <c r="H28" s="474">
        <v>149</v>
      </c>
      <c r="I28" s="1331"/>
      <c r="J28" s="1331"/>
      <c r="K28" s="1331"/>
      <c r="L28" s="1331"/>
      <c r="M28" s="1331"/>
      <c r="N28" s="1331"/>
      <c r="O28" s="1331"/>
      <c r="P28" s="1331"/>
      <c r="Q28" s="1331"/>
      <c r="R28" s="1331"/>
      <c r="S28" s="1331"/>
      <c r="T28" s="1331"/>
      <c r="U28" s="1331"/>
      <c r="V28" s="1331"/>
      <c r="W28" s="1331"/>
      <c r="X28" s="1331"/>
      <c r="Y28" s="1331"/>
      <c r="Z28" s="1331"/>
      <c r="AA28" s="1331"/>
      <c r="AB28" s="1331"/>
      <c r="AC28" s="1331"/>
      <c r="AD28" s="1331"/>
      <c r="AE28" s="1331"/>
      <c r="AF28" s="1331"/>
      <c r="AG28" s="1331"/>
      <c r="AH28" s="1331"/>
      <c r="AI28" s="1331"/>
      <c r="AJ28" s="1331"/>
    </row>
    <row r="29" spans="2:36" s="27" customFormat="1" ht="16.25" customHeight="1" x14ac:dyDescent="0.2">
      <c r="B29" s="894" t="s">
        <v>37</v>
      </c>
      <c r="C29" s="1161" t="s">
        <v>1313</v>
      </c>
      <c r="D29" s="453">
        <v>1936.4</v>
      </c>
      <c r="E29" s="453">
        <v>1936.4</v>
      </c>
      <c r="F29" s="376">
        <v>100</v>
      </c>
      <c r="G29" s="333">
        <v>8</v>
      </c>
      <c r="H29" s="472">
        <v>112</v>
      </c>
      <c r="I29" s="1331"/>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row>
    <row r="30" spans="2:36" s="27" customFormat="1" ht="16.25" customHeight="1" x14ac:dyDescent="0.2">
      <c r="B30" s="894" t="s">
        <v>38</v>
      </c>
      <c r="C30" s="1160" t="s">
        <v>305</v>
      </c>
      <c r="D30" s="455">
        <v>6851.48</v>
      </c>
      <c r="E30" s="790">
        <v>6851.48</v>
      </c>
      <c r="F30" s="385">
        <v>100</v>
      </c>
      <c r="G30" s="547">
        <v>17</v>
      </c>
      <c r="H30" s="474">
        <v>266</v>
      </c>
      <c r="I30" s="1331"/>
      <c r="J30" s="1331"/>
      <c r="K30" s="1331"/>
      <c r="L30" s="1331"/>
      <c r="M30" s="1331"/>
      <c r="N30" s="1331"/>
      <c r="O30" s="1331"/>
      <c r="P30" s="1331"/>
      <c r="Q30" s="1331"/>
      <c r="R30" s="1331"/>
      <c r="S30" s="1331"/>
      <c r="T30" s="1331"/>
      <c r="U30" s="1331"/>
      <c r="V30" s="1331"/>
      <c r="W30" s="1331"/>
      <c r="X30" s="1331"/>
      <c r="Y30" s="1331"/>
      <c r="Z30" s="1331"/>
      <c r="AA30" s="1331"/>
      <c r="AB30" s="1331"/>
      <c r="AC30" s="1331"/>
      <c r="AD30" s="1331"/>
      <c r="AE30" s="1331"/>
      <c r="AF30" s="1331"/>
      <c r="AG30" s="1331"/>
      <c r="AH30" s="1331"/>
      <c r="AI30" s="1331"/>
      <c r="AJ30" s="1331"/>
    </row>
    <row r="31" spans="2:36" s="27" customFormat="1" ht="16.25" customHeight="1" x14ac:dyDescent="0.2">
      <c r="B31" s="894" t="s">
        <v>39</v>
      </c>
      <c r="C31" s="1161" t="s">
        <v>1314</v>
      </c>
      <c r="D31" s="453">
        <v>8266.67</v>
      </c>
      <c r="E31" s="453">
        <v>8266.67</v>
      </c>
      <c r="F31" s="376">
        <v>100</v>
      </c>
      <c r="G31" s="333">
        <v>32</v>
      </c>
      <c r="H31" s="472">
        <v>525</v>
      </c>
      <c r="I31" s="1331"/>
      <c r="J31" s="1331"/>
      <c r="K31" s="1331"/>
      <c r="L31" s="1331"/>
      <c r="M31" s="1331"/>
      <c r="N31" s="1331"/>
      <c r="O31" s="1331"/>
      <c r="P31" s="1331"/>
      <c r="Q31" s="1331"/>
      <c r="R31" s="1331"/>
      <c r="S31" s="1331"/>
      <c r="T31" s="1331"/>
      <c r="U31" s="1331"/>
      <c r="V31" s="1331"/>
      <c r="W31" s="1331"/>
      <c r="X31" s="1331"/>
      <c r="Y31" s="1331"/>
      <c r="Z31" s="1331"/>
      <c r="AA31" s="1331"/>
      <c r="AB31" s="1331"/>
      <c r="AC31" s="1331"/>
      <c r="AD31" s="1331"/>
      <c r="AE31" s="1331"/>
      <c r="AF31" s="1331"/>
      <c r="AG31" s="1331"/>
      <c r="AH31" s="1331"/>
      <c r="AI31" s="1331"/>
      <c r="AJ31" s="1331"/>
    </row>
    <row r="32" spans="2:36" s="27" customFormat="1" ht="16.25" customHeight="1" x14ac:dyDescent="0.2">
      <c r="B32" s="894" t="s">
        <v>40</v>
      </c>
      <c r="C32" s="1160" t="s">
        <v>1461</v>
      </c>
      <c r="D32" s="455">
        <v>6866.6</v>
      </c>
      <c r="E32" s="790">
        <v>6686.89</v>
      </c>
      <c r="F32" s="385">
        <v>97.382838668336603</v>
      </c>
      <c r="G32" s="547">
        <v>36</v>
      </c>
      <c r="H32" s="474">
        <v>315</v>
      </c>
      <c r="I32" s="1331"/>
      <c r="J32" s="1331"/>
      <c r="K32" s="1331"/>
      <c r="L32" s="1331"/>
      <c r="M32" s="1331"/>
      <c r="N32" s="1331"/>
      <c r="O32" s="1331"/>
      <c r="P32" s="1331"/>
      <c r="Q32" s="1331"/>
      <c r="R32" s="1331"/>
      <c r="S32" s="1331"/>
      <c r="T32" s="1331"/>
      <c r="U32" s="1331"/>
      <c r="V32" s="1331"/>
      <c r="W32" s="1331"/>
      <c r="X32" s="1331"/>
      <c r="Y32" s="1331"/>
      <c r="Z32" s="1331"/>
      <c r="AA32" s="1331"/>
      <c r="AB32" s="1331"/>
      <c r="AC32" s="1331"/>
      <c r="AD32" s="1331"/>
      <c r="AE32" s="1331"/>
      <c r="AF32" s="1331"/>
      <c r="AG32" s="1331"/>
      <c r="AH32" s="1331"/>
      <c r="AI32" s="1331"/>
      <c r="AJ32" s="1331"/>
    </row>
    <row r="33" spans="2:36" s="27" customFormat="1" ht="16.25" customHeight="1" x14ac:dyDescent="0.2">
      <c r="B33" s="894" t="s">
        <v>41</v>
      </c>
      <c r="C33" s="1161" t="s">
        <v>1316</v>
      </c>
      <c r="D33" s="453">
        <v>8074.83</v>
      </c>
      <c r="E33" s="453">
        <v>8074.83</v>
      </c>
      <c r="F33" s="376">
        <v>100</v>
      </c>
      <c r="G33" s="333">
        <v>8</v>
      </c>
      <c r="H33" s="472">
        <v>115</v>
      </c>
      <c r="I33" s="1331"/>
      <c r="J33" s="1331"/>
      <c r="K33" s="1331"/>
      <c r="L33" s="1331"/>
      <c r="M33" s="1331"/>
      <c r="N33" s="1331"/>
      <c r="O33" s="1331"/>
      <c r="P33" s="1331"/>
      <c r="Q33" s="1331"/>
      <c r="R33" s="1331"/>
      <c r="S33" s="1331"/>
      <c r="T33" s="1331"/>
      <c r="U33" s="1331"/>
      <c r="V33" s="1331"/>
      <c r="W33" s="1331"/>
      <c r="X33" s="1331"/>
      <c r="Y33" s="1331"/>
      <c r="Z33" s="1331"/>
      <c r="AA33" s="1331"/>
      <c r="AB33" s="1331"/>
      <c r="AC33" s="1331"/>
      <c r="AD33" s="1331"/>
      <c r="AE33" s="1331"/>
      <c r="AF33" s="1331"/>
      <c r="AG33" s="1331"/>
      <c r="AH33" s="1331"/>
      <c r="AI33" s="1331"/>
      <c r="AJ33" s="1331"/>
    </row>
    <row r="34" spans="2:36" s="27" customFormat="1" ht="16.25" customHeight="1" x14ac:dyDescent="0.2">
      <c r="B34" s="894" t="s">
        <v>733</v>
      </c>
      <c r="C34" s="1160" t="s">
        <v>1462</v>
      </c>
      <c r="D34" s="455">
        <v>4019.84</v>
      </c>
      <c r="E34" s="790">
        <v>4019.84</v>
      </c>
      <c r="F34" s="385">
        <v>100</v>
      </c>
      <c r="G34" s="547">
        <v>11</v>
      </c>
      <c r="H34" s="474">
        <v>306</v>
      </c>
      <c r="I34" s="1331"/>
      <c r="J34" s="1331"/>
      <c r="K34" s="1331"/>
      <c r="L34" s="1331"/>
      <c r="M34" s="1331"/>
      <c r="N34" s="1331"/>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row>
    <row r="35" spans="2:36" s="27" customFormat="1" ht="16.25" customHeight="1" x14ac:dyDescent="0.2">
      <c r="B35" s="894" t="s">
        <v>734</v>
      </c>
      <c r="C35" s="1161" t="s">
        <v>812</v>
      </c>
      <c r="D35" s="453">
        <v>2055.5300000000002</v>
      </c>
      <c r="E35" s="453">
        <v>2055.5300000000002</v>
      </c>
      <c r="F35" s="376">
        <v>100</v>
      </c>
      <c r="G35" s="333">
        <v>7</v>
      </c>
      <c r="H35" s="472">
        <v>191</v>
      </c>
      <c r="I35" s="1331"/>
      <c r="J35" s="1331"/>
      <c r="K35" s="1331"/>
      <c r="L35" s="1331"/>
      <c r="M35" s="1331"/>
      <c r="N35" s="1331"/>
      <c r="O35" s="1331"/>
      <c r="P35" s="1331"/>
      <c r="Q35" s="1331"/>
      <c r="R35" s="1331"/>
      <c r="S35" s="1331"/>
      <c r="T35" s="1331"/>
      <c r="U35" s="1331"/>
      <c r="V35" s="1331"/>
      <c r="W35" s="1331"/>
      <c r="X35" s="1331"/>
      <c r="Y35" s="1331"/>
      <c r="Z35" s="1331"/>
      <c r="AA35" s="1331"/>
      <c r="AB35" s="1331"/>
      <c r="AC35" s="1331"/>
      <c r="AD35" s="1331"/>
      <c r="AE35" s="1331"/>
      <c r="AF35" s="1331"/>
      <c r="AG35" s="1331"/>
      <c r="AH35" s="1331"/>
      <c r="AI35" s="1331"/>
      <c r="AJ35" s="1331"/>
    </row>
    <row r="36" spans="2:36" s="27" customFormat="1" ht="16.25" customHeight="1" x14ac:dyDescent="0.2">
      <c r="B36" s="894" t="s">
        <v>736</v>
      </c>
      <c r="C36" s="1160" t="s">
        <v>813</v>
      </c>
      <c r="D36" s="455">
        <v>2667.77</v>
      </c>
      <c r="E36" s="790">
        <v>2667.77</v>
      </c>
      <c r="F36" s="385">
        <v>100</v>
      </c>
      <c r="G36" s="547">
        <v>1</v>
      </c>
      <c r="H36" s="474" t="s">
        <v>2021</v>
      </c>
      <c r="I36" s="1331"/>
      <c r="J36" s="1331"/>
      <c r="K36" s="1331"/>
      <c r="L36" s="1331"/>
      <c r="M36" s="1331"/>
      <c r="N36" s="1331"/>
      <c r="O36" s="1331"/>
      <c r="P36" s="1331"/>
      <c r="Q36" s="1331"/>
      <c r="R36" s="1331"/>
      <c r="S36" s="1331"/>
      <c r="T36" s="1331"/>
      <c r="U36" s="1331"/>
      <c r="V36" s="1331"/>
      <c r="W36" s="1331"/>
      <c r="X36" s="1331"/>
      <c r="Y36" s="1331"/>
      <c r="Z36" s="1331"/>
      <c r="AA36" s="1331"/>
      <c r="AB36" s="1331"/>
      <c r="AC36" s="1331"/>
      <c r="AD36" s="1331"/>
      <c r="AE36" s="1331"/>
      <c r="AF36" s="1331"/>
      <c r="AG36" s="1331"/>
      <c r="AH36" s="1331"/>
      <c r="AI36" s="1331"/>
      <c r="AJ36" s="1331"/>
    </row>
    <row r="37" spans="2:36" s="27" customFormat="1" ht="16.25" customHeight="1" x14ac:dyDescent="0.2">
      <c r="B37" s="894" t="s">
        <v>1218</v>
      </c>
      <c r="C37" s="1161" t="s">
        <v>1317</v>
      </c>
      <c r="D37" s="453">
        <v>34270.050000000003</v>
      </c>
      <c r="E37" s="453">
        <v>34270.050000000003</v>
      </c>
      <c r="F37" s="376">
        <v>100</v>
      </c>
      <c r="G37" s="333">
        <v>1</v>
      </c>
      <c r="H37" s="472" t="s">
        <v>2019</v>
      </c>
      <c r="I37" s="1331"/>
      <c r="J37" s="1331"/>
      <c r="K37" s="1331"/>
      <c r="L37" s="1331"/>
      <c r="M37" s="1331"/>
      <c r="N37" s="1331"/>
      <c r="O37" s="1331"/>
      <c r="P37" s="1331"/>
      <c r="Q37" s="1331"/>
      <c r="R37" s="1331"/>
      <c r="S37" s="1331"/>
      <c r="T37" s="1331"/>
      <c r="U37" s="1331"/>
      <c r="V37" s="1331"/>
      <c r="W37" s="1331"/>
      <c r="X37" s="1331"/>
      <c r="Y37" s="1331"/>
      <c r="Z37" s="1331"/>
      <c r="AA37" s="1331"/>
      <c r="AB37" s="1331"/>
      <c r="AC37" s="1331"/>
      <c r="AD37" s="1331"/>
      <c r="AE37" s="1331"/>
      <c r="AF37" s="1331"/>
      <c r="AG37" s="1331"/>
      <c r="AH37" s="1331"/>
      <c r="AI37" s="1331"/>
      <c r="AJ37" s="1331"/>
    </row>
    <row r="38" spans="2:36" s="27" customFormat="1" ht="16.25" customHeight="1" x14ac:dyDescent="0.2">
      <c r="B38" s="894" t="s">
        <v>1219</v>
      </c>
      <c r="C38" s="1160" t="s">
        <v>1318</v>
      </c>
      <c r="D38" s="455">
        <v>24288.080000000002</v>
      </c>
      <c r="E38" s="790">
        <v>24288.080000000002</v>
      </c>
      <c r="F38" s="385">
        <v>100</v>
      </c>
      <c r="G38" s="547">
        <v>6</v>
      </c>
      <c r="H38" s="474">
        <v>1176</v>
      </c>
      <c r="I38" s="1331"/>
      <c r="J38" s="1331"/>
      <c r="K38" s="1331"/>
      <c r="L38" s="1331"/>
      <c r="M38" s="1331"/>
      <c r="N38" s="1331"/>
      <c r="O38" s="1331"/>
      <c r="P38" s="1331"/>
      <c r="Q38" s="1331"/>
      <c r="R38" s="1331"/>
      <c r="S38" s="1331"/>
      <c r="T38" s="1331"/>
      <c r="U38" s="1331"/>
      <c r="V38" s="1331"/>
      <c r="W38" s="1331"/>
      <c r="X38" s="1331"/>
      <c r="Y38" s="1331"/>
      <c r="Z38" s="1331"/>
      <c r="AA38" s="1331"/>
      <c r="AB38" s="1331"/>
      <c r="AC38" s="1331"/>
      <c r="AD38" s="1331"/>
      <c r="AE38" s="1331"/>
      <c r="AF38" s="1331"/>
      <c r="AG38" s="1331"/>
      <c r="AH38" s="1331"/>
      <c r="AI38" s="1331"/>
      <c r="AJ38" s="1331"/>
    </row>
    <row r="39" spans="2:36" s="27" customFormat="1" ht="16.25" customHeight="1" x14ac:dyDescent="0.2">
      <c r="B39" s="894" t="s">
        <v>1220</v>
      </c>
      <c r="C39" s="1161" t="s">
        <v>1428</v>
      </c>
      <c r="D39" s="453">
        <v>7014.62</v>
      </c>
      <c r="E39" s="453">
        <v>7014.62</v>
      </c>
      <c r="F39" s="376">
        <v>100</v>
      </c>
      <c r="G39" s="333">
        <v>5</v>
      </c>
      <c r="H39" s="472">
        <v>351</v>
      </c>
      <c r="I39" s="1331"/>
      <c r="J39" s="1331"/>
      <c r="K39" s="1331"/>
      <c r="L39" s="1331"/>
      <c r="M39" s="1331"/>
      <c r="N39" s="1331"/>
      <c r="O39" s="1331"/>
      <c r="P39" s="1331"/>
      <c r="Q39" s="1331"/>
      <c r="R39" s="1331"/>
      <c r="S39" s="1331"/>
      <c r="T39" s="1331"/>
      <c r="U39" s="1331"/>
      <c r="V39" s="1331"/>
      <c r="W39" s="1331"/>
      <c r="X39" s="1331"/>
      <c r="Y39" s="1331"/>
      <c r="Z39" s="1331"/>
      <c r="AA39" s="1331"/>
      <c r="AB39" s="1331"/>
      <c r="AC39" s="1331"/>
      <c r="AD39" s="1331"/>
      <c r="AE39" s="1331"/>
      <c r="AF39" s="1331"/>
      <c r="AG39" s="1331"/>
      <c r="AH39" s="1331"/>
      <c r="AI39" s="1331"/>
      <c r="AJ39" s="1331"/>
    </row>
    <row r="40" spans="2:36" s="27" customFormat="1" ht="16.25" customHeight="1" x14ac:dyDescent="0.2">
      <c r="B40" s="894" t="s">
        <v>1222</v>
      </c>
      <c r="C40" s="1160" t="s">
        <v>1429</v>
      </c>
      <c r="D40" s="455">
        <v>7719.04</v>
      </c>
      <c r="E40" s="790">
        <v>7719.04</v>
      </c>
      <c r="F40" s="385">
        <v>100</v>
      </c>
      <c r="G40" s="547">
        <v>9</v>
      </c>
      <c r="H40" s="474">
        <v>407</v>
      </c>
      <c r="I40" s="1331"/>
      <c r="J40" s="1331"/>
      <c r="K40" s="1331"/>
      <c r="L40" s="1331"/>
      <c r="M40" s="1331"/>
      <c r="N40" s="1331"/>
      <c r="O40" s="1331"/>
      <c r="P40" s="1331"/>
      <c r="Q40" s="1331"/>
      <c r="R40" s="1331"/>
      <c r="S40" s="1331"/>
      <c r="T40" s="1331"/>
      <c r="U40" s="1331"/>
      <c r="V40" s="1331"/>
      <c r="W40" s="1331"/>
      <c r="X40" s="1331"/>
      <c r="Y40" s="1331"/>
      <c r="Z40" s="1331"/>
      <c r="AA40" s="1331"/>
      <c r="AB40" s="1331"/>
      <c r="AC40" s="1331"/>
      <c r="AD40" s="1331"/>
      <c r="AE40" s="1331"/>
      <c r="AF40" s="1331"/>
      <c r="AG40" s="1331"/>
      <c r="AH40" s="1331"/>
      <c r="AI40" s="1331"/>
      <c r="AJ40" s="1331"/>
    </row>
    <row r="41" spans="2:36" s="27" customFormat="1" ht="16.25" customHeight="1" x14ac:dyDescent="0.2">
      <c r="B41" s="894" t="s">
        <v>1223</v>
      </c>
      <c r="C41" s="1161" t="s">
        <v>1321</v>
      </c>
      <c r="D41" s="453">
        <v>10914.2</v>
      </c>
      <c r="E41" s="453">
        <v>10914.2</v>
      </c>
      <c r="F41" s="376">
        <v>100</v>
      </c>
      <c r="G41" s="333">
        <v>1</v>
      </c>
      <c r="H41" s="472" t="s">
        <v>2019</v>
      </c>
      <c r="I41" s="1331"/>
      <c r="J41" s="1331"/>
      <c r="K41" s="1331"/>
      <c r="L41" s="1331"/>
      <c r="M41" s="1331"/>
      <c r="N41" s="1331"/>
      <c r="O41" s="1331"/>
      <c r="P41" s="1331"/>
      <c r="Q41" s="1331"/>
      <c r="R41" s="1331"/>
      <c r="S41" s="1331"/>
      <c r="T41" s="1331"/>
      <c r="U41" s="1331"/>
      <c r="V41" s="1331"/>
      <c r="W41" s="1331"/>
      <c r="X41" s="1331"/>
      <c r="Y41" s="1331"/>
      <c r="Z41" s="1331"/>
      <c r="AA41" s="1331"/>
      <c r="AB41" s="1331"/>
      <c r="AC41" s="1331"/>
      <c r="AD41" s="1331"/>
      <c r="AE41" s="1331"/>
      <c r="AF41" s="1331"/>
      <c r="AG41" s="1331"/>
      <c r="AH41" s="1331"/>
      <c r="AI41" s="1331"/>
      <c r="AJ41" s="1331"/>
    </row>
    <row r="42" spans="2:36" s="27" customFormat="1" ht="16.25" customHeight="1" x14ac:dyDescent="0.2">
      <c r="B42" s="894" t="s">
        <v>1224</v>
      </c>
      <c r="C42" s="1160" t="s">
        <v>1430</v>
      </c>
      <c r="D42" s="455">
        <v>6032.24</v>
      </c>
      <c r="E42" s="790">
        <v>6032.24</v>
      </c>
      <c r="F42" s="385">
        <v>100</v>
      </c>
      <c r="G42" s="547">
        <v>10</v>
      </c>
      <c r="H42" s="474">
        <v>303</v>
      </c>
      <c r="I42" s="1331"/>
      <c r="J42" s="1331"/>
      <c r="K42" s="1331"/>
      <c r="L42" s="1331"/>
      <c r="M42" s="1331"/>
      <c r="N42" s="1331"/>
      <c r="O42" s="1331"/>
      <c r="P42" s="1331"/>
      <c r="Q42" s="1331"/>
      <c r="R42" s="1331"/>
      <c r="S42" s="1331"/>
      <c r="T42" s="1331"/>
      <c r="U42" s="1331"/>
      <c r="V42" s="1331"/>
      <c r="W42" s="1331"/>
      <c r="X42" s="1331"/>
      <c r="Y42" s="1331"/>
      <c r="Z42" s="1331"/>
      <c r="AA42" s="1331"/>
      <c r="AB42" s="1331"/>
      <c r="AC42" s="1331"/>
      <c r="AD42" s="1331"/>
      <c r="AE42" s="1331"/>
      <c r="AF42" s="1331"/>
      <c r="AG42" s="1331"/>
      <c r="AH42" s="1331"/>
      <c r="AI42" s="1331"/>
      <c r="AJ42" s="1331"/>
    </row>
    <row r="43" spans="2:36" s="27" customFormat="1" ht="16.25" customHeight="1" x14ac:dyDescent="0.2">
      <c r="B43" s="894" t="s">
        <v>1225</v>
      </c>
      <c r="C43" s="1161" t="s">
        <v>1431</v>
      </c>
      <c r="D43" s="453">
        <v>7429.16</v>
      </c>
      <c r="E43" s="453">
        <v>7429.16</v>
      </c>
      <c r="F43" s="376">
        <v>100</v>
      </c>
      <c r="G43" s="333">
        <v>3</v>
      </c>
      <c r="H43" s="472">
        <v>364</v>
      </c>
      <c r="I43" s="1331"/>
      <c r="J43" s="1331"/>
      <c r="K43" s="1331"/>
      <c r="L43" s="1331"/>
      <c r="M43" s="1331"/>
      <c r="N43" s="1331"/>
      <c r="O43" s="1331"/>
      <c r="P43" s="1331"/>
      <c r="Q43" s="1331"/>
      <c r="R43" s="1331"/>
      <c r="S43" s="1331"/>
      <c r="T43" s="1331"/>
      <c r="U43" s="1331"/>
      <c r="V43" s="1331"/>
      <c r="W43" s="1331"/>
      <c r="X43" s="1331"/>
      <c r="Y43" s="1331"/>
      <c r="Z43" s="1331"/>
      <c r="AA43" s="1331"/>
      <c r="AB43" s="1331"/>
      <c r="AC43" s="1331"/>
      <c r="AD43" s="1331"/>
      <c r="AE43" s="1331"/>
      <c r="AF43" s="1331"/>
      <c r="AG43" s="1331"/>
      <c r="AH43" s="1331"/>
      <c r="AI43" s="1331"/>
      <c r="AJ43" s="1331"/>
    </row>
    <row r="44" spans="2:36" s="27" customFormat="1" ht="16.25" customHeight="1" x14ac:dyDescent="0.2">
      <c r="B44" s="894" t="s">
        <v>1227</v>
      </c>
      <c r="C44" s="1160" t="s">
        <v>1432</v>
      </c>
      <c r="D44" s="455">
        <v>3524.17</v>
      </c>
      <c r="E44" s="790">
        <v>3524.17</v>
      </c>
      <c r="F44" s="385">
        <v>100</v>
      </c>
      <c r="G44" s="547">
        <v>7</v>
      </c>
      <c r="H44" s="474">
        <v>173</v>
      </c>
      <c r="I44" s="1331"/>
      <c r="J44" s="1331"/>
      <c r="K44" s="1331"/>
      <c r="L44" s="1331"/>
      <c r="M44" s="1331"/>
      <c r="N44" s="1331"/>
      <c r="O44" s="1331"/>
      <c r="P44" s="1331"/>
      <c r="Q44" s="1331"/>
      <c r="R44" s="1331"/>
      <c r="S44" s="1331"/>
      <c r="T44" s="1331"/>
      <c r="U44" s="1331"/>
      <c r="V44" s="1331"/>
      <c r="W44" s="1331"/>
      <c r="X44" s="1331"/>
      <c r="Y44" s="1331"/>
      <c r="Z44" s="1331"/>
      <c r="AA44" s="1331"/>
      <c r="AB44" s="1331"/>
      <c r="AC44" s="1331"/>
      <c r="AD44" s="1331"/>
      <c r="AE44" s="1331"/>
      <c r="AF44" s="1331"/>
      <c r="AG44" s="1331"/>
      <c r="AH44" s="1331"/>
      <c r="AI44" s="1331"/>
      <c r="AJ44" s="1331"/>
    </row>
    <row r="45" spans="2:36" s="27" customFormat="1" ht="16.25" customHeight="1" x14ac:dyDescent="0.2">
      <c r="B45" s="894" t="s">
        <v>1229</v>
      </c>
      <c r="C45" s="1161" t="s">
        <v>1433</v>
      </c>
      <c r="D45" s="453">
        <v>1812.52</v>
      </c>
      <c r="E45" s="453">
        <v>1812.52</v>
      </c>
      <c r="F45" s="376">
        <v>100</v>
      </c>
      <c r="G45" s="333">
        <v>8</v>
      </c>
      <c r="H45" s="472">
        <v>112</v>
      </c>
      <c r="I45" s="1331"/>
      <c r="J45" s="1331"/>
      <c r="K45" s="1331"/>
      <c r="L45" s="1331"/>
      <c r="M45" s="1331"/>
      <c r="N45" s="1331"/>
      <c r="O45" s="1331"/>
      <c r="P45" s="1331"/>
      <c r="Q45" s="1331"/>
      <c r="R45" s="1331"/>
      <c r="S45" s="1331"/>
      <c r="T45" s="1331"/>
      <c r="U45" s="1331"/>
      <c r="V45" s="1331"/>
      <c r="W45" s="1331"/>
      <c r="X45" s="1331"/>
      <c r="Y45" s="1331"/>
      <c r="Z45" s="1331"/>
      <c r="AA45" s="1331"/>
      <c r="AB45" s="1331"/>
      <c r="AC45" s="1331"/>
      <c r="AD45" s="1331"/>
      <c r="AE45" s="1331"/>
      <c r="AF45" s="1331"/>
      <c r="AG45" s="1331"/>
      <c r="AH45" s="1331"/>
      <c r="AI45" s="1331"/>
      <c r="AJ45" s="1331"/>
    </row>
    <row r="46" spans="2:36" s="27" customFormat="1" ht="16.25" customHeight="1" x14ac:dyDescent="0.2">
      <c r="B46" s="894" t="s">
        <v>1231</v>
      </c>
      <c r="C46" s="1160" t="s">
        <v>1326</v>
      </c>
      <c r="D46" s="455">
        <v>5866.66</v>
      </c>
      <c r="E46" s="790">
        <v>4222.6899999999996</v>
      </c>
      <c r="F46" s="385">
        <v>71.97775224744575</v>
      </c>
      <c r="G46" s="547">
        <v>7</v>
      </c>
      <c r="H46" s="474">
        <v>144</v>
      </c>
      <c r="I46" s="1331"/>
      <c r="J46" s="1331"/>
      <c r="K46" s="1331"/>
      <c r="L46" s="1331"/>
      <c r="M46" s="1331"/>
      <c r="N46" s="1331"/>
      <c r="O46" s="1331"/>
      <c r="P46" s="1331"/>
      <c r="Q46" s="1331"/>
      <c r="R46" s="1331"/>
      <c r="S46" s="1331"/>
      <c r="T46" s="1331"/>
      <c r="U46" s="1331"/>
      <c r="V46" s="1331"/>
      <c r="W46" s="1331"/>
      <c r="X46" s="1331"/>
      <c r="Y46" s="1331"/>
      <c r="Z46" s="1331"/>
      <c r="AA46" s="1331"/>
      <c r="AB46" s="1331"/>
      <c r="AC46" s="1331"/>
      <c r="AD46" s="1331"/>
      <c r="AE46" s="1331"/>
      <c r="AF46" s="1331"/>
      <c r="AG46" s="1331"/>
      <c r="AH46" s="1331"/>
      <c r="AI46" s="1331"/>
      <c r="AJ46" s="1331"/>
    </row>
    <row r="47" spans="2:36" s="27" customFormat="1" ht="16.25" customHeight="1" x14ac:dyDescent="0.2">
      <c r="B47" s="894" t="s">
        <v>1642</v>
      </c>
      <c r="C47" s="1161" t="s">
        <v>2022</v>
      </c>
      <c r="D47" s="453">
        <v>2971.76</v>
      </c>
      <c r="E47" s="789">
        <v>2971.76</v>
      </c>
      <c r="F47" s="377">
        <v>100</v>
      </c>
      <c r="G47" s="572">
        <v>4</v>
      </c>
      <c r="H47" s="472">
        <v>250</v>
      </c>
      <c r="I47" s="1331"/>
      <c r="J47" s="1331"/>
      <c r="K47" s="1331"/>
      <c r="L47" s="1331"/>
      <c r="M47" s="1331"/>
      <c r="N47" s="1331"/>
      <c r="O47" s="1331"/>
      <c r="P47" s="1331"/>
      <c r="Q47" s="1331"/>
      <c r="R47" s="1331"/>
      <c r="S47" s="1331"/>
      <c r="T47" s="1331"/>
      <c r="U47" s="1331"/>
      <c r="V47" s="1331"/>
      <c r="W47" s="1331"/>
      <c r="X47" s="1331"/>
      <c r="Y47" s="1331"/>
      <c r="Z47" s="1331"/>
      <c r="AA47" s="1331"/>
      <c r="AB47" s="1331"/>
      <c r="AC47" s="1331"/>
      <c r="AD47" s="1331"/>
      <c r="AE47" s="1331"/>
      <c r="AF47" s="1331"/>
      <c r="AG47" s="1331"/>
      <c r="AH47" s="1331"/>
      <c r="AI47" s="1331"/>
      <c r="AJ47" s="1331"/>
    </row>
    <row r="48" spans="2:36" s="27" customFormat="1" ht="16.25" customHeight="1" x14ac:dyDescent="0.2">
      <c r="B48" s="894" t="s">
        <v>1645</v>
      </c>
      <c r="C48" s="1161" t="s">
        <v>1646</v>
      </c>
      <c r="D48" s="453">
        <v>1871.08</v>
      </c>
      <c r="E48" s="789">
        <v>1871.08</v>
      </c>
      <c r="F48" s="377">
        <v>100</v>
      </c>
      <c r="G48" s="572">
        <v>9</v>
      </c>
      <c r="H48" s="472">
        <v>171</v>
      </c>
      <c r="I48" s="1331"/>
      <c r="J48" s="1331"/>
      <c r="K48" s="1331"/>
      <c r="L48" s="1331"/>
      <c r="M48" s="1331"/>
      <c r="N48" s="1331"/>
      <c r="O48" s="1331"/>
      <c r="P48" s="1331"/>
      <c r="Q48" s="1331"/>
      <c r="R48" s="1331"/>
      <c r="S48" s="1331"/>
      <c r="T48" s="1331"/>
      <c r="U48" s="1331"/>
      <c r="V48" s="1331"/>
      <c r="W48" s="1331"/>
      <c r="X48" s="1331"/>
      <c r="Y48" s="1331"/>
      <c r="Z48" s="1331"/>
      <c r="AA48" s="1331"/>
      <c r="AB48" s="1331"/>
      <c r="AC48" s="1331"/>
      <c r="AD48" s="1331"/>
      <c r="AE48" s="1331"/>
      <c r="AF48" s="1331"/>
      <c r="AG48" s="1331"/>
      <c r="AH48" s="1331"/>
      <c r="AI48" s="1331"/>
      <c r="AJ48" s="1331"/>
    </row>
    <row r="49" spans="2:36" s="27" customFormat="1" ht="16.25" customHeight="1" x14ac:dyDescent="0.2">
      <c r="B49" s="894" t="s">
        <v>1918</v>
      </c>
      <c r="C49" s="1161" t="s">
        <v>2023</v>
      </c>
      <c r="D49" s="453">
        <v>2267.46</v>
      </c>
      <c r="E49" s="789">
        <v>2267.46</v>
      </c>
      <c r="F49" s="377">
        <v>100</v>
      </c>
      <c r="G49" s="572">
        <v>10</v>
      </c>
      <c r="H49" s="472">
        <v>218</v>
      </c>
      <c r="I49" s="1331"/>
      <c r="J49" s="1331"/>
      <c r="K49" s="1331"/>
      <c r="L49" s="1331"/>
      <c r="M49" s="1331"/>
      <c r="N49" s="1331"/>
      <c r="O49" s="1331"/>
      <c r="P49" s="1331"/>
      <c r="Q49" s="1331"/>
      <c r="R49" s="1331"/>
      <c r="S49" s="1331"/>
      <c r="T49" s="1331"/>
      <c r="U49" s="1331"/>
      <c r="V49" s="1331"/>
      <c r="W49" s="1331"/>
      <c r="X49" s="1331"/>
      <c r="Y49" s="1331"/>
      <c r="Z49" s="1331"/>
      <c r="AA49" s="1331"/>
      <c r="AB49" s="1331"/>
      <c r="AC49" s="1331"/>
      <c r="AD49" s="1331"/>
      <c r="AE49" s="1331"/>
      <c r="AF49" s="1331"/>
      <c r="AG49" s="1331"/>
      <c r="AH49" s="1331"/>
      <c r="AI49" s="1331"/>
      <c r="AJ49" s="1331"/>
    </row>
    <row r="50" spans="2:36" s="27" customFormat="1" ht="16.25" customHeight="1" x14ac:dyDescent="0.2">
      <c r="B50" s="894" t="s">
        <v>1920</v>
      </c>
      <c r="C50" s="1161" t="s">
        <v>2024</v>
      </c>
      <c r="D50" s="453">
        <v>1463.36</v>
      </c>
      <c r="E50" s="789">
        <v>1463.36</v>
      </c>
      <c r="F50" s="377">
        <v>100</v>
      </c>
      <c r="G50" s="572">
        <v>8</v>
      </c>
      <c r="H50" s="472">
        <v>118</v>
      </c>
      <c r="I50" s="1331"/>
      <c r="J50" s="1331"/>
      <c r="K50" s="1331"/>
      <c r="L50" s="1331"/>
      <c r="M50" s="1331"/>
      <c r="N50" s="1331"/>
      <c r="O50" s="1331"/>
      <c r="P50" s="1331"/>
      <c r="Q50" s="1331"/>
      <c r="R50" s="1331"/>
      <c r="S50" s="1331"/>
      <c r="T50" s="1331"/>
      <c r="U50" s="1331"/>
      <c r="V50" s="1331"/>
      <c r="W50" s="1331"/>
      <c r="X50" s="1331"/>
      <c r="Y50" s="1331"/>
      <c r="Z50" s="1331"/>
      <c r="AA50" s="1331"/>
      <c r="AB50" s="1331"/>
      <c r="AC50" s="1331"/>
      <c r="AD50" s="1331"/>
      <c r="AE50" s="1331"/>
      <c r="AF50" s="1331"/>
      <c r="AG50" s="1331"/>
      <c r="AH50" s="1331"/>
      <c r="AI50" s="1331"/>
      <c r="AJ50" s="1331"/>
    </row>
    <row r="51" spans="2:36" s="27" customFormat="1" ht="16.25" customHeight="1" x14ac:dyDescent="0.2">
      <c r="B51" s="894" t="s">
        <v>43</v>
      </c>
      <c r="C51" s="1161" t="s">
        <v>309</v>
      </c>
      <c r="D51" s="453">
        <v>13568.13</v>
      </c>
      <c r="E51" s="453">
        <v>13568.13</v>
      </c>
      <c r="F51" s="376">
        <v>100</v>
      </c>
      <c r="G51" s="333">
        <v>49</v>
      </c>
      <c r="H51" s="472">
        <v>475</v>
      </c>
      <c r="I51" s="1331"/>
      <c r="J51" s="1331"/>
      <c r="K51" s="1331"/>
      <c r="L51" s="1331"/>
      <c r="M51" s="1331"/>
      <c r="N51" s="1331"/>
      <c r="O51" s="1331"/>
      <c r="P51" s="1331"/>
      <c r="Q51" s="1331"/>
      <c r="R51" s="1331"/>
      <c r="S51" s="1331"/>
      <c r="T51" s="1331"/>
      <c r="U51" s="1331"/>
      <c r="V51" s="1331"/>
      <c r="W51" s="1331"/>
      <c r="X51" s="1331"/>
      <c r="Y51" s="1331"/>
      <c r="Z51" s="1331"/>
      <c r="AA51" s="1331"/>
      <c r="AB51" s="1331"/>
      <c r="AC51" s="1331"/>
      <c r="AD51" s="1331"/>
      <c r="AE51" s="1331"/>
      <c r="AF51" s="1331"/>
      <c r="AG51" s="1331"/>
      <c r="AH51" s="1331"/>
      <c r="AI51" s="1331"/>
      <c r="AJ51" s="1331"/>
    </row>
    <row r="52" spans="2:36" s="27" customFormat="1" ht="16.25" customHeight="1" x14ac:dyDescent="0.2">
      <c r="B52" s="894" t="s">
        <v>44</v>
      </c>
      <c r="C52" s="1160" t="s">
        <v>310</v>
      </c>
      <c r="D52" s="455">
        <v>6559.34</v>
      </c>
      <c r="E52" s="790">
        <v>6559.34</v>
      </c>
      <c r="F52" s="385">
        <v>100</v>
      </c>
      <c r="G52" s="547">
        <v>4</v>
      </c>
      <c r="H52" s="474">
        <v>281</v>
      </c>
      <c r="I52" s="1331"/>
      <c r="J52" s="1331"/>
      <c r="K52" s="1331"/>
      <c r="L52" s="1331"/>
      <c r="M52" s="1331"/>
      <c r="N52" s="1331"/>
      <c r="O52" s="1331"/>
      <c r="P52" s="1331"/>
      <c r="Q52" s="1331"/>
      <c r="R52" s="1331"/>
      <c r="S52" s="1331"/>
      <c r="T52" s="1331"/>
      <c r="U52" s="1331"/>
      <c r="V52" s="1331"/>
      <c r="W52" s="1331"/>
      <c r="X52" s="1331"/>
      <c r="Y52" s="1331"/>
      <c r="Z52" s="1331"/>
      <c r="AA52" s="1331"/>
      <c r="AB52" s="1331"/>
      <c r="AC52" s="1331"/>
      <c r="AD52" s="1331"/>
      <c r="AE52" s="1331"/>
      <c r="AF52" s="1331"/>
      <c r="AG52" s="1331"/>
      <c r="AH52" s="1331"/>
      <c r="AI52" s="1331"/>
      <c r="AJ52" s="1331"/>
    </row>
    <row r="53" spans="2:36" s="27" customFormat="1" ht="16.25" customHeight="1" x14ac:dyDescent="0.2">
      <c r="B53" s="894" t="s">
        <v>46</v>
      </c>
      <c r="C53" s="1161" t="s">
        <v>1327</v>
      </c>
      <c r="D53" s="453">
        <v>6033.4</v>
      </c>
      <c r="E53" s="453">
        <v>5938.19</v>
      </c>
      <c r="F53" s="376">
        <v>98.421951138661441</v>
      </c>
      <c r="G53" s="333">
        <v>37</v>
      </c>
      <c r="H53" s="472">
        <v>171</v>
      </c>
      <c r="I53" s="1331"/>
      <c r="J53" s="1331"/>
      <c r="K53" s="1331"/>
      <c r="L53" s="1331"/>
      <c r="M53" s="1331"/>
      <c r="N53" s="1331"/>
      <c r="O53" s="1331"/>
      <c r="P53" s="1331"/>
      <c r="Q53" s="1331"/>
      <c r="R53" s="1331"/>
      <c r="S53" s="1331"/>
      <c r="T53" s="1331"/>
      <c r="U53" s="1331"/>
      <c r="V53" s="1331"/>
      <c r="W53" s="1331"/>
      <c r="X53" s="1331"/>
      <c r="Y53" s="1331"/>
      <c r="Z53" s="1331"/>
      <c r="AA53" s="1331"/>
      <c r="AB53" s="1331"/>
      <c r="AC53" s="1331"/>
      <c r="AD53" s="1331"/>
      <c r="AE53" s="1331"/>
      <c r="AF53" s="1331"/>
      <c r="AG53" s="1331"/>
      <c r="AH53" s="1331"/>
      <c r="AI53" s="1331"/>
      <c r="AJ53" s="1331"/>
    </row>
    <row r="54" spans="2:36" s="27" customFormat="1" ht="16.25" customHeight="1" x14ac:dyDescent="0.2">
      <c r="B54" s="894" t="s">
        <v>47</v>
      </c>
      <c r="C54" s="1160" t="s">
        <v>2025</v>
      </c>
      <c r="D54" s="455">
        <v>5882.2</v>
      </c>
      <c r="E54" s="790">
        <v>5882.2</v>
      </c>
      <c r="F54" s="385">
        <v>100</v>
      </c>
      <c r="G54" s="547">
        <v>31</v>
      </c>
      <c r="H54" s="474">
        <v>177</v>
      </c>
      <c r="I54" s="1331"/>
      <c r="J54" s="1331"/>
      <c r="K54" s="1331"/>
      <c r="L54" s="1331"/>
      <c r="M54" s="1331"/>
      <c r="N54" s="1331"/>
      <c r="O54" s="1331"/>
      <c r="P54" s="1331"/>
      <c r="Q54" s="1331"/>
      <c r="R54" s="1331"/>
      <c r="S54" s="1331"/>
      <c r="T54" s="1331"/>
      <c r="U54" s="1331"/>
      <c r="V54" s="1331"/>
      <c r="W54" s="1331"/>
      <c r="X54" s="1331"/>
      <c r="Y54" s="1331"/>
      <c r="Z54" s="1331"/>
      <c r="AA54" s="1331"/>
      <c r="AB54" s="1331"/>
      <c r="AC54" s="1331"/>
      <c r="AD54" s="1331"/>
      <c r="AE54" s="1331"/>
      <c r="AF54" s="1331"/>
      <c r="AG54" s="1331"/>
      <c r="AH54" s="1331"/>
      <c r="AI54" s="1331"/>
      <c r="AJ54" s="1331"/>
    </row>
    <row r="55" spans="2:36" s="27" customFormat="1" ht="16.25" customHeight="1" x14ac:dyDescent="0.2">
      <c r="B55" s="894" t="s">
        <v>48</v>
      </c>
      <c r="C55" s="1161" t="s">
        <v>1463</v>
      </c>
      <c r="D55" s="453">
        <v>3282.9</v>
      </c>
      <c r="E55" s="453">
        <v>3282.9</v>
      </c>
      <c r="F55" s="376">
        <v>100</v>
      </c>
      <c r="G55" s="333">
        <v>20</v>
      </c>
      <c r="H55" s="472">
        <v>118</v>
      </c>
      <c r="I55" s="1331"/>
      <c r="J55" s="1331"/>
      <c r="K55" s="1331"/>
      <c r="L55" s="1331"/>
      <c r="M55" s="1331"/>
      <c r="N55" s="1331"/>
      <c r="O55" s="1331"/>
      <c r="P55" s="1331"/>
      <c r="Q55" s="1331"/>
      <c r="R55" s="1331"/>
      <c r="S55" s="1331"/>
      <c r="T55" s="1331"/>
      <c r="U55" s="1331"/>
      <c r="V55" s="1331"/>
      <c r="W55" s="1331"/>
      <c r="X55" s="1331"/>
      <c r="Y55" s="1331"/>
      <c r="Z55" s="1331"/>
      <c r="AA55" s="1331"/>
      <c r="AB55" s="1331"/>
      <c r="AC55" s="1331"/>
      <c r="AD55" s="1331"/>
      <c r="AE55" s="1331"/>
      <c r="AF55" s="1331"/>
      <c r="AG55" s="1331"/>
      <c r="AH55" s="1331"/>
      <c r="AI55" s="1331"/>
      <c r="AJ55" s="1331"/>
    </row>
    <row r="56" spans="2:36" s="27" customFormat="1" ht="16.25" customHeight="1" x14ac:dyDescent="0.2">
      <c r="B56" s="894" t="s">
        <v>49</v>
      </c>
      <c r="C56" s="1160" t="s">
        <v>1464</v>
      </c>
      <c r="D56" s="455">
        <v>4655.74</v>
      </c>
      <c r="E56" s="790">
        <v>4655.74</v>
      </c>
      <c r="F56" s="385">
        <v>100</v>
      </c>
      <c r="G56" s="547">
        <v>18</v>
      </c>
      <c r="H56" s="474">
        <v>150</v>
      </c>
      <c r="I56" s="1331"/>
      <c r="J56" s="1331"/>
      <c r="K56" s="1331"/>
      <c r="L56" s="1331"/>
      <c r="M56" s="1331"/>
      <c r="N56" s="1331"/>
      <c r="O56" s="1331"/>
      <c r="P56" s="1331"/>
      <c r="Q56" s="1331"/>
      <c r="R56" s="1331"/>
      <c r="S56" s="1331"/>
      <c r="T56" s="1331"/>
      <c r="U56" s="1331"/>
      <c r="V56" s="1331"/>
      <c r="W56" s="1331"/>
      <c r="X56" s="1331"/>
      <c r="Y56" s="1331"/>
      <c r="Z56" s="1331"/>
      <c r="AA56" s="1331"/>
      <c r="AB56" s="1331"/>
      <c r="AC56" s="1331"/>
      <c r="AD56" s="1331"/>
      <c r="AE56" s="1331"/>
      <c r="AF56" s="1331"/>
      <c r="AG56" s="1331"/>
      <c r="AH56" s="1331"/>
      <c r="AI56" s="1331"/>
      <c r="AJ56" s="1331"/>
    </row>
    <row r="57" spans="2:36" s="27" customFormat="1" ht="16.25" customHeight="1" x14ac:dyDescent="0.2">
      <c r="B57" s="894" t="s">
        <v>50</v>
      </c>
      <c r="C57" s="1161" t="s">
        <v>315</v>
      </c>
      <c r="D57" s="453">
        <v>34616.839999999997</v>
      </c>
      <c r="E57" s="453">
        <v>34616.839999999997</v>
      </c>
      <c r="F57" s="376">
        <v>100</v>
      </c>
      <c r="G57" s="333">
        <v>1</v>
      </c>
      <c r="H57" s="472" t="s">
        <v>2020</v>
      </c>
      <c r="I57" s="1331"/>
      <c r="J57" s="1331"/>
      <c r="K57" s="1331"/>
      <c r="L57" s="1331"/>
      <c r="M57" s="1331"/>
      <c r="N57" s="1331"/>
      <c r="O57" s="1331"/>
      <c r="P57" s="1331"/>
      <c r="Q57" s="1331"/>
      <c r="R57" s="1331"/>
      <c r="S57" s="1331"/>
      <c r="T57" s="1331"/>
      <c r="U57" s="1331"/>
      <c r="V57" s="1331"/>
      <c r="W57" s="1331"/>
      <c r="X57" s="1331"/>
      <c r="Y57" s="1331"/>
      <c r="Z57" s="1331"/>
      <c r="AA57" s="1331"/>
      <c r="AB57" s="1331"/>
      <c r="AC57" s="1331"/>
      <c r="AD57" s="1331"/>
      <c r="AE57" s="1331"/>
      <c r="AF57" s="1331"/>
      <c r="AG57" s="1331"/>
      <c r="AH57" s="1331"/>
      <c r="AI57" s="1331"/>
      <c r="AJ57" s="1331"/>
    </row>
    <row r="58" spans="2:36" s="27" customFormat="1" ht="16.25" customHeight="1" x14ac:dyDescent="0.2">
      <c r="B58" s="894" t="s">
        <v>51</v>
      </c>
      <c r="C58" s="1160" t="s">
        <v>316</v>
      </c>
      <c r="D58" s="455">
        <v>21171.040000000001</v>
      </c>
      <c r="E58" s="790">
        <v>21108.7</v>
      </c>
      <c r="F58" s="385">
        <v>99.705541154331584</v>
      </c>
      <c r="G58" s="547">
        <v>41</v>
      </c>
      <c r="H58" s="474">
        <v>674</v>
      </c>
      <c r="I58" s="1331"/>
      <c r="J58" s="1331"/>
      <c r="K58" s="1331"/>
      <c r="L58" s="1331"/>
      <c r="M58" s="1331"/>
      <c r="N58" s="1331"/>
      <c r="O58" s="1331"/>
      <c r="P58" s="1331"/>
      <c r="Q58" s="1331"/>
      <c r="R58" s="1331"/>
      <c r="S58" s="1331"/>
      <c r="T58" s="1331"/>
      <c r="U58" s="1331"/>
      <c r="V58" s="1331"/>
      <c r="W58" s="1331"/>
      <c r="X58" s="1331"/>
      <c r="Y58" s="1331"/>
      <c r="Z58" s="1331"/>
      <c r="AA58" s="1331"/>
      <c r="AB58" s="1331"/>
      <c r="AC58" s="1331"/>
      <c r="AD58" s="1331"/>
      <c r="AE58" s="1331"/>
      <c r="AF58" s="1331"/>
      <c r="AG58" s="1331"/>
      <c r="AH58" s="1331"/>
      <c r="AI58" s="1331"/>
      <c r="AJ58" s="1331"/>
    </row>
    <row r="59" spans="2:36" s="27" customFormat="1" ht="16.25" customHeight="1" x14ac:dyDescent="0.2">
      <c r="B59" s="894" t="s">
        <v>52</v>
      </c>
      <c r="C59" s="1161" t="s">
        <v>317</v>
      </c>
      <c r="D59" s="453">
        <v>16977.79</v>
      </c>
      <c r="E59" s="453">
        <v>16133.27</v>
      </c>
      <c r="F59" s="376">
        <v>95.025736565241999</v>
      </c>
      <c r="G59" s="333">
        <v>24</v>
      </c>
      <c r="H59" s="472">
        <v>565</v>
      </c>
      <c r="I59" s="1331"/>
      <c r="J59" s="1331"/>
      <c r="K59" s="1331"/>
      <c r="L59" s="1331"/>
      <c r="M59" s="1331"/>
      <c r="N59" s="1331"/>
      <c r="O59" s="1331"/>
      <c r="P59" s="1331"/>
      <c r="Q59" s="1331"/>
      <c r="R59" s="1331"/>
      <c r="S59" s="1331"/>
      <c r="T59" s="1331"/>
      <c r="U59" s="1331"/>
      <c r="V59" s="1331"/>
      <c r="W59" s="1331"/>
      <c r="X59" s="1331"/>
      <c r="Y59" s="1331"/>
      <c r="Z59" s="1331"/>
      <c r="AA59" s="1331"/>
      <c r="AB59" s="1331"/>
      <c r="AC59" s="1331"/>
      <c r="AD59" s="1331"/>
      <c r="AE59" s="1331"/>
      <c r="AF59" s="1331"/>
      <c r="AG59" s="1331"/>
      <c r="AH59" s="1331"/>
      <c r="AI59" s="1331"/>
      <c r="AJ59" s="1331"/>
    </row>
    <row r="60" spans="2:36" s="27" customFormat="1" ht="16.25" customHeight="1" x14ac:dyDescent="0.2">
      <c r="B60" s="894" t="s">
        <v>53</v>
      </c>
      <c r="C60" s="1160" t="s">
        <v>318</v>
      </c>
      <c r="D60" s="455">
        <v>5213.0200000000004</v>
      </c>
      <c r="E60" s="790">
        <v>5213.0200000000004</v>
      </c>
      <c r="F60" s="385">
        <v>100</v>
      </c>
      <c r="G60" s="547">
        <v>16</v>
      </c>
      <c r="H60" s="474">
        <v>273</v>
      </c>
      <c r="I60" s="1331"/>
      <c r="J60" s="1331"/>
      <c r="K60" s="1331"/>
      <c r="L60" s="1331"/>
      <c r="M60" s="1331"/>
      <c r="N60" s="1331"/>
      <c r="O60" s="1331"/>
      <c r="P60" s="1331"/>
      <c r="Q60" s="1331"/>
      <c r="R60" s="1331"/>
      <c r="S60" s="1331"/>
      <c r="T60" s="1331"/>
      <c r="U60" s="1331"/>
      <c r="V60" s="1331"/>
      <c r="W60" s="1331"/>
      <c r="X60" s="1331"/>
      <c r="Y60" s="1331"/>
      <c r="Z60" s="1331"/>
      <c r="AA60" s="1331"/>
      <c r="AB60" s="1331"/>
      <c r="AC60" s="1331"/>
      <c r="AD60" s="1331"/>
      <c r="AE60" s="1331"/>
      <c r="AF60" s="1331"/>
      <c r="AG60" s="1331"/>
      <c r="AH60" s="1331"/>
      <c r="AI60" s="1331"/>
      <c r="AJ60" s="1331"/>
    </row>
    <row r="61" spans="2:36" s="27" customFormat="1" ht="16.25" customHeight="1" x14ac:dyDescent="0.2">
      <c r="B61" s="894" t="s">
        <v>54</v>
      </c>
      <c r="C61" s="1161" t="s">
        <v>319</v>
      </c>
      <c r="D61" s="453">
        <v>11558.68</v>
      </c>
      <c r="E61" s="453">
        <v>11558.68</v>
      </c>
      <c r="F61" s="376">
        <v>100</v>
      </c>
      <c r="G61" s="333">
        <v>19</v>
      </c>
      <c r="H61" s="472">
        <v>331</v>
      </c>
      <c r="I61" s="1331"/>
      <c r="J61" s="1331"/>
      <c r="K61" s="1331"/>
      <c r="L61" s="1331"/>
      <c r="M61" s="1331"/>
      <c r="N61" s="1331"/>
      <c r="O61" s="1331"/>
      <c r="P61" s="1331"/>
      <c r="Q61" s="1331"/>
      <c r="R61" s="1331"/>
      <c r="S61" s="1331"/>
      <c r="T61" s="1331"/>
      <c r="U61" s="1331"/>
      <c r="V61" s="1331"/>
      <c r="W61" s="1331"/>
      <c r="X61" s="1331"/>
      <c r="Y61" s="1331"/>
      <c r="Z61" s="1331"/>
      <c r="AA61" s="1331"/>
      <c r="AB61" s="1331"/>
      <c r="AC61" s="1331"/>
      <c r="AD61" s="1331"/>
      <c r="AE61" s="1331"/>
      <c r="AF61" s="1331"/>
      <c r="AG61" s="1331"/>
      <c r="AH61" s="1331"/>
      <c r="AI61" s="1331"/>
      <c r="AJ61" s="1331"/>
    </row>
    <row r="62" spans="2:36" s="27" customFormat="1" ht="16.25" customHeight="1" x14ac:dyDescent="0.2">
      <c r="B62" s="894" t="s">
        <v>55</v>
      </c>
      <c r="C62" s="1160" t="s">
        <v>320</v>
      </c>
      <c r="D62" s="455">
        <v>7828.17</v>
      </c>
      <c r="E62" s="790">
        <v>7828.17</v>
      </c>
      <c r="F62" s="385">
        <v>100</v>
      </c>
      <c r="G62" s="547">
        <v>20</v>
      </c>
      <c r="H62" s="474">
        <v>235</v>
      </c>
      <c r="I62" s="1331"/>
      <c r="J62" s="1331"/>
      <c r="K62" s="1331"/>
      <c r="L62" s="1331"/>
      <c r="M62" s="1331"/>
      <c r="N62" s="1331"/>
      <c r="O62" s="1331"/>
      <c r="P62" s="1331"/>
      <c r="Q62" s="1331"/>
      <c r="R62" s="1331"/>
      <c r="S62" s="1331"/>
      <c r="T62" s="1331"/>
      <c r="U62" s="1331"/>
      <c r="V62" s="1331"/>
      <c r="W62" s="1331"/>
      <c r="X62" s="1331"/>
      <c r="Y62" s="1331"/>
      <c r="Z62" s="1331"/>
      <c r="AA62" s="1331"/>
      <c r="AB62" s="1331"/>
      <c r="AC62" s="1331"/>
      <c r="AD62" s="1331"/>
      <c r="AE62" s="1331"/>
      <c r="AF62" s="1331"/>
      <c r="AG62" s="1331"/>
      <c r="AH62" s="1331"/>
      <c r="AI62" s="1331"/>
      <c r="AJ62" s="1331"/>
    </row>
    <row r="63" spans="2:36" s="27" customFormat="1" ht="16.25" customHeight="1" x14ac:dyDescent="0.2">
      <c r="B63" s="894" t="s">
        <v>56</v>
      </c>
      <c r="C63" s="1161" t="s">
        <v>1331</v>
      </c>
      <c r="D63" s="453">
        <v>7520.72</v>
      </c>
      <c r="E63" s="453">
        <v>7520.72</v>
      </c>
      <c r="F63" s="376">
        <v>100</v>
      </c>
      <c r="G63" s="333">
        <v>54</v>
      </c>
      <c r="H63" s="472">
        <v>285</v>
      </c>
      <c r="I63" s="1331"/>
      <c r="J63" s="1331"/>
      <c r="K63" s="1331"/>
      <c r="L63" s="1331"/>
      <c r="M63" s="1331"/>
      <c r="N63" s="1331"/>
      <c r="O63" s="1331"/>
      <c r="P63" s="1331"/>
      <c r="Q63" s="1331"/>
      <c r="R63" s="1331"/>
      <c r="S63" s="1331"/>
      <c r="T63" s="1331"/>
      <c r="U63" s="1331"/>
      <c r="V63" s="1331"/>
      <c r="W63" s="1331"/>
      <c r="X63" s="1331"/>
      <c r="Y63" s="1331"/>
      <c r="Z63" s="1331"/>
      <c r="AA63" s="1331"/>
      <c r="AB63" s="1331"/>
      <c r="AC63" s="1331"/>
      <c r="AD63" s="1331"/>
      <c r="AE63" s="1331"/>
      <c r="AF63" s="1331"/>
      <c r="AG63" s="1331"/>
      <c r="AH63" s="1331"/>
      <c r="AI63" s="1331"/>
      <c r="AJ63" s="1331"/>
    </row>
    <row r="64" spans="2:36" s="27" customFormat="1" ht="16.25" customHeight="1" thickBot="1" x14ac:dyDescent="0.25">
      <c r="B64" s="930" t="s">
        <v>57</v>
      </c>
      <c r="C64" s="1162" t="s">
        <v>1332</v>
      </c>
      <c r="D64" s="1163">
        <v>3751.85</v>
      </c>
      <c r="E64" s="1164">
        <v>3751.85</v>
      </c>
      <c r="F64" s="732">
        <v>100</v>
      </c>
      <c r="G64" s="560">
        <v>23</v>
      </c>
      <c r="H64" s="1165">
        <v>126</v>
      </c>
      <c r="I64" s="1331"/>
      <c r="J64" s="1331"/>
      <c r="K64" s="1331"/>
      <c r="L64" s="1331"/>
      <c r="M64" s="1331"/>
      <c r="N64" s="1331"/>
      <c r="O64" s="1331"/>
      <c r="P64" s="1331"/>
      <c r="Q64" s="1331"/>
      <c r="R64" s="1331"/>
      <c r="S64" s="1331"/>
      <c r="T64" s="1331"/>
      <c r="U64" s="1331"/>
      <c r="V64" s="1331"/>
      <c r="W64" s="1331"/>
      <c r="X64" s="1331"/>
      <c r="Y64" s="1331"/>
      <c r="Z64" s="1331"/>
      <c r="AA64" s="1331"/>
      <c r="AB64" s="1331"/>
      <c r="AC64" s="1331"/>
      <c r="AD64" s="1331"/>
      <c r="AE64" s="1331"/>
      <c r="AF64" s="1331"/>
      <c r="AG64" s="1331"/>
      <c r="AH64" s="1331"/>
      <c r="AI64" s="1331"/>
      <c r="AJ64" s="1331"/>
    </row>
    <row r="65" spans="2:36" s="27" customFormat="1" ht="16.25" customHeight="1" thickTop="1" x14ac:dyDescent="0.2">
      <c r="B65" s="939" t="s">
        <v>59</v>
      </c>
      <c r="C65" s="1160" t="s">
        <v>324</v>
      </c>
      <c r="D65" s="765">
        <v>29383.65</v>
      </c>
      <c r="E65" s="766">
        <v>29383.65</v>
      </c>
      <c r="F65" s="390">
        <v>100</v>
      </c>
      <c r="G65" s="389">
        <v>1</v>
      </c>
      <c r="H65" s="767" t="s">
        <v>2020</v>
      </c>
      <c r="I65" s="1331"/>
      <c r="J65" s="1331"/>
      <c r="K65" s="1331"/>
      <c r="L65" s="1331"/>
      <c r="M65" s="1331"/>
      <c r="N65" s="1331"/>
      <c r="O65" s="1331"/>
      <c r="P65" s="1331"/>
      <c r="Q65" s="1331"/>
      <c r="R65" s="1331"/>
      <c r="S65" s="1331"/>
      <c r="T65" s="1331"/>
      <c r="U65" s="1331"/>
      <c r="V65" s="1331"/>
      <c r="W65" s="1331"/>
      <c r="X65" s="1331"/>
      <c r="Y65" s="1331"/>
      <c r="Z65" s="1331"/>
      <c r="AA65" s="1331"/>
      <c r="AB65" s="1331"/>
      <c r="AC65" s="1331"/>
      <c r="AD65" s="1331"/>
      <c r="AE65" s="1331"/>
      <c r="AF65" s="1331"/>
      <c r="AG65" s="1331"/>
      <c r="AH65" s="1331"/>
      <c r="AI65" s="1331"/>
      <c r="AJ65" s="1331"/>
    </row>
    <row r="66" spans="2:36" s="27" customFormat="1" ht="16.25" customHeight="1" x14ac:dyDescent="0.2">
      <c r="B66" s="939" t="s">
        <v>60</v>
      </c>
      <c r="C66" s="1161" t="s">
        <v>271</v>
      </c>
      <c r="D66" s="768">
        <v>6295.22</v>
      </c>
      <c r="E66" s="768">
        <v>6295.22</v>
      </c>
      <c r="F66" s="734">
        <v>100</v>
      </c>
      <c r="G66" s="323">
        <v>10</v>
      </c>
      <c r="H66" s="769">
        <v>399</v>
      </c>
      <c r="I66" s="1331"/>
      <c r="J66" s="1331"/>
      <c r="K66" s="1331"/>
      <c r="L66" s="1331"/>
      <c r="M66" s="1331"/>
      <c r="N66" s="1331"/>
      <c r="O66" s="1331"/>
      <c r="P66" s="1331"/>
      <c r="Q66" s="1331"/>
      <c r="R66" s="1331"/>
      <c r="S66" s="1331"/>
      <c r="T66" s="1331"/>
      <c r="U66" s="1331"/>
      <c r="V66" s="1331"/>
      <c r="W66" s="1331"/>
      <c r="X66" s="1331"/>
      <c r="Y66" s="1331"/>
      <c r="Z66" s="1331"/>
      <c r="AA66" s="1331"/>
      <c r="AB66" s="1331"/>
      <c r="AC66" s="1331"/>
      <c r="AD66" s="1331"/>
      <c r="AE66" s="1331"/>
      <c r="AF66" s="1331"/>
      <c r="AG66" s="1331"/>
      <c r="AH66" s="1331"/>
      <c r="AI66" s="1331"/>
      <c r="AJ66" s="1331"/>
    </row>
    <row r="67" spans="2:36" s="27" customFormat="1" ht="16.25" customHeight="1" x14ac:dyDescent="0.2">
      <c r="B67" s="939" t="s">
        <v>61</v>
      </c>
      <c r="C67" s="1160" t="s">
        <v>325</v>
      </c>
      <c r="D67" s="765">
        <v>18810.309999999998</v>
      </c>
      <c r="E67" s="766">
        <v>18810.309999999998</v>
      </c>
      <c r="F67" s="390">
        <v>100</v>
      </c>
      <c r="G67" s="389">
        <v>1</v>
      </c>
      <c r="H67" s="767" t="s">
        <v>2020</v>
      </c>
      <c r="I67" s="1331"/>
      <c r="J67" s="1331"/>
      <c r="K67" s="1331"/>
      <c r="L67" s="1331"/>
      <c r="M67" s="1331"/>
      <c r="N67" s="1331"/>
      <c r="O67" s="1331"/>
      <c r="P67" s="1331"/>
      <c r="Q67" s="1331"/>
      <c r="R67" s="1331"/>
      <c r="S67" s="1331"/>
      <c r="T67" s="1331"/>
      <c r="U67" s="1331"/>
      <c r="V67" s="1331"/>
      <c r="W67" s="1331"/>
      <c r="X67" s="1331"/>
      <c r="Y67" s="1331"/>
      <c r="Z67" s="1331"/>
      <c r="AA67" s="1331"/>
      <c r="AB67" s="1331"/>
      <c r="AC67" s="1331"/>
      <c r="AD67" s="1331"/>
      <c r="AE67" s="1331"/>
      <c r="AF67" s="1331"/>
      <c r="AG67" s="1331"/>
      <c r="AH67" s="1331"/>
      <c r="AI67" s="1331"/>
      <c r="AJ67" s="1331"/>
    </row>
    <row r="68" spans="2:36" s="27" customFormat="1" ht="16.25" customHeight="1" x14ac:dyDescent="0.2">
      <c r="B68" s="939" t="s">
        <v>62</v>
      </c>
      <c r="C68" s="1161" t="s">
        <v>326</v>
      </c>
      <c r="D68" s="768">
        <v>3611.5899999999997</v>
      </c>
      <c r="E68" s="768">
        <v>3611.5899999999997</v>
      </c>
      <c r="F68" s="734">
        <v>100</v>
      </c>
      <c r="G68" s="323">
        <v>14</v>
      </c>
      <c r="H68" s="769">
        <v>261</v>
      </c>
      <c r="I68" s="1331"/>
      <c r="J68" s="1331"/>
      <c r="K68" s="1331"/>
      <c r="L68" s="1331"/>
      <c r="M68" s="1331"/>
      <c r="N68" s="1331"/>
      <c r="O68" s="1331"/>
      <c r="P68" s="1331"/>
      <c r="Q68" s="1331"/>
      <c r="R68" s="1331"/>
      <c r="S68" s="1331"/>
      <c r="T68" s="1331"/>
      <c r="U68" s="1331"/>
      <c r="V68" s="1331"/>
      <c r="W68" s="1331"/>
      <c r="X68" s="1331"/>
      <c r="Y68" s="1331"/>
      <c r="Z68" s="1331"/>
      <c r="AA68" s="1331"/>
      <c r="AB68" s="1331"/>
      <c r="AC68" s="1331"/>
      <c r="AD68" s="1331"/>
      <c r="AE68" s="1331"/>
      <c r="AF68" s="1331"/>
      <c r="AG68" s="1331"/>
      <c r="AH68" s="1331"/>
      <c r="AI68" s="1331"/>
      <c r="AJ68" s="1331"/>
    </row>
    <row r="69" spans="2:36" s="27" customFormat="1" ht="16.25" customHeight="1" x14ac:dyDescent="0.2">
      <c r="B69" s="939" t="s">
        <v>63</v>
      </c>
      <c r="C69" s="1160" t="s">
        <v>327</v>
      </c>
      <c r="D69" s="765">
        <v>2693.94</v>
      </c>
      <c r="E69" s="766">
        <v>2693.94</v>
      </c>
      <c r="F69" s="390">
        <v>100</v>
      </c>
      <c r="G69" s="389">
        <v>13</v>
      </c>
      <c r="H69" s="767">
        <v>236</v>
      </c>
      <c r="I69" s="1331"/>
      <c r="J69" s="1331"/>
      <c r="K69" s="1331"/>
      <c r="L69" s="1331"/>
      <c r="M69" s="1331"/>
      <c r="N69" s="1331"/>
      <c r="O69" s="1331"/>
      <c r="P69" s="1331"/>
      <c r="Q69" s="1331"/>
      <c r="R69" s="1331"/>
      <c r="S69" s="1331"/>
      <c r="T69" s="1331"/>
      <c r="U69" s="1331"/>
      <c r="V69" s="1331"/>
      <c r="W69" s="1331"/>
      <c r="X69" s="1331"/>
      <c r="Y69" s="1331"/>
      <c r="Z69" s="1331"/>
      <c r="AA69" s="1331"/>
      <c r="AB69" s="1331"/>
      <c r="AC69" s="1331"/>
      <c r="AD69" s="1331"/>
      <c r="AE69" s="1331"/>
      <c r="AF69" s="1331"/>
      <c r="AG69" s="1331"/>
      <c r="AH69" s="1331"/>
      <c r="AI69" s="1331"/>
      <c r="AJ69" s="1331"/>
    </row>
    <row r="70" spans="2:36" s="27" customFormat="1" ht="16.25" customHeight="1" x14ac:dyDescent="0.2">
      <c r="B70" s="939" t="s">
        <v>64</v>
      </c>
      <c r="C70" s="1161" t="s">
        <v>2</v>
      </c>
      <c r="D70" s="768">
        <v>2891.32</v>
      </c>
      <c r="E70" s="768">
        <v>2891.32</v>
      </c>
      <c r="F70" s="734">
        <v>100</v>
      </c>
      <c r="G70" s="323">
        <v>7</v>
      </c>
      <c r="H70" s="769">
        <v>126</v>
      </c>
      <c r="I70" s="1331"/>
      <c r="J70" s="1331"/>
      <c r="K70" s="1331"/>
      <c r="L70" s="1331"/>
      <c r="M70" s="1331"/>
      <c r="N70" s="1331"/>
      <c r="O70" s="1331"/>
      <c r="P70" s="1331"/>
      <c r="Q70" s="1331"/>
      <c r="R70" s="1331"/>
      <c r="S70" s="1331"/>
      <c r="T70" s="1331"/>
      <c r="U70" s="1331"/>
      <c r="V70" s="1331"/>
      <c r="W70" s="1331"/>
      <c r="X70" s="1331"/>
      <c r="Y70" s="1331"/>
      <c r="Z70" s="1331"/>
      <c r="AA70" s="1331"/>
      <c r="AB70" s="1331"/>
      <c r="AC70" s="1331"/>
      <c r="AD70" s="1331"/>
      <c r="AE70" s="1331"/>
      <c r="AF70" s="1331"/>
      <c r="AG70" s="1331"/>
      <c r="AH70" s="1331"/>
      <c r="AI70" s="1331"/>
      <c r="AJ70" s="1331"/>
    </row>
    <row r="71" spans="2:36" s="27" customFormat="1" ht="16.25" customHeight="1" x14ac:dyDescent="0.2">
      <c r="B71" s="939" t="s">
        <v>65</v>
      </c>
      <c r="C71" s="1160" t="s">
        <v>328</v>
      </c>
      <c r="D71" s="765">
        <v>14367.98</v>
      </c>
      <c r="E71" s="766">
        <v>14367.98</v>
      </c>
      <c r="F71" s="390">
        <v>100</v>
      </c>
      <c r="G71" s="389">
        <v>1</v>
      </c>
      <c r="H71" s="767" t="s">
        <v>2020</v>
      </c>
      <c r="I71" s="1331"/>
      <c r="J71" s="1331"/>
      <c r="K71" s="1331"/>
      <c r="L71" s="1331"/>
      <c r="M71" s="1331"/>
      <c r="N71" s="1331"/>
      <c r="O71" s="1331"/>
      <c r="P71" s="1331"/>
      <c r="Q71" s="1331"/>
      <c r="R71" s="1331"/>
      <c r="S71" s="1331"/>
      <c r="T71" s="1331"/>
      <c r="U71" s="1331"/>
      <c r="V71" s="1331"/>
      <c r="W71" s="1331"/>
      <c r="X71" s="1331"/>
      <c r="Y71" s="1331"/>
      <c r="Z71" s="1331"/>
      <c r="AA71" s="1331"/>
      <c r="AB71" s="1331"/>
      <c r="AC71" s="1331"/>
      <c r="AD71" s="1331"/>
      <c r="AE71" s="1331"/>
      <c r="AF71" s="1331"/>
      <c r="AG71" s="1331"/>
      <c r="AH71" s="1331"/>
      <c r="AI71" s="1331"/>
      <c r="AJ71" s="1331"/>
    </row>
    <row r="72" spans="2:36" s="27" customFormat="1" ht="16.25" customHeight="1" x14ac:dyDescent="0.2">
      <c r="B72" s="939" t="s">
        <v>66</v>
      </c>
      <c r="C72" s="1161" t="s">
        <v>329</v>
      </c>
      <c r="D72" s="768">
        <v>12385.18</v>
      </c>
      <c r="E72" s="768">
        <v>12385.18</v>
      </c>
      <c r="F72" s="734">
        <v>100</v>
      </c>
      <c r="G72" s="323">
        <v>1</v>
      </c>
      <c r="H72" s="769" t="s">
        <v>2026</v>
      </c>
      <c r="I72" s="1331"/>
      <c r="J72" s="1331"/>
      <c r="K72" s="1331"/>
      <c r="L72" s="1331"/>
      <c r="M72" s="1331"/>
      <c r="N72" s="1331"/>
      <c r="O72" s="1331"/>
      <c r="P72" s="1331"/>
      <c r="Q72" s="1331"/>
      <c r="R72" s="1331"/>
      <c r="S72" s="1331"/>
      <c r="T72" s="1331"/>
      <c r="U72" s="1331"/>
      <c r="V72" s="1331"/>
      <c r="W72" s="1331"/>
      <c r="X72" s="1331"/>
      <c r="Y72" s="1331"/>
      <c r="Z72" s="1331"/>
      <c r="AA72" s="1331"/>
      <c r="AB72" s="1331"/>
      <c r="AC72" s="1331"/>
      <c r="AD72" s="1331"/>
      <c r="AE72" s="1331"/>
      <c r="AF72" s="1331"/>
      <c r="AG72" s="1331"/>
      <c r="AH72" s="1331"/>
      <c r="AI72" s="1331"/>
      <c r="AJ72" s="1331"/>
    </row>
    <row r="73" spans="2:36" s="27" customFormat="1" ht="16.25" customHeight="1" x14ac:dyDescent="0.2">
      <c r="B73" s="939" t="s">
        <v>67</v>
      </c>
      <c r="C73" s="1160" t="s">
        <v>272</v>
      </c>
      <c r="D73" s="765">
        <v>7480.63</v>
      </c>
      <c r="E73" s="766">
        <v>7480.63</v>
      </c>
      <c r="F73" s="390">
        <v>100</v>
      </c>
      <c r="G73" s="389">
        <v>1</v>
      </c>
      <c r="H73" s="767" t="s">
        <v>2020</v>
      </c>
      <c r="I73" s="1331"/>
      <c r="J73" s="1331"/>
      <c r="K73" s="1331"/>
      <c r="L73" s="1331"/>
      <c r="M73" s="1331"/>
      <c r="N73" s="1331"/>
      <c r="O73" s="1331"/>
      <c r="P73" s="1331"/>
      <c r="Q73" s="1331"/>
      <c r="R73" s="1331"/>
      <c r="S73" s="1331"/>
      <c r="T73" s="1331"/>
      <c r="U73" s="1331"/>
      <c r="V73" s="1331"/>
      <c r="W73" s="1331"/>
      <c r="X73" s="1331"/>
      <c r="Y73" s="1331"/>
      <c r="Z73" s="1331"/>
      <c r="AA73" s="1331"/>
      <c r="AB73" s="1331"/>
      <c r="AC73" s="1331"/>
      <c r="AD73" s="1331"/>
      <c r="AE73" s="1331"/>
      <c r="AF73" s="1331"/>
      <c r="AG73" s="1331"/>
      <c r="AH73" s="1331"/>
      <c r="AI73" s="1331"/>
      <c r="AJ73" s="1331"/>
    </row>
    <row r="74" spans="2:36" s="27" customFormat="1" ht="16.25" customHeight="1" x14ac:dyDescent="0.2">
      <c r="B74" s="939" t="s">
        <v>68</v>
      </c>
      <c r="C74" s="1161" t="s">
        <v>330</v>
      </c>
      <c r="D74" s="768">
        <v>1791.3399999999997</v>
      </c>
      <c r="E74" s="768">
        <v>1791.3399999999997</v>
      </c>
      <c r="F74" s="734">
        <v>100</v>
      </c>
      <c r="G74" s="323">
        <v>10</v>
      </c>
      <c r="H74" s="769">
        <v>127</v>
      </c>
      <c r="I74" s="1331"/>
      <c r="J74" s="1331"/>
      <c r="K74" s="1331"/>
      <c r="L74" s="1331"/>
      <c r="M74" s="1331"/>
      <c r="N74" s="1331"/>
      <c r="O74" s="1331"/>
      <c r="P74" s="1331"/>
      <c r="Q74" s="1331"/>
      <c r="R74" s="1331"/>
      <c r="S74" s="1331"/>
      <c r="T74" s="1331"/>
      <c r="U74" s="1331"/>
      <c r="V74" s="1331"/>
      <c r="W74" s="1331"/>
      <c r="X74" s="1331"/>
      <c r="Y74" s="1331"/>
      <c r="Z74" s="1331"/>
      <c r="AA74" s="1331"/>
      <c r="AB74" s="1331"/>
      <c r="AC74" s="1331"/>
      <c r="AD74" s="1331"/>
      <c r="AE74" s="1331"/>
      <c r="AF74" s="1331"/>
      <c r="AG74" s="1331"/>
      <c r="AH74" s="1331"/>
      <c r="AI74" s="1331"/>
      <c r="AJ74" s="1331"/>
    </row>
    <row r="75" spans="2:36" s="27" customFormat="1" ht="16.25" customHeight="1" x14ac:dyDescent="0.2">
      <c r="B75" s="939" t="s">
        <v>69</v>
      </c>
      <c r="C75" s="1160" t="s">
        <v>331</v>
      </c>
      <c r="D75" s="765">
        <v>2286.4699999999998</v>
      </c>
      <c r="E75" s="766">
        <v>2286.4699999999998</v>
      </c>
      <c r="F75" s="390">
        <v>100</v>
      </c>
      <c r="G75" s="389">
        <v>1</v>
      </c>
      <c r="H75" s="767" t="s">
        <v>2020</v>
      </c>
      <c r="I75" s="1331"/>
      <c r="J75" s="1331"/>
      <c r="K75" s="1331"/>
      <c r="L75" s="1331"/>
      <c r="M75" s="1331"/>
      <c r="N75" s="1331"/>
      <c r="O75" s="1331"/>
      <c r="P75" s="1331"/>
      <c r="Q75" s="1331"/>
      <c r="R75" s="1331"/>
      <c r="S75" s="1331"/>
      <c r="T75" s="1331"/>
      <c r="U75" s="1331"/>
      <c r="V75" s="1331"/>
      <c r="W75" s="1331"/>
      <c r="X75" s="1331"/>
      <c r="Y75" s="1331"/>
      <c r="Z75" s="1331"/>
      <c r="AA75" s="1331"/>
      <c r="AB75" s="1331"/>
      <c r="AC75" s="1331"/>
      <c r="AD75" s="1331"/>
      <c r="AE75" s="1331"/>
      <c r="AF75" s="1331"/>
      <c r="AG75" s="1331"/>
      <c r="AH75" s="1331"/>
      <c r="AI75" s="1331"/>
      <c r="AJ75" s="1331"/>
    </row>
    <row r="76" spans="2:36" s="27" customFormat="1" ht="16.25" customHeight="1" x14ac:dyDescent="0.2">
      <c r="B76" s="939" t="s">
        <v>70</v>
      </c>
      <c r="C76" s="1161" t="s">
        <v>332</v>
      </c>
      <c r="D76" s="768">
        <v>2457.36</v>
      </c>
      <c r="E76" s="768">
        <v>2457.36</v>
      </c>
      <c r="F76" s="734">
        <v>100</v>
      </c>
      <c r="G76" s="323">
        <v>7</v>
      </c>
      <c r="H76" s="769">
        <v>119</v>
      </c>
      <c r="I76" s="1331"/>
      <c r="J76" s="1331"/>
      <c r="K76" s="1331"/>
      <c r="L76" s="1331"/>
      <c r="M76" s="1331"/>
      <c r="N76" s="1331"/>
      <c r="O76" s="1331"/>
      <c r="P76" s="1331"/>
      <c r="Q76" s="1331"/>
      <c r="R76" s="1331"/>
      <c r="S76" s="1331"/>
      <c r="T76" s="1331"/>
      <c r="U76" s="1331"/>
      <c r="V76" s="1331"/>
      <c r="W76" s="1331"/>
      <c r="X76" s="1331"/>
      <c r="Y76" s="1331"/>
      <c r="Z76" s="1331"/>
      <c r="AA76" s="1331"/>
      <c r="AB76" s="1331"/>
      <c r="AC76" s="1331"/>
      <c r="AD76" s="1331"/>
      <c r="AE76" s="1331"/>
      <c r="AF76" s="1331"/>
      <c r="AG76" s="1331"/>
      <c r="AH76" s="1331"/>
      <c r="AI76" s="1331"/>
      <c r="AJ76" s="1331"/>
    </row>
    <row r="77" spans="2:36" s="27" customFormat="1" ht="16.25" customHeight="1" x14ac:dyDescent="0.2">
      <c r="B77" s="939" t="s">
        <v>71</v>
      </c>
      <c r="C77" s="1160" t="s">
        <v>333</v>
      </c>
      <c r="D77" s="765">
        <v>6217.85</v>
      </c>
      <c r="E77" s="766">
        <v>6217.85</v>
      </c>
      <c r="F77" s="390">
        <v>100</v>
      </c>
      <c r="G77" s="389">
        <v>1</v>
      </c>
      <c r="H77" s="767" t="s">
        <v>2020</v>
      </c>
      <c r="I77" s="1331"/>
      <c r="J77" s="1331"/>
      <c r="K77" s="1331"/>
      <c r="L77" s="1331"/>
      <c r="M77" s="1331"/>
      <c r="N77" s="1331"/>
      <c r="O77" s="1331"/>
      <c r="P77" s="1331"/>
      <c r="Q77" s="1331"/>
      <c r="R77" s="1331"/>
      <c r="S77" s="1331"/>
      <c r="T77" s="1331"/>
      <c r="U77" s="1331"/>
      <c r="V77" s="1331"/>
      <c r="W77" s="1331"/>
      <c r="X77" s="1331"/>
      <c r="Y77" s="1331"/>
      <c r="Z77" s="1331"/>
      <c r="AA77" s="1331"/>
      <c r="AB77" s="1331"/>
      <c r="AC77" s="1331"/>
      <c r="AD77" s="1331"/>
      <c r="AE77" s="1331"/>
      <c r="AF77" s="1331"/>
      <c r="AG77" s="1331"/>
      <c r="AH77" s="1331"/>
      <c r="AI77" s="1331"/>
      <c r="AJ77" s="1331"/>
    </row>
    <row r="78" spans="2:36" s="27" customFormat="1" ht="16.25" customHeight="1" x14ac:dyDescent="0.2">
      <c r="B78" s="939" t="s">
        <v>72</v>
      </c>
      <c r="C78" s="1161" t="s">
        <v>334</v>
      </c>
      <c r="D78" s="768">
        <v>3381.19</v>
      </c>
      <c r="E78" s="768">
        <v>3381.19</v>
      </c>
      <c r="F78" s="734">
        <v>100</v>
      </c>
      <c r="G78" s="323">
        <v>1</v>
      </c>
      <c r="H78" s="769" t="s">
        <v>2019</v>
      </c>
      <c r="I78" s="1331"/>
      <c r="J78" s="1331"/>
      <c r="K78" s="1331"/>
      <c r="L78" s="1331"/>
      <c r="M78" s="1331"/>
      <c r="N78" s="1331"/>
      <c r="O78" s="1331"/>
      <c r="P78" s="1331"/>
      <c r="Q78" s="1331"/>
      <c r="R78" s="1331"/>
      <c r="S78" s="1331"/>
      <c r="T78" s="1331"/>
      <c r="U78" s="1331"/>
      <c r="V78" s="1331"/>
      <c r="W78" s="1331"/>
      <c r="X78" s="1331"/>
      <c r="Y78" s="1331"/>
      <c r="Z78" s="1331"/>
      <c r="AA78" s="1331"/>
      <c r="AB78" s="1331"/>
      <c r="AC78" s="1331"/>
      <c r="AD78" s="1331"/>
      <c r="AE78" s="1331"/>
      <c r="AF78" s="1331"/>
      <c r="AG78" s="1331"/>
      <c r="AH78" s="1331"/>
      <c r="AI78" s="1331"/>
      <c r="AJ78" s="1331"/>
    </row>
    <row r="79" spans="2:36" s="27" customFormat="1" ht="16.25" customHeight="1" x14ac:dyDescent="0.2">
      <c r="B79" s="939" t="s">
        <v>73</v>
      </c>
      <c r="C79" s="1160" t="s">
        <v>335</v>
      </c>
      <c r="D79" s="765">
        <v>4183.63</v>
      </c>
      <c r="E79" s="766">
        <v>4183.63</v>
      </c>
      <c r="F79" s="390">
        <v>100</v>
      </c>
      <c r="G79" s="389">
        <v>1</v>
      </c>
      <c r="H79" s="767" t="s">
        <v>2020</v>
      </c>
      <c r="I79" s="1331"/>
      <c r="J79" s="1331"/>
      <c r="K79" s="1331"/>
      <c r="L79" s="1331"/>
      <c r="M79" s="1331"/>
      <c r="N79" s="1331"/>
      <c r="O79" s="1331"/>
      <c r="P79" s="1331"/>
      <c r="Q79" s="1331"/>
      <c r="R79" s="1331"/>
      <c r="S79" s="1331"/>
      <c r="T79" s="1331"/>
      <c r="U79" s="1331"/>
      <c r="V79" s="1331"/>
      <c r="W79" s="1331"/>
      <c r="X79" s="1331"/>
      <c r="Y79" s="1331"/>
      <c r="Z79" s="1331"/>
      <c r="AA79" s="1331"/>
      <c r="AB79" s="1331"/>
      <c r="AC79" s="1331"/>
      <c r="AD79" s="1331"/>
      <c r="AE79" s="1331"/>
      <c r="AF79" s="1331"/>
      <c r="AG79" s="1331"/>
      <c r="AH79" s="1331"/>
      <c r="AI79" s="1331"/>
      <c r="AJ79" s="1331"/>
    </row>
    <row r="80" spans="2:36" s="27" customFormat="1" ht="16.25" customHeight="1" x14ac:dyDescent="0.2">
      <c r="B80" s="939" t="s">
        <v>75</v>
      </c>
      <c r="C80" s="1161" t="s">
        <v>337</v>
      </c>
      <c r="D80" s="768">
        <v>1725.61</v>
      </c>
      <c r="E80" s="768">
        <v>1725.61</v>
      </c>
      <c r="F80" s="734">
        <v>100</v>
      </c>
      <c r="G80" s="323">
        <v>1</v>
      </c>
      <c r="H80" s="769" t="s">
        <v>2021</v>
      </c>
      <c r="I80" s="1331"/>
      <c r="J80" s="1331"/>
      <c r="K80" s="1331"/>
      <c r="L80" s="1331"/>
      <c r="M80" s="1331"/>
      <c r="N80" s="1331"/>
      <c r="O80" s="1331"/>
      <c r="P80" s="1331"/>
      <c r="Q80" s="1331"/>
      <c r="R80" s="1331"/>
      <c r="S80" s="1331"/>
      <c r="T80" s="1331"/>
      <c r="U80" s="1331"/>
      <c r="V80" s="1331"/>
      <c r="W80" s="1331"/>
      <c r="X80" s="1331"/>
      <c r="Y80" s="1331"/>
      <c r="Z80" s="1331"/>
      <c r="AA80" s="1331"/>
      <c r="AB80" s="1331"/>
      <c r="AC80" s="1331"/>
      <c r="AD80" s="1331"/>
      <c r="AE80" s="1331"/>
      <c r="AF80" s="1331"/>
      <c r="AG80" s="1331"/>
      <c r="AH80" s="1331"/>
      <c r="AI80" s="1331"/>
      <c r="AJ80" s="1331"/>
    </row>
    <row r="81" spans="2:36" s="27" customFormat="1" ht="16.25" customHeight="1" x14ac:dyDescent="0.2">
      <c r="B81" s="939" t="s">
        <v>76</v>
      </c>
      <c r="C81" s="1160" t="s">
        <v>338</v>
      </c>
      <c r="D81" s="765">
        <v>3057.02</v>
      </c>
      <c r="E81" s="766">
        <v>3057.02</v>
      </c>
      <c r="F81" s="390">
        <v>100</v>
      </c>
      <c r="G81" s="389">
        <v>1</v>
      </c>
      <c r="H81" s="767" t="s">
        <v>2027</v>
      </c>
      <c r="I81" s="1331"/>
      <c r="J81" s="1331"/>
      <c r="K81" s="1331"/>
      <c r="L81" s="1331"/>
      <c r="M81" s="1331"/>
      <c r="N81" s="1331"/>
      <c r="O81" s="1331"/>
      <c r="P81" s="1331"/>
      <c r="Q81" s="1331"/>
      <c r="R81" s="1331"/>
      <c r="S81" s="1331"/>
      <c r="T81" s="1331"/>
      <c r="U81" s="1331"/>
      <c r="V81" s="1331"/>
      <c r="W81" s="1331"/>
      <c r="X81" s="1331"/>
      <c r="Y81" s="1331"/>
      <c r="Z81" s="1331"/>
      <c r="AA81" s="1331"/>
      <c r="AB81" s="1331"/>
      <c r="AC81" s="1331"/>
      <c r="AD81" s="1331"/>
      <c r="AE81" s="1331"/>
      <c r="AF81" s="1331"/>
      <c r="AG81" s="1331"/>
      <c r="AH81" s="1331"/>
      <c r="AI81" s="1331"/>
      <c r="AJ81" s="1331"/>
    </row>
    <row r="82" spans="2:36" s="27" customFormat="1" ht="16.25" customHeight="1" x14ac:dyDescent="0.2">
      <c r="B82" s="939" t="s">
        <v>77</v>
      </c>
      <c r="C82" s="1161" t="s">
        <v>339</v>
      </c>
      <c r="D82" s="768">
        <v>1923.6400000000003</v>
      </c>
      <c r="E82" s="768">
        <v>1923.6400000000003</v>
      </c>
      <c r="F82" s="734">
        <v>100</v>
      </c>
      <c r="G82" s="323">
        <v>1</v>
      </c>
      <c r="H82" s="769" t="s">
        <v>2021</v>
      </c>
      <c r="I82" s="1331"/>
      <c r="J82" s="1331"/>
      <c r="K82" s="1331"/>
      <c r="L82" s="1331"/>
      <c r="M82" s="1331"/>
      <c r="N82" s="1331"/>
      <c r="O82" s="1331"/>
      <c r="P82" s="1331"/>
      <c r="Q82" s="1331"/>
      <c r="R82" s="1331"/>
      <c r="S82" s="1331"/>
      <c r="T82" s="1331"/>
      <c r="U82" s="1331"/>
      <c r="V82" s="1331"/>
      <c r="W82" s="1331"/>
      <c r="X82" s="1331"/>
      <c r="Y82" s="1331"/>
      <c r="Z82" s="1331"/>
      <c r="AA82" s="1331"/>
      <c r="AB82" s="1331"/>
      <c r="AC82" s="1331"/>
      <c r="AD82" s="1331"/>
      <c r="AE82" s="1331"/>
      <c r="AF82" s="1331"/>
      <c r="AG82" s="1331"/>
      <c r="AH82" s="1331"/>
      <c r="AI82" s="1331"/>
      <c r="AJ82" s="1331"/>
    </row>
    <row r="83" spans="2:36" s="27" customFormat="1" ht="16.25" customHeight="1" x14ac:dyDescent="0.2">
      <c r="B83" s="939" t="s">
        <v>78</v>
      </c>
      <c r="C83" s="1160" t="s">
        <v>340</v>
      </c>
      <c r="D83" s="765">
        <v>1930.05</v>
      </c>
      <c r="E83" s="766">
        <v>1930.05</v>
      </c>
      <c r="F83" s="390">
        <v>100</v>
      </c>
      <c r="G83" s="389">
        <v>1</v>
      </c>
      <c r="H83" s="767" t="s">
        <v>2020</v>
      </c>
      <c r="I83" s="1331"/>
      <c r="J83" s="1331"/>
      <c r="K83" s="1331"/>
      <c r="L83" s="1331"/>
      <c r="M83" s="1331"/>
      <c r="N83" s="1331"/>
      <c r="O83" s="1331"/>
      <c r="P83" s="1331"/>
      <c r="Q83" s="1331"/>
      <c r="R83" s="1331"/>
      <c r="S83" s="1331"/>
      <c r="T83" s="1331"/>
      <c r="U83" s="1331"/>
      <c r="V83" s="1331"/>
      <c r="W83" s="1331"/>
      <c r="X83" s="1331"/>
      <c r="Y83" s="1331"/>
      <c r="Z83" s="1331"/>
      <c r="AA83" s="1331"/>
      <c r="AB83" s="1331"/>
      <c r="AC83" s="1331"/>
      <c r="AD83" s="1331"/>
      <c r="AE83" s="1331"/>
      <c r="AF83" s="1331"/>
      <c r="AG83" s="1331"/>
      <c r="AH83" s="1331"/>
      <c r="AI83" s="1331"/>
      <c r="AJ83" s="1331"/>
    </row>
    <row r="84" spans="2:36" s="27" customFormat="1" ht="16.25" customHeight="1" x14ac:dyDescent="0.2">
      <c r="B84" s="939" t="s">
        <v>79</v>
      </c>
      <c r="C84" s="1161" t="s">
        <v>341</v>
      </c>
      <c r="D84" s="768">
        <v>4105</v>
      </c>
      <c r="E84" s="768">
        <v>4105</v>
      </c>
      <c r="F84" s="734">
        <v>100</v>
      </c>
      <c r="G84" s="323">
        <v>1</v>
      </c>
      <c r="H84" s="769" t="s">
        <v>2027</v>
      </c>
      <c r="I84" s="1331"/>
      <c r="J84" s="1331"/>
      <c r="K84" s="1331"/>
      <c r="L84" s="1331"/>
      <c r="M84" s="1331"/>
      <c r="N84" s="1331"/>
      <c r="O84" s="1331"/>
      <c r="P84" s="1331"/>
      <c r="Q84" s="1331"/>
      <c r="R84" s="1331"/>
      <c r="S84" s="1331"/>
      <c r="T84" s="1331"/>
      <c r="U84" s="1331"/>
      <c r="V84" s="1331"/>
      <c r="W84" s="1331"/>
      <c r="X84" s="1331"/>
      <c r="Y84" s="1331"/>
      <c r="Z84" s="1331"/>
      <c r="AA84" s="1331"/>
      <c r="AB84" s="1331"/>
      <c r="AC84" s="1331"/>
      <c r="AD84" s="1331"/>
      <c r="AE84" s="1331"/>
      <c r="AF84" s="1331"/>
      <c r="AG84" s="1331"/>
      <c r="AH84" s="1331"/>
      <c r="AI84" s="1331"/>
      <c r="AJ84" s="1331"/>
    </row>
    <row r="85" spans="2:36" s="27" customFormat="1" ht="16.25" customHeight="1" x14ac:dyDescent="0.2">
      <c r="B85" s="939" t="s">
        <v>80</v>
      </c>
      <c r="C85" s="1160" t="s">
        <v>342</v>
      </c>
      <c r="D85" s="765">
        <v>1305.78</v>
      </c>
      <c r="E85" s="766">
        <v>1305.78</v>
      </c>
      <c r="F85" s="390">
        <v>100</v>
      </c>
      <c r="G85" s="389">
        <v>1</v>
      </c>
      <c r="H85" s="767" t="s">
        <v>2020</v>
      </c>
      <c r="I85" s="1331"/>
      <c r="J85" s="1331"/>
      <c r="K85" s="1331"/>
      <c r="L85" s="1331"/>
      <c r="M85" s="1331"/>
      <c r="N85" s="1331"/>
      <c r="O85" s="1331"/>
      <c r="P85" s="1331"/>
      <c r="Q85" s="1331"/>
      <c r="R85" s="1331"/>
      <c r="S85" s="1331"/>
      <c r="T85" s="1331"/>
      <c r="U85" s="1331"/>
      <c r="V85" s="1331"/>
      <c r="W85" s="1331"/>
      <c r="X85" s="1331"/>
      <c r="Y85" s="1331"/>
      <c r="Z85" s="1331"/>
      <c r="AA85" s="1331"/>
      <c r="AB85" s="1331"/>
      <c r="AC85" s="1331"/>
      <c r="AD85" s="1331"/>
      <c r="AE85" s="1331"/>
      <c r="AF85" s="1331"/>
      <c r="AG85" s="1331"/>
      <c r="AH85" s="1331"/>
      <c r="AI85" s="1331"/>
      <c r="AJ85" s="1331"/>
    </row>
    <row r="86" spans="2:36" s="27" customFormat="1" ht="16.25" customHeight="1" x14ac:dyDescent="0.2">
      <c r="B86" s="939" t="s">
        <v>82</v>
      </c>
      <c r="C86" s="1161" t="s">
        <v>344</v>
      </c>
      <c r="D86" s="768">
        <v>989.77</v>
      </c>
      <c r="E86" s="768">
        <v>989.77</v>
      </c>
      <c r="F86" s="734">
        <v>100</v>
      </c>
      <c r="G86" s="323">
        <v>1</v>
      </c>
      <c r="H86" s="769" t="s">
        <v>2020</v>
      </c>
      <c r="I86" s="1331"/>
      <c r="J86" s="1331"/>
      <c r="K86" s="1331"/>
      <c r="L86" s="1331"/>
      <c r="M86" s="1331"/>
      <c r="N86" s="1331"/>
      <c r="O86" s="1331"/>
      <c r="P86" s="1331"/>
      <c r="Q86" s="1331"/>
      <c r="R86" s="1331"/>
      <c r="S86" s="1331"/>
      <c r="T86" s="1331"/>
      <c r="U86" s="1331"/>
      <c r="V86" s="1331"/>
      <c r="W86" s="1331"/>
      <c r="X86" s="1331"/>
      <c r="Y86" s="1331"/>
      <c r="Z86" s="1331"/>
      <c r="AA86" s="1331"/>
      <c r="AB86" s="1331"/>
      <c r="AC86" s="1331"/>
      <c r="AD86" s="1331"/>
      <c r="AE86" s="1331"/>
      <c r="AF86" s="1331"/>
      <c r="AG86" s="1331"/>
      <c r="AH86" s="1331"/>
      <c r="AI86" s="1331"/>
      <c r="AJ86" s="1331"/>
    </row>
    <row r="87" spans="2:36" s="27" customFormat="1" ht="16.25" customHeight="1" x14ac:dyDescent="0.2">
      <c r="B87" s="939" t="s">
        <v>83</v>
      </c>
      <c r="C87" s="1160" t="s">
        <v>345</v>
      </c>
      <c r="D87" s="765">
        <v>2783.79</v>
      </c>
      <c r="E87" s="766">
        <v>2783.79</v>
      </c>
      <c r="F87" s="390">
        <v>100</v>
      </c>
      <c r="G87" s="389">
        <v>1</v>
      </c>
      <c r="H87" s="767" t="s">
        <v>2021</v>
      </c>
      <c r="I87" s="1331"/>
      <c r="J87" s="1331"/>
      <c r="K87" s="1331"/>
      <c r="L87" s="1331"/>
      <c r="M87" s="1331"/>
      <c r="N87" s="1331"/>
      <c r="O87" s="1331"/>
      <c r="P87" s="1331"/>
      <c r="Q87" s="1331"/>
      <c r="R87" s="1331"/>
      <c r="S87" s="1331"/>
      <c r="T87" s="1331"/>
      <c r="U87" s="1331"/>
      <c r="V87" s="1331"/>
      <c r="W87" s="1331"/>
      <c r="X87" s="1331"/>
      <c r="Y87" s="1331"/>
      <c r="Z87" s="1331"/>
      <c r="AA87" s="1331"/>
      <c r="AB87" s="1331"/>
      <c r="AC87" s="1331"/>
      <c r="AD87" s="1331"/>
      <c r="AE87" s="1331"/>
      <c r="AF87" s="1331"/>
      <c r="AG87" s="1331"/>
      <c r="AH87" s="1331"/>
      <c r="AI87" s="1331"/>
      <c r="AJ87" s="1331"/>
    </row>
    <row r="88" spans="2:36" s="27" customFormat="1" ht="16.25" customHeight="1" x14ac:dyDescent="0.2">
      <c r="B88" s="939" t="s">
        <v>84</v>
      </c>
      <c r="C88" s="1161" t="s">
        <v>346</v>
      </c>
      <c r="D88" s="768">
        <v>1646.9700000000003</v>
      </c>
      <c r="E88" s="768">
        <v>1646.9700000000003</v>
      </c>
      <c r="F88" s="734">
        <v>100</v>
      </c>
      <c r="G88" s="323">
        <v>1</v>
      </c>
      <c r="H88" s="769" t="s">
        <v>2020</v>
      </c>
      <c r="I88" s="1331"/>
      <c r="J88" s="1331"/>
      <c r="K88" s="1331"/>
      <c r="L88" s="1331"/>
      <c r="M88" s="1331"/>
      <c r="N88" s="1331"/>
      <c r="O88" s="1331"/>
      <c r="P88" s="1331"/>
      <c r="Q88" s="1331"/>
      <c r="R88" s="1331"/>
      <c r="S88" s="1331"/>
      <c r="T88" s="1331"/>
      <c r="U88" s="1331"/>
      <c r="V88" s="1331"/>
      <c r="W88" s="1331"/>
      <c r="X88" s="1331"/>
      <c r="Y88" s="1331"/>
      <c r="Z88" s="1331"/>
      <c r="AA88" s="1331"/>
      <c r="AB88" s="1331"/>
      <c r="AC88" s="1331"/>
      <c r="AD88" s="1331"/>
      <c r="AE88" s="1331"/>
      <c r="AF88" s="1331"/>
      <c r="AG88" s="1331"/>
      <c r="AH88" s="1331"/>
      <c r="AI88" s="1331"/>
      <c r="AJ88" s="1331"/>
    </row>
    <row r="89" spans="2:36" s="27" customFormat="1" ht="16.25" customHeight="1" x14ac:dyDescent="0.2">
      <c r="B89" s="939" t="s">
        <v>85</v>
      </c>
      <c r="C89" s="1160" t="s">
        <v>347</v>
      </c>
      <c r="D89" s="765">
        <v>2462.4</v>
      </c>
      <c r="E89" s="766">
        <v>2462.4</v>
      </c>
      <c r="F89" s="390">
        <v>100</v>
      </c>
      <c r="G89" s="389">
        <v>1</v>
      </c>
      <c r="H89" s="767" t="s">
        <v>2021</v>
      </c>
      <c r="I89" s="1331"/>
      <c r="J89" s="1331"/>
      <c r="K89" s="1331"/>
      <c r="L89" s="1331"/>
      <c r="M89" s="1331"/>
      <c r="N89" s="1331"/>
      <c r="O89" s="1331"/>
      <c r="P89" s="1331"/>
      <c r="Q89" s="1331"/>
      <c r="R89" s="1331"/>
      <c r="S89" s="1331"/>
      <c r="T89" s="1331"/>
      <c r="U89" s="1331"/>
      <c r="V89" s="1331"/>
      <c r="W89" s="1331"/>
      <c r="X89" s="1331"/>
      <c r="Y89" s="1331"/>
      <c r="Z89" s="1331"/>
      <c r="AA89" s="1331"/>
      <c r="AB89" s="1331"/>
      <c r="AC89" s="1331"/>
      <c r="AD89" s="1331"/>
      <c r="AE89" s="1331"/>
      <c r="AF89" s="1331"/>
      <c r="AG89" s="1331"/>
      <c r="AH89" s="1331"/>
      <c r="AI89" s="1331"/>
      <c r="AJ89" s="1331"/>
    </row>
    <row r="90" spans="2:36" s="27" customFormat="1" ht="16.25" customHeight="1" x14ac:dyDescent="0.2">
      <c r="B90" s="939" t="s">
        <v>86</v>
      </c>
      <c r="C90" s="1161" t="s">
        <v>348</v>
      </c>
      <c r="D90" s="768">
        <v>892.56</v>
      </c>
      <c r="E90" s="768">
        <v>892.56</v>
      </c>
      <c r="F90" s="734">
        <v>100</v>
      </c>
      <c r="G90" s="323">
        <v>1</v>
      </c>
      <c r="H90" s="769" t="s">
        <v>2021</v>
      </c>
      <c r="I90" s="1331"/>
      <c r="J90" s="1331"/>
      <c r="K90" s="1331"/>
      <c r="L90" s="1331"/>
      <c r="M90" s="1331"/>
      <c r="N90" s="1331"/>
      <c r="O90" s="1331"/>
      <c r="P90" s="1331"/>
      <c r="Q90" s="1331"/>
      <c r="R90" s="1331"/>
      <c r="S90" s="1331"/>
      <c r="T90" s="1331"/>
      <c r="U90" s="1331"/>
      <c r="V90" s="1331"/>
      <c r="W90" s="1331"/>
      <c r="X90" s="1331"/>
      <c r="Y90" s="1331"/>
      <c r="Z90" s="1331"/>
      <c r="AA90" s="1331"/>
      <c r="AB90" s="1331"/>
      <c r="AC90" s="1331"/>
      <c r="AD90" s="1331"/>
      <c r="AE90" s="1331"/>
      <c r="AF90" s="1331"/>
      <c r="AG90" s="1331"/>
      <c r="AH90" s="1331"/>
      <c r="AI90" s="1331"/>
      <c r="AJ90" s="1331"/>
    </row>
    <row r="91" spans="2:36" s="27" customFormat="1" ht="16.25" customHeight="1" x14ac:dyDescent="0.2">
      <c r="B91" s="939" t="s">
        <v>87</v>
      </c>
      <c r="C91" s="1160" t="s">
        <v>349</v>
      </c>
      <c r="D91" s="765">
        <v>1793</v>
      </c>
      <c r="E91" s="766">
        <v>1793</v>
      </c>
      <c r="F91" s="390">
        <v>100</v>
      </c>
      <c r="G91" s="389">
        <v>1</v>
      </c>
      <c r="H91" s="767" t="s">
        <v>2020</v>
      </c>
      <c r="I91" s="1331"/>
      <c r="J91" s="1331"/>
      <c r="K91" s="1331"/>
      <c r="L91" s="1331"/>
      <c r="M91" s="1331"/>
      <c r="N91" s="1331"/>
      <c r="O91" s="1331"/>
      <c r="P91" s="1331"/>
      <c r="Q91" s="1331"/>
      <c r="R91" s="1331"/>
      <c r="S91" s="1331"/>
      <c r="T91" s="1331"/>
      <c r="U91" s="1331"/>
      <c r="V91" s="1331"/>
      <c r="W91" s="1331"/>
      <c r="X91" s="1331"/>
      <c r="Y91" s="1331"/>
      <c r="Z91" s="1331"/>
      <c r="AA91" s="1331"/>
      <c r="AB91" s="1331"/>
      <c r="AC91" s="1331"/>
      <c r="AD91" s="1331"/>
      <c r="AE91" s="1331"/>
      <c r="AF91" s="1331"/>
      <c r="AG91" s="1331"/>
      <c r="AH91" s="1331"/>
      <c r="AI91" s="1331"/>
      <c r="AJ91" s="1331"/>
    </row>
    <row r="92" spans="2:36" s="27" customFormat="1" ht="16.25" customHeight="1" x14ac:dyDescent="0.2">
      <c r="B92" s="939" t="s">
        <v>88</v>
      </c>
      <c r="C92" s="1161" t="s">
        <v>1465</v>
      </c>
      <c r="D92" s="768">
        <v>4004.09</v>
      </c>
      <c r="E92" s="768">
        <v>4004.09</v>
      </c>
      <c r="F92" s="734">
        <v>100</v>
      </c>
      <c r="G92" s="323">
        <v>1</v>
      </c>
      <c r="H92" s="769" t="s">
        <v>2021</v>
      </c>
      <c r="I92" s="1331"/>
      <c r="J92" s="1331"/>
      <c r="K92" s="1331"/>
      <c r="L92" s="1331"/>
      <c r="M92" s="1331"/>
      <c r="N92" s="1331"/>
      <c r="O92" s="1331"/>
      <c r="P92" s="1331"/>
      <c r="Q92" s="1331"/>
      <c r="R92" s="1331"/>
      <c r="S92" s="1331"/>
      <c r="T92" s="1331"/>
      <c r="U92" s="1331"/>
      <c r="V92" s="1331"/>
      <c r="W92" s="1331"/>
      <c r="X92" s="1331"/>
      <c r="Y92" s="1331"/>
      <c r="Z92" s="1331"/>
      <c r="AA92" s="1331"/>
      <c r="AB92" s="1331"/>
      <c r="AC92" s="1331"/>
      <c r="AD92" s="1331"/>
      <c r="AE92" s="1331"/>
      <c r="AF92" s="1331"/>
      <c r="AG92" s="1331"/>
      <c r="AH92" s="1331"/>
      <c r="AI92" s="1331"/>
      <c r="AJ92" s="1331"/>
    </row>
    <row r="93" spans="2:36" s="27" customFormat="1" ht="16.25" customHeight="1" x14ac:dyDescent="0.2">
      <c r="B93" s="939" t="s">
        <v>89</v>
      </c>
      <c r="C93" s="1160" t="s">
        <v>350</v>
      </c>
      <c r="D93" s="765">
        <v>1277.06</v>
      </c>
      <c r="E93" s="766">
        <v>1277.06</v>
      </c>
      <c r="F93" s="390">
        <v>100</v>
      </c>
      <c r="G93" s="389">
        <v>10</v>
      </c>
      <c r="H93" s="767">
        <v>95</v>
      </c>
      <c r="I93" s="1331"/>
      <c r="J93" s="1331"/>
      <c r="K93" s="1331"/>
      <c r="L93" s="1331"/>
      <c r="M93" s="1331"/>
      <c r="N93" s="1331"/>
      <c r="O93" s="1331"/>
      <c r="P93" s="1331"/>
      <c r="Q93" s="1331"/>
      <c r="R93" s="1331"/>
      <c r="S93" s="1331"/>
      <c r="T93" s="1331"/>
      <c r="U93" s="1331"/>
      <c r="V93" s="1331"/>
      <c r="W93" s="1331"/>
      <c r="X93" s="1331"/>
      <c r="Y93" s="1331"/>
      <c r="Z93" s="1331"/>
      <c r="AA93" s="1331"/>
      <c r="AB93" s="1331"/>
      <c r="AC93" s="1331"/>
      <c r="AD93" s="1331"/>
      <c r="AE93" s="1331"/>
      <c r="AF93" s="1331"/>
      <c r="AG93" s="1331"/>
      <c r="AH93" s="1331"/>
      <c r="AI93" s="1331"/>
      <c r="AJ93" s="1331"/>
    </row>
    <row r="94" spans="2:36" s="27" customFormat="1" ht="16.25" customHeight="1" x14ac:dyDescent="0.2">
      <c r="B94" s="939" t="s">
        <v>1262</v>
      </c>
      <c r="C94" s="1161" t="s">
        <v>1339</v>
      </c>
      <c r="D94" s="768">
        <v>61768.18</v>
      </c>
      <c r="E94" s="768">
        <v>61768.18</v>
      </c>
      <c r="F94" s="734">
        <v>100</v>
      </c>
      <c r="G94" s="323">
        <v>2</v>
      </c>
      <c r="H94" s="769" t="s">
        <v>2028</v>
      </c>
      <c r="I94" s="1331"/>
      <c r="J94" s="1331"/>
      <c r="K94" s="1331"/>
      <c r="L94" s="1331"/>
      <c r="M94" s="1331"/>
      <c r="N94" s="1331"/>
      <c r="O94" s="1331"/>
      <c r="P94" s="1331"/>
      <c r="Q94" s="1331"/>
      <c r="R94" s="1331"/>
      <c r="S94" s="1331"/>
      <c r="T94" s="1331"/>
      <c r="U94" s="1331"/>
      <c r="V94" s="1331"/>
      <c r="W94" s="1331"/>
      <c r="X94" s="1331"/>
      <c r="Y94" s="1331"/>
      <c r="Z94" s="1331"/>
      <c r="AA94" s="1331"/>
      <c r="AB94" s="1331"/>
      <c r="AC94" s="1331"/>
      <c r="AD94" s="1331"/>
      <c r="AE94" s="1331"/>
      <c r="AF94" s="1331"/>
      <c r="AG94" s="1331"/>
      <c r="AH94" s="1331"/>
      <c r="AI94" s="1331"/>
      <c r="AJ94" s="1331"/>
    </row>
    <row r="95" spans="2:36" s="27" customFormat="1" ht="16.25" customHeight="1" x14ac:dyDescent="0.2">
      <c r="B95" s="939" t="s">
        <v>1263</v>
      </c>
      <c r="C95" s="1160" t="s">
        <v>1340</v>
      </c>
      <c r="D95" s="765">
        <v>14960.69</v>
      </c>
      <c r="E95" s="766">
        <v>14960.69</v>
      </c>
      <c r="F95" s="390">
        <v>100</v>
      </c>
      <c r="G95" s="389">
        <v>3</v>
      </c>
      <c r="H95" s="767">
        <v>258</v>
      </c>
      <c r="I95" s="1331"/>
      <c r="J95" s="1331"/>
      <c r="K95" s="1331"/>
      <c r="L95" s="1331"/>
      <c r="M95" s="1331"/>
      <c r="N95" s="1331"/>
      <c r="O95" s="1331"/>
      <c r="P95" s="1331"/>
      <c r="Q95" s="1331"/>
      <c r="R95" s="1331"/>
      <c r="S95" s="1331"/>
      <c r="T95" s="1331"/>
      <c r="U95" s="1331"/>
      <c r="V95" s="1331"/>
      <c r="W95" s="1331"/>
      <c r="X95" s="1331"/>
      <c r="Y95" s="1331"/>
      <c r="Z95" s="1331"/>
      <c r="AA95" s="1331"/>
      <c r="AB95" s="1331"/>
      <c r="AC95" s="1331"/>
      <c r="AD95" s="1331"/>
      <c r="AE95" s="1331"/>
      <c r="AF95" s="1331"/>
      <c r="AG95" s="1331"/>
      <c r="AH95" s="1331"/>
      <c r="AI95" s="1331"/>
      <c r="AJ95" s="1331"/>
    </row>
    <row r="96" spans="2:36" s="27" customFormat="1" ht="16.25" customHeight="1" x14ac:dyDescent="0.2">
      <c r="B96" s="939" t="s">
        <v>2029</v>
      </c>
      <c r="C96" s="1160" t="s">
        <v>1467</v>
      </c>
      <c r="D96" s="765">
        <v>1607.89</v>
      </c>
      <c r="E96" s="766">
        <v>1607.89</v>
      </c>
      <c r="F96" s="390">
        <v>100</v>
      </c>
      <c r="G96" s="389">
        <v>1</v>
      </c>
      <c r="H96" s="767" t="s">
        <v>2030</v>
      </c>
      <c r="I96" s="1331"/>
      <c r="J96" s="1331"/>
      <c r="K96" s="1331"/>
      <c r="L96" s="1331"/>
      <c r="M96" s="1331"/>
      <c r="N96" s="1331"/>
      <c r="O96" s="1331"/>
      <c r="P96" s="1331"/>
      <c r="Q96" s="1331"/>
      <c r="R96" s="1331"/>
      <c r="S96" s="1331"/>
      <c r="T96" s="1331"/>
      <c r="U96" s="1331"/>
      <c r="V96" s="1331"/>
      <c r="W96" s="1331"/>
      <c r="X96" s="1331"/>
      <c r="Y96" s="1331"/>
      <c r="Z96" s="1331"/>
      <c r="AA96" s="1331"/>
      <c r="AB96" s="1331"/>
      <c r="AC96" s="1331"/>
      <c r="AD96" s="1331"/>
      <c r="AE96" s="1331"/>
      <c r="AF96" s="1331"/>
      <c r="AG96" s="1331"/>
      <c r="AH96" s="1331"/>
      <c r="AI96" s="1331"/>
      <c r="AJ96" s="1331"/>
    </row>
    <row r="97" spans="2:36" s="27" customFormat="1" ht="16.25" customHeight="1" x14ac:dyDescent="0.2">
      <c r="B97" s="939" t="s">
        <v>1677</v>
      </c>
      <c r="C97" s="1160" t="s">
        <v>1678</v>
      </c>
      <c r="D97" s="765">
        <v>1175.42</v>
      </c>
      <c r="E97" s="766">
        <v>1175.42</v>
      </c>
      <c r="F97" s="390">
        <v>100</v>
      </c>
      <c r="G97" s="389">
        <v>9</v>
      </c>
      <c r="H97" s="767">
        <v>86</v>
      </c>
      <c r="I97" s="1331"/>
      <c r="J97" s="1331"/>
      <c r="K97" s="1331"/>
      <c r="L97" s="1331"/>
      <c r="M97" s="1331"/>
      <c r="N97" s="1331"/>
      <c r="O97" s="1331"/>
      <c r="P97" s="1331"/>
      <c r="Q97" s="1331"/>
      <c r="R97" s="1331"/>
      <c r="S97" s="1331"/>
      <c r="T97" s="1331"/>
      <c r="U97" s="1331"/>
      <c r="V97" s="1331"/>
      <c r="W97" s="1331"/>
      <c r="X97" s="1331"/>
      <c r="Y97" s="1331"/>
      <c r="Z97" s="1331"/>
      <c r="AA97" s="1331"/>
      <c r="AB97" s="1331"/>
      <c r="AC97" s="1331"/>
      <c r="AD97" s="1331"/>
      <c r="AE97" s="1331"/>
      <c r="AF97" s="1331"/>
      <c r="AG97" s="1331"/>
      <c r="AH97" s="1331"/>
      <c r="AI97" s="1331"/>
      <c r="AJ97" s="1331"/>
    </row>
    <row r="98" spans="2:36" s="27" customFormat="1" ht="16.25" customHeight="1" x14ac:dyDescent="0.2">
      <c r="B98" s="939" t="s">
        <v>1679</v>
      </c>
      <c r="C98" s="1160" t="s">
        <v>1680</v>
      </c>
      <c r="D98" s="765">
        <v>1023.6</v>
      </c>
      <c r="E98" s="766">
        <v>1023.6</v>
      </c>
      <c r="F98" s="390">
        <v>100</v>
      </c>
      <c r="G98" s="389">
        <v>9</v>
      </c>
      <c r="H98" s="767">
        <v>66</v>
      </c>
      <c r="I98" s="1331"/>
      <c r="J98" s="1331"/>
      <c r="K98" s="1331"/>
      <c r="L98" s="1331"/>
      <c r="M98" s="1331"/>
      <c r="N98" s="1331"/>
      <c r="O98" s="1331"/>
      <c r="P98" s="1331"/>
      <c r="Q98" s="1331"/>
      <c r="R98" s="1331"/>
      <c r="S98" s="1331"/>
      <c r="T98" s="1331"/>
      <c r="U98" s="1331"/>
      <c r="V98" s="1331"/>
      <c r="W98" s="1331"/>
      <c r="X98" s="1331"/>
      <c r="Y98" s="1331"/>
      <c r="Z98" s="1331"/>
      <c r="AA98" s="1331"/>
      <c r="AB98" s="1331"/>
      <c r="AC98" s="1331"/>
      <c r="AD98" s="1331"/>
      <c r="AE98" s="1331"/>
      <c r="AF98" s="1331"/>
      <c r="AG98" s="1331"/>
      <c r="AH98" s="1331"/>
      <c r="AI98" s="1331"/>
      <c r="AJ98" s="1331"/>
    </row>
    <row r="99" spans="2:36" s="27" customFormat="1" ht="16.25" customHeight="1" x14ac:dyDescent="0.2">
      <c r="B99" s="939" t="s">
        <v>1681</v>
      </c>
      <c r="C99" s="1160" t="s">
        <v>1682</v>
      </c>
      <c r="D99" s="765">
        <v>6996.4</v>
      </c>
      <c r="E99" s="766">
        <v>6996.4</v>
      </c>
      <c r="F99" s="390">
        <v>100</v>
      </c>
      <c r="G99" s="389">
        <v>2</v>
      </c>
      <c r="H99" s="767" t="s">
        <v>2030</v>
      </c>
      <c r="I99" s="1331"/>
      <c r="J99" s="1331"/>
      <c r="K99" s="1331"/>
      <c r="L99" s="1331"/>
      <c r="M99" s="1331"/>
      <c r="N99" s="1331"/>
      <c r="O99" s="1331"/>
      <c r="P99" s="1331"/>
      <c r="Q99" s="1331"/>
      <c r="R99" s="1331"/>
      <c r="S99" s="1331"/>
      <c r="T99" s="1331"/>
      <c r="U99" s="1331"/>
      <c r="V99" s="1331"/>
      <c r="W99" s="1331"/>
      <c r="X99" s="1331"/>
      <c r="Y99" s="1331"/>
      <c r="Z99" s="1331"/>
      <c r="AA99" s="1331"/>
      <c r="AB99" s="1331"/>
      <c r="AC99" s="1331"/>
      <c r="AD99" s="1331"/>
      <c r="AE99" s="1331"/>
      <c r="AF99" s="1331"/>
      <c r="AG99" s="1331"/>
      <c r="AH99" s="1331"/>
      <c r="AI99" s="1331"/>
      <c r="AJ99" s="1331"/>
    </row>
    <row r="100" spans="2:36" s="27" customFormat="1" ht="16.25" customHeight="1" x14ac:dyDescent="0.2">
      <c r="B100" s="939" t="s">
        <v>90</v>
      </c>
      <c r="C100" s="1160" t="s">
        <v>351</v>
      </c>
      <c r="D100" s="765">
        <v>9760.5499999999993</v>
      </c>
      <c r="E100" s="766">
        <v>9555.2799999999988</v>
      </c>
      <c r="F100" s="390">
        <v>97.9</v>
      </c>
      <c r="G100" s="389">
        <v>44</v>
      </c>
      <c r="H100" s="767">
        <v>657</v>
      </c>
      <c r="I100" s="1331"/>
      <c r="J100" s="1331"/>
      <c r="K100" s="1331"/>
      <c r="L100" s="1331"/>
      <c r="M100" s="1331"/>
      <c r="N100" s="1331"/>
      <c r="O100" s="1331"/>
      <c r="P100" s="1331"/>
      <c r="Q100" s="1331"/>
      <c r="R100" s="1331"/>
      <c r="S100" s="1331"/>
      <c r="T100" s="1331"/>
      <c r="U100" s="1331"/>
      <c r="V100" s="1331"/>
      <c r="W100" s="1331"/>
      <c r="X100" s="1331"/>
      <c r="Y100" s="1331"/>
      <c r="Z100" s="1331"/>
      <c r="AA100" s="1331"/>
      <c r="AB100" s="1331"/>
      <c r="AC100" s="1331"/>
      <c r="AD100" s="1331"/>
      <c r="AE100" s="1331"/>
      <c r="AF100" s="1331"/>
      <c r="AG100" s="1331"/>
      <c r="AH100" s="1331"/>
      <c r="AI100" s="1331"/>
      <c r="AJ100" s="1331"/>
    </row>
    <row r="101" spans="2:36" s="27" customFormat="1" ht="16.25" customHeight="1" x14ac:dyDescent="0.2">
      <c r="B101" s="939" t="s">
        <v>91</v>
      </c>
      <c r="C101" s="1161" t="s">
        <v>352</v>
      </c>
      <c r="D101" s="768">
        <v>24399.120000000003</v>
      </c>
      <c r="E101" s="768">
        <v>24399.120000000003</v>
      </c>
      <c r="F101" s="734">
        <v>100</v>
      </c>
      <c r="G101" s="323">
        <v>1</v>
      </c>
      <c r="H101" s="769" t="s">
        <v>2021</v>
      </c>
      <c r="I101" s="1331"/>
      <c r="J101" s="1331"/>
      <c r="K101" s="1331"/>
      <c r="L101" s="1331"/>
      <c r="M101" s="1331"/>
      <c r="N101" s="1331"/>
      <c r="O101" s="1331"/>
      <c r="P101" s="1331"/>
      <c r="Q101" s="1331"/>
      <c r="R101" s="1331"/>
      <c r="S101" s="1331"/>
      <c r="T101" s="1331"/>
      <c r="U101" s="1331"/>
      <c r="V101" s="1331"/>
      <c r="W101" s="1331"/>
      <c r="X101" s="1331"/>
      <c r="Y101" s="1331"/>
      <c r="Z101" s="1331"/>
      <c r="AA101" s="1331"/>
      <c r="AB101" s="1331"/>
      <c r="AC101" s="1331"/>
      <c r="AD101" s="1331"/>
      <c r="AE101" s="1331"/>
      <c r="AF101" s="1331"/>
      <c r="AG101" s="1331"/>
      <c r="AH101" s="1331"/>
      <c r="AI101" s="1331"/>
      <c r="AJ101" s="1331"/>
    </row>
    <row r="102" spans="2:36" s="27" customFormat="1" ht="16.25" customHeight="1" x14ac:dyDescent="0.2">
      <c r="B102" s="939" t="s">
        <v>93</v>
      </c>
      <c r="C102" s="1161" t="s">
        <v>354</v>
      </c>
      <c r="D102" s="768">
        <v>34198.010000000009</v>
      </c>
      <c r="E102" s="768">
        <v>34198.010000000009</v>
      </c>
      <c r="F102" s="734">
        <v>100</v>
      </c>
      <c r="G102" s="323">
        <v>1</v>
      </c>
      <c r="H102" s="769" t="s">
        <v>2020</v>
      </c>
      <c r="I102" s="1331"/>
      <c r="J102" s="1331"/>
      <c r="K102" s="1331"/>
      <c r="L102" s="1331"/>
      <c r="M102" s="1331"/>
      <c r="N102" s="1331"/>
      <c r="O102" s="1331"/>
      <c r="P102" s="1331"/>
      <c r="Q102" s="1331"/>
      <c r="R102" s="1331"/>
      <c r="S102" s="1331"/>
      <c r="T102" s="1331"/>
      <c r="U102" s="1331"/>
      <c r="V102" s="1331"/>
      <c r="W102" s="1331"/>
      <c r="X102" s="1331"/>
      <c r="Y102" s="1331"/>
      <c r="Z102" s="1331"/>
      <c r="AA102" s="1331"/>
      <c r="AB102" s="1331"/>
      <c r="AC102" s="1331"/>
      <c r="AD102" s="1331"/>
      <c r="AE102" s="1331"/>
      <c r="AF102" s="1331"/>
      <c r="AG102" s="1331"/>
      <c r="AH102" s="1331"/>
      <c r="AI102" s="1331"/>
      <c r="AJ102" s="1331"/>
    </row>
    <row r="103" spans="2:36" s="27" customFormat="1" ht="16.25" customHeight="1" x14ac:dyDescent="0.2">
      <c r="B103" s="939" t="s">
        <v>94</v>
      </c>
      <c r="C103" s="1160" t="s">
        <v>355</v>
      </c>
      <c r="D103" s="765">
        <v>11714.36</v>
      </c>
      <c r="E103" s="766">
        <v>11714.36</v>
      </c>
      <c r="F103" s="390">
        <v>100</v>
      </c>
      <c r="G103" s="389">
        <v>1</v>
      </c>
      <c r="H103" s="767" t="s">
        <v>2021</v>
      </c>
      <c r="I103" s="1331"/>
      <c r="J103" s="1331"/>
      <c r="K103" s="1331"/>
      <c r="L103" s="1331"/>
      <c r="M103" s="1331"/>
      <c r="N103" s="1331"/>
      <c r="O103" s="1331"/>
      <c r="P103" s="1331"/>
      <c r="Q103" s="1331"/>
      <c r="R103" s="1331"/>
      <c r="S103" s="1331"/>
      <c r="T103" s="1331"/>
      <c r="U103" s="1331"/>
      <c r="V103" s="1331"/>
      <c r="W103" s="1331"/>
      <c r="X103" s="1331"/>
      <c r="Y103" s="1331"/>
      <c r="Z103" s="1331"/>
      <c r="AA103" s="1331"/>
      <c r="AB103" s="1331"/>
      <c r="AC103" s="1331"/>
      <c r="AD103" s="1331"/>
      <c r="AE103" s="1331"/>
      <c r="AF103" s="1331"/>
      <c r="AG103" s="1331"/>
      <c r="AH103" s="1331"/>
      <c r="AI103" s="1331"/>
      <c r="AJ103" s="1331"/>
    </row>
    <row r="104" spans="2:36" s="27" customFormat="1" ht="16.25" customHeight="1" x14ac:dyDescent="0.2">
      <c r="B104" s="939" t="s">
        <v>95</v>
      </c>
      <c r="C104" s="1161" t="s">
        <v>356</v>
      </c>
      <c r="D104" s="768">
        <v>4627.3499999999995</v>
      </c>
      <c r="E104" s="768">
        <v>4627.3499999999995</v>
      </c>
      <c r="F104" s="734">
        <v>100</v>
      </c>
      <c r="G104" s="323">
        <v>7</v>
      </c>
      <c r="H104" s="769">
        <v>350</v>
      </c>
      <c r="I104" s="1331"/>
      <c r="J104" s="1331"/>
      <c r="K104" s="1331"/>
      <c r="L104" s="1331"/>
      <c r="M104" s="1331"/>
      <c r="N104" s="1331"/>
      <c r="O104" s="1331"/>
      <c r="P104" s="1331"/>
      <c r="Q104" s="1331"/>
      <c r="R104" s="1331"/>
      <c r="S104" s="1331"/>
      <c r="T104" s="1331"/>
      <c r="U104" s="1331"/>
      <c r="V104" s="1331"/>
      <c r="W104" s="1331"/>
      <c r="X104" s="1331"/>
      <c r="Y104" s="1331"/>
      <c r="Z104" s="1331"/>
      <c r="AA104" s="1331"/>
      <c r="AB104" s="1331"/>
      <c r="AC104" s="1331"/>
      <c r="AD104" s="1331"/>
      <c r="AE104" s="1331"/>
      <c r="AF104" s="1331"/>
      <c r="AG104" s="1331"/>
      <c r="AH104" s="1331"/>
      <c r="AI104" s="1331"/>
      <c r="AJ104" s="1331"/>
    </row>
    <row r="105" spans="2:36" s="27" customFormat="1" ht="16.25" customHeight="1" x14ac:dyDescent="0.2">
      <c r="B105" s="939" t="s">
        <v>96</v>
      </c>
      <c r="C105" s="1160" t="s">
        <v>357</v>
      </c>
      <c r="D105" s="765">
        <v>4030.37</v>
      </c>
      <c r="E105" s="766">
        <v>4030.37</v>
      </c>
      <c r="F105" s="390">
        <v>100</v>
      </c>
      <c r="G105" s="389">
        <v>16</v>
      </c>
      <c r="H105" s="767">
        <v>262</v>
      </c>
      <c r="I105" s="1331"/>
      <c r="J105" s="1331"/>
      <c r="K105" s="1331"/>
      <c r="L105" s="1331"/>
      <c r="M105" s="1331"/>
      <c r="N105" s="1331"/>
      <c r="O105" s="1331"/>
      <c r="P105" s="1331"/>
      <c r="Q105" s="1331"/>
      <c r="R105" s="1331"/>
      <c r="S105" s="1331"/>
      <c r="T105" s="1331"/>
      <c r="U105" s="1331"/>
      <c r="V105" s="1331"/>
      <c r="W105" s="1331"/>
      <c r="X105" s="1331"/>
      <c r="Y105" s="1331"/>
      <c r="Z105" s="1331"/>
      <c r="AA105" s="1331"/>
      <c r="AB105" s="1331"/>
      <c r="AC105" s="1331"/>
      <c r="AD105" s="1331"/>
      <c r="AE105" s="1331"/>
      <c r="AF105" s="1331"/>
      <c r="AG105" s="1331"/>
      <c r="AH105" s="1331"/>
      <c r="AI105" s="1331"/>
      <c r="AJ105" s="1331"/>
    </row>
    <row r="106" spans="2:36" s="27" customFormat="1" ht="16.25" customHeight="1" x14ac:dyDescent="0.2">
      <c r="B106" s="939" t="s">
        <v>2031</v>
      </c>
      <c r="C106" s="1166" t="s">
        <v>1346</v>
      </c>
      <c r="D106" s="494">
        <v>1580.7</v>
      </c>
      <c r="E106" s="494">
        <v>1580.7</v>
      </c>
      <c r="F106" s="779">
        <v>100</v>
      </c>
      <c r="G106" s="1167">
        <v>6</v>
      </c>
      <c r="H106" s="498">
        <v>66</v>
      </c>
      <c r="I106" s="1331"/>
      <c r="J106" s="1331"/>
      <c r="K106" s="1331"/>
      <c r="L106" s="1331"/>
      <c r="M106" s="1331"/>
      <c r="N106" s="1331"/>
      <c r="O106" s="1331"/>
      <c r="P106" s="1331"/>
      <c r="Q106" s="1331"/>
      <c r="R106" s="1331"/>
      <c r="S106" s="1331"/>
      <c r="T106" s="1331"/>
      <c r="U106" s="1331"/>
      <c r="V106" s="1331"/>
      <c r="W106" s="1331"/>
      <c r="X106" s="1331"/>
      <c r="Y106" s="1331"/>
      <c r="Z106" s="1331"/>
      <c r="AA106" s="1331"/>
      <c r="AB106" s="1331"/>
      <c r="AC106" s="1331"/>
      <c r="AD106" s="1331"/>
      <c r="AE106" s="1331"/>
      <c r="AF106" s="1331"/>
      <c r="AG106" s="1331"/>
      <c r="AH106" s="1331"/>
      <c r="AI106" s="1331"/>
      <c r="AJ106" s="1331"/>
    </row>
    <row r="107" spans="2:36" s="27" customFormat="1" ht="16.25" customHeight="1" x14ac:dyDescent="0.2">
      <c r="B107" s="939" t="s">
        <v>1416</v>
      </c>
      <c r="C107" s="1160" t="s">
        <v>1473</v>
      </c>
      <c r="D107" s="765">
        <v>14276.408586200001</v>
      </c>
      <c r="E107" s="766">
        <v>14276.408586200001</v>
      </c>
      <c r="F107" s="390">
        <v>100</v>
      </c>
      <c r="G107" s="389">
        <v>31</v>
      </c>
      <c r="H107" s="767">
        <v>370</v>
      </c>
      <c r="I107" s="1331"/>
      <c r="J107" s="1331"/>
      <c r="K107" s="1331"/>
      <c r="L107" s="1331"/>
      <c r="M107" s="1331"/>
      <c r="N107" s="1331"/>
      <c r="O107" s="1331"/>
      <c r="P107" s="1331"/>
      <c r="Q107" s="1331"/>
      <c r="R107" s="1331"/>
      <c r="S107" s="1331"/>
      <c r="T107" s="1331"/>
      <c r="U107" s="1331"/>
      <c r="V107" s="1331"/>
      <c r="W107" s="1331"/>
      <c r="X107" s="1331"/>
      <c r="Y107" s="1331"/>
      <c r="Z107" s="1331"/>
      <c r="AA107" s="1331"/>
      <c r="AB107" s="1331"/>
      <c r="AC107" s="1331"/>
      <c r="AD107" s="1331"/>
      <c r="AE107" s="1331"/>
      <c r="AF107" s="1331"/>
      <c r="AG107" s="1331"/>
      <c r="AH107" s="1331"/>
      <c r="AI107" s="1331"/>
      <c r="AJ107" s="1331"/>
    </row>
    <row r="108" spans="2:36" s="27" customFormat="1" ht="16.25" customHeight="1" thickBot="1" x14ac:dyDescent="0.25">
      <c r="B108" s="939" t="s">
        <v>1417</v>
      </c>
      <c r="C108" s="1168" t="s">
        <v>1475</v>
      </c>
      <c r="D108" s="781">
        <v>5676.1399999999994</v>
      </c>
      <c r="E108" s="781">
        <v>4454.1799999999994</v>
      </c>
      <c r="F108" s="782">
        <v>78.5</v>
      </c>
      <c r="G108" s="1101">
        <v>16</v>
      </c>
      <c r="H108" s="783">
        <v>175</v>
      </c>
      <c r="I108" s="1331"/>
      <c r="J108" s="1331"/>
      <c r="K108" s="1331"/>
      <c r="L108" s="1331"/>
      <c r="M108" s="1331"/>
      <c r="N108" s="1331"/>
      <c r="O108" s="1331"/>
      <c r="P108" s="1331"/>
      <c r="Q108" s="1331"/>
      <c r="R108" s="1331"/>
      <c r="S108" s="1331"/>
      <c r="T108" s="1331"/>
      <c r="U108" s="1331"/>
      <c r="V108" s="1331"/>
      <c r="W108" s="1331"/>
      <c r="X108" s="1331"/>
      <c r="Y108" s="1331"/>
      <c r="Z108" s="1331"/>
      <c r="AA108" s="1331"/>
      <c r="AB108" s="1331"/>
      <c r="AC108" s="1331"/>
      <c r="AD108" s="1331"/>
      <c r="AE108" s="1331"/>
      <c r="AF108" s="1331"/>
      <c r="AG108" s="1331"/>
      <c r="AH108" s="1331"/>
      <c r="AI108" s="1331"/>
      <c r="AJ108" s="1331"/>
    </row>
    <row r="109" spans="2:36" s="27" customFormat="1" ht="16.25" customHeight="1" thickTop="1" x14ac:dyDescent="0.2">
      <c r="B109" s="957" t="s">
        <v>98</v>
      </c>
      <c r="C109" s="1160" t="s">
        <v>358</v>
      </c>
      <c r="D109" s="765">
        <v>70045.850000000006</v>
      </c>
      <c r="E109" s="766">
        <v>70045.850000000006</v>
      </c>
      <c r="F109" s="390">
        <v>100</v>
      </c>
      <c r="G109" s="389">
        <v>2</v>
      </c>
      <c r="H109" s="767" t="s">
        <v>2019</v>
      </c>
      <c r="I109" s="1331"/>
      <c r="J109" s="1331"/>
      <c r="K109" s="1331"/>
      <c r="L109" s="1331"/>
      <c r="M109" s="1331"/>
      <c r="N109" s="1331"/>
      <c r="O109" s="1331"/>
      <c r="P109" s="1331"/>
      <c r="Q109" s="1331"/>
      <c r="R109" s="1331"/>
      <c r="S109" s="1331"/>
      <c r="T109" s="1331"/>
      <c r="U109" s="1331"/>
      <c r="V109" s="1331"/>
      <c r="W109" s="1331"/>
      <c r="X109" s="1331"/>
      <c r="Y109" s="1331"/>
      <c r="Z109" s="1331"/>
      <c r="AA109" s="1331"/>
      <c r="AB109" s="1331"/>
      <c r="AC109" s="1331"/>
      <c r="AD109" s="1331"/>
      <c r="AE109" s="1331"/>
      <c r="AF109" s="1331"/>
      <c r="AG109" s="1331"/>
      <c r="AH109" s="1331"/>
      <c r="AI109" s="1331"/>
      <c r="AJ109" s="1331"/>
    </row>
    <row r="110" spans="2:36" s="27" customFormat="1" ht="16.25" customHeight="1" x14ac:dyDescent="0.2">
      <c r="B110" s="962" t="s">
        <v>99</v>
      </c>
      <c r="C110" s="1161" t="s">
        <v>359</v>
      </c>
      <c r="D110" s="768">
        <v>52794.55</v>
      </c>
      <c r="E110" s="768">
        <v>52794.55</v>
      </c>
      <c r="F110" s="734">
        <v>100</v>
      </c>
      <c r="G110" s="323">
        <v>2</v>
      </c>
      <c r="H110" s="769" t="s">
        <v>2021</v>
      </c>
      <c r="I110" s="1331"/>
      <c r="J110" s="1331"/>
      <c r="K110" s="1331"/>
      <c r="L110" s="1331"/>
      <c r="M110" s="1331"/>
      <c r="N110" s="1331"/>
      <c r="O110" s="1331"/>
      <c r="P110" s="1331"/>
      <c r="Q110" s="1331"/>
      <c r="R110" s="1331"/>
      <c r="S110" s="1331"/>
      <c r="T110" s="1331"/>
      <c r="U110" s="1331"/>
      <c r="V110" s="1331"/>
      <c r="W110" s="1331"/>
      <c r="X110" s="1331"/>
      <c r="Y110" s="1331"/>
      <c r="Z110" s="1331"/>
      <c r="AA110" s="1331"/>
      <c r="AB110" s="1331"/>
      <c r="AC110" s="1331"/>
      <c r="AD110" s="1331"/>
      <c r="AE110" s="1331"/>
      <c r="AF110" s="1331"/>
      <c r="AG110" s="1331"/>
      <c r="AH110" s="1331"/>
      <c r="AI110" s="1331"/>
      <c r="AJ110" s="1331"/>
    </row>
    <row r="111" spans="2:36" s="27" customFormat="1" ht="16.25" customHeight="1" x14ac:dyDescent="0.2">
      <c r="B111" s="962" t="s">
        <v>100</v>
      </c>
      <c r="C111" s="1160" t="s">
        <v>360</v>
      </c>
      <c r="D111" s="765">
        <v>71645.490000000005</v>
      </c>
      <c r="E111" s="766">
        <v>71645.490000000005</v>
      </c>
      <c r="F111" s="390">
        <v>100</v>
      </c>
      <c r="G111" s="389">
        <v>2</v>
      </c>
      <c r="H111" s="767" t="s">
        <v>2026</v>
      </c>
      <c r="I111" s="1331"/>
      <c r="J111" s="1331"/>
      <c r="K111" s="1331"/>
      <c r="L111" s="1331"/>
      <c r="M111" s="1331"/>
      <c r="N111" s="1331"/>
      <c r="O111" s="1331"/>
      <c r="P111" s="1331"/>
      <c r="Q111" s="1331"/>
      <c r="R111" s="1331"/>
      <c r="S111" s="1331"/>
      <c r="T111" s="1331"/>
      <c r="U111" s="1331"/>
      <c r="V111" s="1331"/>
      <c r="W111" s="1331"/>
      <c r="X111" s="1331"/>
      <c r="Y111" s="1331"/>
      <c r="Z111" s="1331"/>
      <c r="AA111" s="1331"/>
      <c r="AB111" s="1331"/>
      <c r="AC111" s="1331"/>
      <c r="AD111" s="1331"/>
      <c r="AE111" s="1331"/>
      <c r="AF111" s="1331"/>
      <c r="AG111" s="1331"/>
      <c r="AH111" s="1331"/>
      <c r="AI111" s="1331"/>
      <c r="AJ111" s="1331"/>
    </row>
    <row r="112" spans="2:36" s="27" customFormat="1" ht="16.25" customHeight="1" x14ac:dyDescent="0.2">
      <c r="B112" s="962" t="s">
        <v>101</v>
      </c>
      <c r="C112" s="1161" t="s">
        <v>361</v>
      </c>
      <c r="D112" s="768">
        <v>47995.23000000001</v>
      </c>
      <c r="E112" s="768">
        <v>47995.23000000001</v>
      </c>
      <c r="F112" s="734">
        <v>100</v>
      </c>
      <c r="G112" s="323">
        <v>4</v>
      </c>
      <c r="H112" s="769">
        <v>335</v>
      </c>
      <c r="I112" s="1331"/>
      <c r="J112" s="1331"/>
      <c r="K112" s="1331"/>
      <c r="L112" s="1331"/>
      <c r="M112" s="1331"/>
      <c r="N112" s="1331"/>
      <c r="O112" s="1331"/>
      <c r="P112" s="1331"/>
      <c r="Q112" s="1331"/>
      <c r="R112" s="1331"/>
      <c r="S112" s="1331"/>
      <c r="T112" s="1331"/>
      <c r="U112" s="1331"/>
      <c r="V112" s="1331"/>
      <c r="W112" s="1331"/>
      <c r="X112" s="1331"/>
      <c r="Y112" s="1331"/>
      <c r="Z112" s="1331"/>
      <c r="AA112" s="1331"/>
      <c r="AB112" s="1331"/>
      <c r="AC112" s="1331"/>
      <c r="AD112" s="1331"/>
      <c r="AE112" s="1331"/>
      <c r="AF112" s="1331"/>
      <c r="AG112" s="1331"/>
      <c r="AH112" s="1331"/>
      <c r="AI112" s="1331"/>
      <c r="AJ112" s="1331"/>
    </row>
    <row r="113" spans="2:36" s="27" customFormat="1" ht="16.25" customHeight="1" x14ac:dyDescent="0.2">
      <c r="B113" s="962" t="s">
        <v>102</v>
      </c>
      <c r="C113" s="1160" t="s">
        <v>362</v>
      </c>
      <c r="D113" s="765">
        <v>50450</v>
      </c>
      <c r="E113" s="766">
        <v>50450</v>
      </c>
      <c r="F113" s="390">
        <v>100</v>
      </c>
      <c r="G113" s="389">
        <v>1</v>
      </c>
      <c r="H113" s="767" t="s">
        <v>2028</v>
      </c>
      <c r="I113" s="1331"/>
      <c r="J113" s="1331"/>
      <c r="K113" s="1331"/>
      <c r="L113" s="1331"/>
      <c r="M113" s="1331"/>
      <c r="N113" s="1331"/>
      <c r="O113" s="1331"/>
      <c r="P113" s="1331"/>
      <c r="Q113" s="1331"/>
      <c r="R113" s="1331"/>
      <c r="S113" s="1331"/>
      <c r="T113" s="1331"/>
      <c r="U113" s="1331"/>
      <c r="V113" s="1331"/>
      <c r="W113" s="1331"/>
      <c r="X113" s="1331"/>
      <c r="Y113" s="1331"/>
      <c r="Z113" s="1331"/>
      <c r="AA113" s="1331"/>
      <c r="AB113" s="1331"/>
      <c r="AC113" s="1331"/>
      <c r="AD113" s="1331"/>
      <c r="AE113" s="1331"/>
      <c r="AF113" s="1331"/>
      <c r="AG113" s="1331"/>
      <c r="AH113" s="1331"/>
      <c r="AI113" s="1331"/>
      <c r="AJ113" s="1331"/>
    </row>
    <row r="114" spans="2:36" s="27" customFormat="1" ht="16.25" customHeight="1" x14ac:dyDescent="0.2">
      <c r="B114" s="962" t="s">
        <v>103</v>
      </c>
      <c r="C114" s="1161" t="s">
        <v>363</v>
      </c>
      <c r="D114" s="768">
        <v>57448.03</v>
      </c>
      <c r="E114" s="768">
        <v>57448.03</v>
      </c>
      <c r="F114" s="734">
        <v>100</v>
      </c>
      <c r="G114" s="323">
        <v>1</v>
      </c>
      <c r="H114" s="769" t="s">
        <v>2021</v>
      </c>
      <c r="I114" s="1331"/>
      <c r="J114" s="1331"/>
      <c r="K114" s="1331"/>
      <c r="L114" s="1331"/>
      <c r="M114" s="1331"/>
      <c r="N114" s="1331"/>
      <c r="O114" s="1331"/>
      <c r="P114" s="1331"/>
      <c r="Q114" s="1331"/>
      <c r="R114" s="1331"/>
      <c r="S114" s="1331"/>
      <c r="T114" s="1331"/>
      <c r="U114" s="1331"/>
      <c r="V114" s="1331"/>
      <c r="W114" s="1331"/>
      <c r="X114" s="1331"/>
      <c r="Y114" s="1331"/>
      <c r="Z114" s="1331"/>
      <c r="AA114" s="1331"/>
      <c r="AB114" s="1331"/>
      <c r="AC114" s="1331"/>
      <c r="AD114" s="1331"/>
      <c r="AE114" s="1331"/>
      <c r="AF114" s="1331"/>
      <c r="AG114" s="1331"/>
      <c r="AH114" s="1331"/>
      <c r="AI114" s="1331"/>
      <c r="AJ114" s="1331"/>
    </row>
    <row r="115" spans="2:36" s="27" customFormat="1" ht="16.25" customHeight="1" x14ac:dyDescent="0.2">
      <c r="B115" s="962" t="s">
        <v>104</v>
      </c>
      <c r="C115" s="1160" t="s">
        <v>364</v>
      </c>
      <c r="D115" s="765">
        <v>34837.649999999994</v>
      </c>
      <c r="E115" s="766">
        <v>34837.649999999994</v>
      </c>
      <c r="F115" s="390">
        <v>100</v>
      </c>
      <c r="G115" s="389">
        <v>6</v>
      </c>
      <c r="H115" s="767">
        <v>221</v>
      </c>
      <c r="I115" s="1331"/>
      <c r="J115" s="1331"/>
      <c r="K115" s="1331"/>
      <c r="L115" s="1331"/>
      <c r="M115" s="1331"/>
      <c r="N115" s="1331"/>
      <c r="O115" s="1331"/>
      <c r="P115" s="1331"/>
      <c r="Q115" s="1331"/>
      <c r="R115" s="1331"/>
      <c r="S115" s="1331"/>
      <c r="T115" s="1331"/>
      <c r="U115" s="1331"/>
      <c r="V115" s="1331"/>
      <c r="W115" s="1331"/>
      <c r="X115" s="1331"/>
      <c r="Y115" s="1331"/>
      <c r="Z115" s="1331"/>
      <c r="AA115" s="1331"/>
      <c r="AB115" s="1331"/>
      <c r="AC115" s="1331"/>
      <c r="AD115" s="1331"/>
      <c r="AE115" s="1331"/>
      <c r="AF115" s="1331"/>
      <c r="AG115" s="1331"/>
      <c r="AH115" s="1331"/>
      <c r="AI115" s="1331"/>
      <c r="AJ115" s="1331"/>
    </row>
    <row r="116" spans="2:36" s="27" customFormat="1" ht="16.25" customHeight="1" x14ac:dyDescent="0.2">
      <c r="B116" s="962" t="s">
        <v>105</v>
      </c>
      <c r="C116" s="1161" t="s">
        <v>365</v>
      </c>
      <c r="D116" s="768">
        <v>29630.48</v>
      </c>
      <c r="E116" s="768">
        <v>29630.48</v>
      </c>
      <c r="F116" s="734">
        <v>100</v>
      </c>
      <c r="G116" s="323">
        <v>1</v>
      </c>
      <c r="H116" s="769" t="s">
        <v>2027</v>
      </c>
      <c r="I116" s="1331"/>
      <c r="J116" s="1331"/>
      <c r="K116" s="1331"/>
      <c r="L116" s="1331"/>
      <c r="M116" s="1331"/>
      <c r="N116" s="1331"/>
      <c r="O116" s="1331"/>
      <c r="P116" s="1331"/>
      <c r="Q116" s="1331"/>
      <c r="R116" s="1331"/>
      <c r="S116" s="1331"/>
      <c r="T116" s="1331"/>
      <c r="U116" s="1331"/>
      <c r="V116" s="1331"/>
      <c r="W116" s="1331"/>
      <c r="X116" s="1331"/>
      <c r="Y116" s="1331"/>
      <c r="Z116" s="1331"/>
      <c r="AA116" s="1331"/>
      <c r="AB116" s="1331"/>
      <c r="AC116" s="1331"/>
      <c r="AD116" s="1331"/>
      <c r="AE116" s="1331"/>
      <c r="AF116" s="1331"/>
      <c r="AG116" s="1331"/>
      <c r="AH116" s="1331"/>
      <c r="AI116" s="1331"/>
      <c r="AJ116" s="1331"/>
    </row>
    <row r="117" spans="2:36" s="27" customFormat="1" ht="16.25" customHeight="1" x14ac:dyDescent="0.2">
      <c r="B117" s="962" t="s">
        <v>107</v>
      </c>
      <c r="C117" s="1161" t="s">
        <v>367</v>
      </c>
      <c r="D117" s="768">
        <v>24931.11</v>
      </c>
      <c r="E117" s="768">
        <v>24931.11</v>
      </c>
      <c r="F117" s="734">
        <v>100</v>
      </c>
      <c r="G117" s="323">
        <v>1</v>
      </c>
      <c r="H117" s="769" t="s">
        <v>2020</v>
      </c>
      <c r="I117" s="1331"/>
      <c r="J117" s="1331"/>
      <c r="K117" s="1331"/>
      <c r="L117" s="1331"/>
      <c r="M117" s="1331"/>
      <c r="N117" s="1331"/>
      <c r="O117" s="1331"/>
      <c r="P117" s="1331"/>
      <c r="Q117" s="1331"/>
      <c r="R117" s="1331"/>
      <c r="S117" s="1331"/>
      <c r="T117" s="1331"/>
      <c r="U117" s="1331"/>
      <c r="V117" s="1331"/>
      <c r="W117" s="1331"/>
      <c r="X117" s="1331"/>
      <c r="Y117" s="1331"/>
      <c r="Z117" s="1331"/>
      <c r="AA117" s="1331"/>
      <c r="AB117" s="1331"/>
      <c r="AC117" s="1331"/>
      <c r="AD117" s="1331"/>
      <c r="AE117" s="1331"/>
      <c r="AF117" s="1331"/>
      <c r="AG117" s="1331"/>
      <c r="AH117" s="1331"/>
      <c r="AI117" s="1331"/>
      <c r="AJ117" s="1331"/>
    </row>
    <row r="118" spans="2:36" s="27" customFormat="1" ht="16.25" customHeight="1" x14ac:dyDescent="0.2">
      <c r="B118" s="962" t="s">
        <v>108</v>
      </c>
      <c r="C118" s="1160" t="s">
        <v>368</v>
      </c>
      <c r="D118" s="765">
        <v>24888.67</v>
      </c>
      <c r="E118" s="766">
        <v>24888.67</v>
      </c>
      <c r="F118" s="390">
        <v>100</v>
      </c>
      <c r="G118" s="389">
        <v>1</v>
      </c>
      <c r="H118" s="767" t="s">
        <v>2019</v>
      </c>
      <c r="I118" s="1331"/>
      <c r="J118" s="1331"/>
      <c r="K118" s="1331"/>
      <c r="L118" s="1331"/>
      <c r="M118" s="1331"/>
      <c r="N118" s="1331"/>
      <c r="O118" s="1331"/>
      <c r="P118" s="1331"/>
      <c r="Q118" s="1331"/>
      <c r="R118" s="1331"/>
      <c r="S118" s="1331"/>
      <c r="T118" s="1331"/>
      <c r="U118" s="1331"/>
      <c r="V118" s="1331"/>
      <c r="W118" s="1331"/>
      <c r="X118" s="1331"/>
      <c r="Y118" s="1331"/>
      <c r="Z118" s="1331"/>
      <c r="AA118" s="1331"/>
      <c r="AB118" s="1331"/>
      <c r="AC118" s="1331"/>
      <c r="AD118" s="1331"/>
      <c r="AE118" s="1331"/>
      <c r="AF118" s="1331"/>
      <c r="AG118" s="1331"/>
      <c r="AH118" s="1331"/>
      <c r="AI118" s="1331"/>
      <c r="AJ118" s="1331"/>
    </row>
    <row r="119" spans="2:36" s="27" customFormat="1" ht="16.25" customHeight="1" x14ac:dyDescent="0.2">
      <c r="B119" s="962" t="s">
        <v>109</v>
      </c>
      <c r="C119" s="1161" t="s">
        <v>369</v>
      </c>
      <c r="D119" s="768">
        <v>13648.7</v>
      </c>
      <c r="E119" s="768">
        <v>13648.7</v>
      </c>
      <c r="F119" s="734">
        <v>100</v>
      </c>
      <c r="G119" s="323">
        <v>1</v>
      </c>
      <c r="H119" s="769" t="s">
        <v>2021</v>
      </c>
      <c r="I119" s="1331"/>
      <c r="J119" s="1331"/>
      <c r="K119" s="1331"/>
      <c r="L119" s="1331"/>
      <c r="M119" s="1331"/>
      <c r="N119" s="1331"/>
      <c r="O119" s="1331"/>
      <c r="P119" s="1331"/>
      <c r="Q119" s="1331"/>
      <c r="R119" s="1331"/>
      <c r="S119" s="1331"/>
      <c r="T119" s="1331"/>
      <c r="U119" s="1331"/>
      <c r="V119" s="1331"/>
      <c r="W119" s="1331"/>
      <c r="X119" s="1331"/>
      <c r="Y119" s="1331"/>
      <c r="Z119" s="1331"/>
      <c r="AA119" s="1331"/>
      <c r="AB119" s="1331"/>
      <c r="AC119" s="1331"/>
      <c r="AD119" s="1331"/>
      <c r="AE119" s="1331"/>
      <c r="AF119" s="1331"/>
      <c r="AG119" s="1331"/>
      <c r="AH119" s="1331"/>
      <c r="AI119" s="1331"/>
      <c r="AJ119" s="1331"/>
    </row>
    <row r="120" spans="2:36" s="27" customFormat="1" ht="16.25" customHeight="1" x14ac:dyDescent="0.2">
      <c r="B120" s="962" t="s">
        <v>110</v>
      </c>
      <c r="C120" s="1160" t="s">
        <v>370</v>
      </c>
      <c r="D120" s="765">
        <v>12003.57</v>
      </c>
      <c r="E120" s="766">
        <v>12003.57</v>
      </c>
      <c r="F120" s="390">
        <v>100</v>
      </c>
      <c r="G120" s="389">
        <v>1</v>
      </c>
      <c r="H120" s="767" t="s">
        <v>2019</v>
      </c>
      <c r="I120" s="1331"/>
      <c r="J120" s="1331"/>
      <c r="K120" s="1331"/>
      <c r="L120" s="1331"/>
      <c r="M120" s="1331"/>
      <c r="N120" s="1331"/>
      <c r="O120" s="1331"/>
      <c r="P120" s="1331"/>
      <c r="Q120" s="1331"/>
      <c r="R120" s="1331"/>
      <c r="S120" s="1331"/>
      <c r="T120" s="1331"/>
      <c r="U120" s="1331"/>
      <c r="V120" s="1331"/>
      <c r="W120" s="1331"/>
      <c r="X120" s="1331"/>
      <c r="Y120" s="1331"/>
      <c r="Z120" s="1331"/>
      <c r="AA120" s="1331"/>
      <c r="AB120" s="1331"/>
      <c r="AC120" s="1331"/>
      <c r="AD120" s="1331"/>
      <c r="AE120" s="1331"/>
      <c r="AF120" s="1331"/>
      <c r="AG120" s="1331"/>
      <c r="AH120" s="1331"/>
      <c r="AI120" s="1331"/>
      <c r="AJ120" s="1331"/>
    </row>
    <row r="121" spans="2:36" s="27" customFormat="1" ht="16.25" customHeight="1" x14ac:dyDescent="0.2">
      <c r="B121" s="962" t="s">
        <v>111</v>
      </c>
      <c r="C121" s="1161" t="s">
        <v>371</v>
      </c>
      <c r="D121" s="768">
        <v>9825.52</v>
      </c>
      <c r="E121" s="768">
        <v>9825.52</v>
      </c>
      <c r="F121" s="734">
        <v>100</v>
      </c>
      <c r="G121" s="323">
        <v>1</v>
      </c>
      <c r="H121" s="769" t="s">
        <v>2021</v>
      </c>
      <c r="I121" s="1331"/>
      <c r="J121" s="1331"/>
      <c r="K121" s="1331"/>
      <c r="L121" s="1331"/>
      <c r="M121" s="1331"/>
      <c r="N121" s="1331"/>
      <c r="O121" s="1331"/>
      <c r="P121" s="1331"/>
      <c r="Q121" s="1331"/>
      <c r="R121" s="1331"/>
      <c r="S121" s="1331"/>
      <c r="T121" s="1331"/>
      <c r="U121" s="1331"/>
      <c r="V121" s="1331"/>
      <c r="W121" s="1331"/>
      <c r="X121" s="1331"/>
      <c r="Y121" s="1331"/>
      <c r="Z121" s="1331"/>
      <c r="AA121" s="1331"/>
      <c r="AB121" s="1331"/>
      <c r="AC121" s="1331"/>
      <c r="AD121" s="1331"/>
      <c r="AE121" s="1331"/>
      <c r="AF121" s="1331"/>
      <c r="AG121" s="1331"/>
      <c r="AH121" s="1331"/>
      <c r="AI121" s="1331"/>
      <c r="AJ121" s="1331"/>
    </row>
    <row r="122" spans="2:36" s="27" customFormat="1" ht="16.25" customHeight="1" x14ac:dyDescent="0.2">
      <c r="B122" s="962" t="s">
        <v>112</v>
      </c>
      <c r="C122" s="1160" t="s">
        <v>372</v>
      </c>
      <c r="D122" s="765">
        <v>42840.91</v>
      </c>
      <c r="E122" s="766">
        <v>42840.91</v>
      </c>
      <c r="F122" s="390">
        <v>100</v>
      </c>
      <c r="G122" s="389">
        <v>1</v>
      </c>
      <c r="H122" s="767" t="s">
        <v>2026</v>
      </c>
      <c r="I122" s="1331"/>
      <c r="J122" s="1331"/>
      <c r="K122" s="1331"/>
      <c r="L122" s="1331"/>
      <c r="M122" s="1331"/>
      <c r="N122" s="1331"/>
      <c r="O122" s="1331"/>
      <c r="P122" s="1331"/>
      <c r="Q122" s="1331"/>
      <c r="R122" s="1331"/>
      <c r="S122" s="1331"/>
      <c r="T122" s="1331"/>
      <c r="U122" s="1331"/>
      <c r="V122" s="1331"/>
      <c r="W122" s="1331"/>
      <c r="X122" s="1331"/>
      <c r="Y122" s="1331"/>
      <c r="Z122" s="1331"/>
      <c r="AA122" s="1331"/>
      <c r="AB122" s="1331"/>
      <c r="AC122" s="1331"/>
      <c r="AD122" s="1331"/>
      <c r="AE122" s="1331"/>
      <c r="AF122" s="1331"/>
      <c r="AG122" s="1331"/>
      <c r="AH122" s="1331"/>
      <c r="AI122" s="1331"/>
      <c r="AJ122" s="1331"/>
    </row>
    <row r="123" spans="2:36" s="27" customFormat="1" ht="16.25" customHeight="1" x14ac:dyDescent="0.2">
      <c r="B123" s="962" t="s">
        <v>1280</v>
      </c>
      <c r="C123" s="1161" t="s">
        <v>1353</v>
      </c>
      <c r="D123" s="768">
        <v>50539.27</v>
      </c>
      <c r="E123" s="768">
        <v>50539.27</v>
      </c>
      <c r="F123" s="734">
        <v>100</v>
      </c>
      <c r="G123" s="323">
        <v>2</v>
      </c>
      <c r="H123" s="769" t="s">
        <v>2026</v>
      </c>
      <c r="I123" s="1331"/>
      <c r="J123" s="1331"/>
      <c r="K123" s="1331"/>
      <c r="L123" s="1331"/>
      <c r="M123" s="1331"/>
      <c r="N123" s="1331"/>
      <c r="O123" s="1331"/>
      <c r="P123" s="1331"/>
      <c r="Q123" s="1331"/>
      <c r="R123" s="1331"/>
      <c r="S123" s="1331"/>
      <c r="T123" s="1331"/>
      <c r="U123" s="1331"/>
      <c r="V123" s="1331"/>
      <c r="W123" s="1331"/>
      <c r="X123" s="1331"/>
      <c r="Y123" s="1331"/>
      <c r="Z123" s="1331"/>
      <c r="AA123" s="1331"/>
      <c r="AB123" s="1331"/>
      <c r="AC123" s="1331"/>
      <c r="AD123" s="1331"/>
      <c r="AE123" s="1331"/>
      <c r="AF123" s="1331"/>
      <c r="AG123" s="1331"/>
      <c r="AH123" s="1331"/>
      <c r="AI123" s="1331"/>
      <c r="AJ123" s="1331"/>
    </row>
    <row r="124" spans="2:36" s="27" customFormat="1" ht="16.25" customHeight="1" x14ac:dyDescent="0.2">
      <c r="B124" s="967" t="s">
        <v>1418</v>
      </c>
      <c r="C124" s="1169" t="s">
        <v>1482</v>
      </c>
      <c r="D124" s="784">
        <v>48401.960000000006</v>
      </c>
      <c r="E124" s="784">
        <v>48401.960000000006</v>
      </c>
      <c r="F124" s="785">
        <v>100</v>
      </c>
      <c r="G124" s="1103">
        <v>2</v>
      </c>
      <c r="H124" s="786" t="s">
        <v>2026</v>
      </c>
      <c r="I124" s="1331"/>
      <c r="J124" s="1331"/>
      <c r="K124" s="1331"/>
      <c r="L124" s="1331"/>
      <c r="M124" s="1331"/>
      <c r="N124" s="1331"/>
      <c r="O124" s="1331"/>
      <c r="P124" s="1331"/>
      <c r="Q124" s="1331"/>
      <c r="R124" s="1331"/>
      <c r="S124" s="1331"/>
      <c r="T124" s="1331"/>
      <c r="U124" s="1331"/>
      <c r="V124" s="1331"/>
      <c r="W124" s="1331"/>
      <c r="X124" s="1331"/>
      <c r="Y124" s="1331"/>
      <c r="Z124" s="1331"/>
      <c r="AA124" s="1331"/>
      <c r="AB124" s="1331"/>
      <c r="AC124" s="1331"/>
      <c r="AD124" s="1331"/>
      <c r="AE124" s="1331"/>
      <c r="AF124" s="1331"/>
      <c r="AG124" s="1331"/>
      <c r="AH124" s="1331"/>
      <c r="AI124" s="1331"/>
      <c r="AJ124" s="1331"/>
    </row>
    <row r="125" spans="2:36" s="27" customFormat="1" ht="16.25" customHeight="1" x14ac:dyDescent="0.2">
      <c r="B125" s="962" t="s">
        <v>1943</v>
      </c>
      <c r="C125" s="1169" t="s">
        <v>2032</v>
      </c>
      <c r="D125" s="784">
        <v>33421.799999999996</v>
      </c>
      <c r="E125" s="784">
        <v>33421.799999999996</v>
      </c>
      <c r="F125" s="785">
        <v>100</v>
      </c>
      <c r="G125" s="1103">
        <v>1</v>
      </c>
      <c r="H125" s="786" t="s">
        <v>2019</v>
      </c>
      <c r="I125" s="1331"/>
      <c r="J125" s="1331"/>
      <c r="K125" s="1331"/>
      <c r="L125" s="1331"/>
      <c r="M125" s="1331"/>
      <c r="N125" s="1331"/>
      <c r="O125" s="1331"/>
      <c r="P125" s="1331"/>
      <c r="Q125" s="1331"/>
      <c r="R125" s="1331"/>
      <c r="S125" s="1331"/>
      <c r="T125" s="1331"/>
      <c r="U125" s="1331"/>
      <c r="V125" s="1331"/>
      <c r="W125" s="1331"/>
      <c r="X125" s="1331"/>
      <c r="Y125" s="1331"/>
      <c r="Z125" s="1331"/>
      <c r="AA125" s="1331"/>
      <c r="AB125" s="1331"/>
      <c r="AC125" s="1331"/>
      <c r="AD125" s="1331"/>
      <c r="AE125" s="1331"/>
      <c r="AF125" s="1331"/>
      <c r="AG125" s="1331"/>
      <c r="AH125" s="1331"/>
      <c r="AI125" s="1331"/>
      <c r="AJ125" s="1331"/>
    </row>
    <row r="126" spans="2:36" s="27" customFormat="1" ht="16.25" customHeight="1" x14ac:dyDescent="0.2">
      <c r="B126" s="962" t="s">
        <v>1946</v>
      </c>
      <c r="C126" s="1169" t="s">
        <v>2033</v>
      </c>
      <c r="D126" s="784">
        <v>24089.82</v>
      </c>
      <c r="E126" s="784">
        <v>24089.82</v>
      </c>
      <c r="F126" s="785">
        <v>100</v>
      </c>
      <c r="G126" s="1103">
        <v>1</v>
      </c>
      <c r="H126" s="786" t="s">
        <v>2026</v>
      </c>
      <c r="I126" s="1331"/>
      <c r="J126" s="1331"/>
      <c r="K126" s="1331"/>
      <c r="L126" s="1331"/>
      <c r="M126" s="1331"/>
      <c r="N126" s="1331"/>
      <c r="O126" s="1331"/>
      <c r="P126" s="1331"/>
      <c r="Q126" s="1331"/>
      <c r="R126" s="1331"/>
      <c r="S126" s="1331"/>
      <c r="T126" s="1331"/>
      <c r="U126" s="1331"/>
      <c r="V126" s="1331"/>
      <c r="W126" s="1331"/>
      <c r="X126" s="1331"/>
      <c r="Y126" s="1331"/>
      <c r="Z126" s="1331"/>
      <c r="AA126" s="1331"/>
      <c r="AB126" s="1331"/>
      <c r="AC126" s="1331"/>
      <c r="AD126" s="1331"/>
      <c r="AE126" s="1331"/>
      <c r="AF126" s="1331"/>
      <c r="AG126" s="1331"/>
      <c r="AH126" s="1331"/>
      <c r="AI126" s="1331"/>
      <c r="AJ126" s="1331"/>
    </row>
    <row r="127" spans="2:36" s="27" customFormat="1" ht="16.25" customHeight="1" thickBot="1" x14ac:dyDescent="0.25">
      <c r="B127" s="976" t="s">
        <v>2034</v>
      </c>
      <c r="C127" s="1168" t="s">
        <v>1357</v>
      </c>
      <c r="D127" s="781">
        <v>19847.63</v>
      </c>
      <c r="E127" s="788">
        <v>19847.63</v>
      </c>
      <c r="F127" s="741">
        <v>100</v>
      </c>
      <c r="G127" s="740">
        <v>1</v>
      </c>
      <c r="H127" s="783" t="s">
        <v>2020</v>
      </c>
      <c r="I127" s="1331"/>
      <c r="J127" s="1331"/>
      <c r="K127" s="1331"/>
      <c r="L127" s="1331"/>
      <c r="M127" s="1331"/>
      <c r="N127" s="1331"/>
      <c r="O127" s="1331"/>
      <c r="P127" s="1331"/>
      <c r="Q127" s="1331"/>
      <c r="R127" s="1331"/>
      <c r="S127" s="1331"/>
      <c r="T127" s="1331"/>
      <c r="U127" s="1331"/>
      <c r="V127" s="1331"/>
      <c r="W127" s="1331"/>
      <c r="X127" s="1331"/>
      <c r="Y127" s="1331"/>
      <c r="Z127" s="1331"/>
      <c r="AA127" s="1331"/>
      <c r="AB127" s="1331"/>
      <c r="AC127" s="1331"/>
      <c r="AD127" s="1331"/>
      <c r="AE127" s="1331"/>
      <c r="AF127" s="1331"/>
      <c r="AG127" s="1331"/>
      <c r="AH127" s="1331"/>
      <c r="AI127" s="1331"/>
      <c r="AJ127" s="1331"/>
    </row>
    <row r="128" spans="2:36" s="27" customFormat="1" ht="16.25" customHeight="1" thickTop="1" x14ac:dyDescent="0.2">
      <c r="B128" s="981" t="s">
        <v>117</v>
      </c>
      <c r="C128" s="1161" t="s">
        <v>377</v>
      </c>
      <c r="D128" s="768">
        <v>2950.1099999999997</v>
      </c>
      <c r="E128" s="1170">
        <v>2876.55</v>
      </c>
      <c r="F128" s="458">
        <v>97.506533654677298</v>
      </c>
      <c r="G128" s="666">
        <v>1</v>
      </c>
      <c r="H128" s="572">
        <v>36</v>
      </c>
      <c r="I128" s="1331"/>
      <c r="J128" s="1331"/>
      <c r="K128" s="1331"/>
      <c r="L128" s="1331"/>
      <c r="M128" s="1331"/>
      <c r="N128" s="1331"/>
      <c r="O128" s="1331"/>
      <c r="P128" s="1331"/>
      <c r="Q128" s="1331"/>
      <c r="R128" s="1331"/>
      <c r="S128" s="1331"/>
      <c r="T128" s="1331"/>
      <c r="U128" s="1331"/>
      <c r="V128" s="1331"/>
      <c r="W128" s="1331"/>
      <c r="X128" s="1331"/>
      <c r="Y128" s="1331"/>
      <c r="Z128" s="1331"/>
      <c r="AA128" s="1331"/>
      <c r="AB128" s="1331"/>
      <c r="AC128" s="1331"/>
      <c r="AD128" s="1331"/>
      <c r="AE128" s="1331"/>
      <c r="AF128" s="1331"/>
      <c r="AG128" s="1331"/>
      <c r="AH128" s="1331"/>
      <c r="AI128" s="1331"/>
      <c r="AJ128" s="1331"/>
    </row>
    <row r="129" spans="2:36" s="27" customFormat="1" ht="16.25" customHeight="1" x14ac:dyDescent="0.2">
      <c r="B129" s="981" t="s">
        <v>118</v>
      </c>
      <c r="C129" s="1160" t="s">
        <v>378</v>
      </c>
      <c r="D129" s="765">
        <v>1151.3399999999999</v>
      </c>
      <c r="E129" s="766">
        <v>1151.3399999999999</v>
      </c>
      <c r="F129" s="390">
        <v>100</v>
      </c>
      <c r="G129" s="389">
        <v>1</v>
      </c>
      <c r="H129" s="547">
        <v>6</v>
      </c>
      <c r="I129" s="1331"/>
      <c r="J129" s="1331"/>
      <c r="K129" s="1331"/>
      <c r="L129" s="1331"/>
      <c r="M129" s="1331"/>
      <c r="N129" s="1331"/>
      <c r="O129" s="1331"/>
      <c r="P129" s="1331"/>
      <c r="Q129" s="1331"/>
      <c r="R129" s="1331"/>
      <c r="S129" s="1331"/>
      <c r="T129" s="1331"/>
      <c r="U129" s="1331"/>
      <c r="V129" s="1331"/>
      <c r="W129" s="1331"/>
      <c r="X129" s="1331"/>
      <c r="Y129" s="1331"/>
      <c r="Z129" s="1331"/>
      <c r="AA129" s="1331"/>
      <c r="AB129" s="1331"/>
      <c r="AC129" s="1331"/>
      <c r="AD129" s="1331"/>
      <c r="AE129" s="1331"/>
      <c r="AF129" s="1331"/>
      <c r="AG129" s="1331"/>
      <c r="AH129" s="1331"/>
      <c r="AI129" s="1331"/>
      <c r="AJ129" s="1331"/>
    </row>
    <row r="130" spans="2:36" s="27" customFormat="1" ht="16.25" customHeight="1" x14ac:dyDescent="0.2">
      <c r="B130" s="981" t="s">
        <v>119</v>
      </c>
      <c r="C130" s="1160" t="s">
        <v>379</v>
      </c>
      <c r="D130" s="765">
        <v>958.98</v>
      </c>
      <c r="E130" s="765">
        <v>958.98</v>
      </c>
      <c r="F130" s="699">
        <v>100</v>
      </c>
      <c r="G130" s="388">
        <v>1</v>
      </c>
      <c r="H130" s="547">
        <v>4</v>
      </c>
      <c r="I130" s="1331"/>
      <c r="J130" s="1331"/>
      <c r="K130" s="1331"/>
      <c r="L130" s="1331"/>
      <c r="M130" s="1331"/>
      <c r="N130" s="1331"/>
      <c r="O130" s="1331"/>
      <c r="P130" s="1331"/>
      <c r="Q130" s="1331"/>
      <c r="R130" s="1331"/>
      <c r="S130" s="1331"/>
      <c r="T130" s="1331"/>
      <c r="U130" s="1331"/>
      <c r="V130" s="1331"/>
      <c r="W130" s="1331"/>
      <c r="X130" s="1331"/>
      <c r="Y130" s="1331"/>
      <c r="Z130" s="1331"/>
      <c r="AA130" s="1331"/>
      <c r="AB130" s="1331"/>
      <c r="AC130" s="1331"/>
      <c r="AD130" s="1331"/>
      <c r="AE130" s="1331"/>
      <c r="AF130" s="1331"/>
      <c r="AG130" s="1331"/>
      <c r="AH130" s="1331"/>
      <c r="AI130" s="1331"/>
      <c r="AJ130" s="1331"/>
    </row>
    <row r="131" spans="2:36" s="27" customFormat="1" ht="16.25" customHeight="1" x14ac:dyDescent="0.2">
      <c r="B131" s="981" t="s">
        <v>120</v>
      </c>
      <c r="C131" s="1160" t="s">
        <v>380</v>
      </c>
      <c r="D131" s="765">
        <v>638.70000000000005</v>
      </c>
      <c r="E131" s="766">
        <v>638.70000000000005</v>
      </c>
      <c r="F131" s="390">
        <v>100</v>
      </c>
      <c r="G131" s="389">
        <v>1</v>
      </c>
      <c r="H131" s="547">
        <v>5</v>
      </c>
      <c r="I131" s="1331"/>
      <c r="J131" s="1331"/>
      <c r="K131" s="1331"/>
      <c r="L131" s="1331"/>
      <c r="M131" s="1331"/>
      <c r="N131" s="1331"/>
      <c r="O131" s="1331"/>
      <c r="P131" s="1331"/>
      <c r="Q131" s="1331"/>
      <c r="R131" s="1331"/>
      <c r="S131" s="1331"/>
      <c r="T131" s="1331"/>
      <c r="U131" s="1331"/>
      <c r="V131" s="1331"/>
      <c r="W131" s="1331"/>
      <c r="X131" s="1331"/>
      <c r="Y131" s="1331"/>
      <c r="Z131" s="1331"/>
      <c r="AA131" s="1331"/>
      <c r="AB131" s="1331"/>
      <c r="AC131" s="1331"/>
      <c r="AD131" s="1331"/>
      <c r="AE131" s="1331"/>
      <c r="AF131" s="1331"/>
      <c r="AG131" s="1331"/>
      <c r="AH131" s="1331"/>
      <c r="AI131" s="1331"/>
      <c r="AJ131" s="1331"/>
    </row>
    <row r="132" spans="2:36" s="27" customFormat="1" ht="16.25" customHeight="1" x14ac:dyDescent="0.2">
      <c r="B132" s="981" t="s">
        <v>121</v>
      </c>
      <c r="C132" s="1160" t="s">
        <v>381</v>
      </c>
      <c r="D132" s="765">
        <v>934.39</v>
      </c>
      <c r="E132" s="765">
        <v>912.88</v>
      </c>
      <c r="F132" s="699">
        <v>97.697963377176549</v>
      </c>
      <c r="G132" s="388">
        <v>1</v>
      </c>
      <c r="H132" s="547">
        <v>5</v>
      </c>
      <c r="I132" s="1331"/>
      <c r="J132" s="1331"/>
      <c r="K132" s="1331"/>
      <c r="L132" s="1331"/>
      <c r="M132" s="1331"/>
      <c r="N132" s="1331"/>
      <c r="O132" s="1331"/>
      <c r="P132" s="1331"/>
      <c r="Q132" s="1331"/>
      <c r="R132" s="1331"/>
      <c r="S132" s="1331"/>
      <c r="T132" s="1331"/>
      <c r="U132" s="1331"/>
      <c r="V132" s="1331"/>
      <c r="W132" s="1331"/>
      <c r="X132" s="1331"/>
      <c r="Y132" s="1331"/>
      <c r="Z132" s="1331"/>
      <c r="AA132" s="1331"/>
      <c r="AB132" s="1331"/>
      <c r="AC132" s="1331"/>
      <c r="AD132" s="1331"/>
      <c r="AE132" s="1331"/>
      <c r="AF132" s="1331"/>
      <c r="AG132" s="1331"/>
      <c r="AH132" s="1331"/>
      <c r="AI132" s="1331"/>
      <c r="AJ132" s="1331"/>
    </row>
    <row r="133" spans="2:36" s="27" customFormat="1" ht="16.25" customHeight="1" x14ac:dyDescent="0.2">
      <c r="B133" s="981" t="s">
        <v>122</v>
      </c>
      <c r="C133" s="1160" t="s">
        <v>382</v>
      </c>
      <c r="D133" s="765">
        <v>855.23</v>
      </c>
      <c r="E133" s="766">
        <v>855.23</v>
      </c>
      <c r="F133" s="390">
        <v>100</v>
      </c>
      <c r="G133" s="389">
        <v>1</v>
      </c>
      <c r="H133" s="547">
        <v>5</v>
      </c>
      <c r="I133" s="1331"/>
      <c r="J133" s="1331"/>
      <c r="K133" s="1331"/>
      <c r="L133" s="1331"/>
      <c r="M133" s="1331"/>
      <c r="N133" s="1331"/>
      <c r="O133" s="1331"/>
      <c r="P133" s="1331"/>
      <c r="Q133" s="1331"/>
      <c r="R133" s="1331"/>
      <c r="S133" s="1331"/>
      <c r="T133" s="1331"/>
      <c r="U133" s="1331"/>
      <c r="V133" s="1331"/>
      <c r="W133" s="1331"/>
      <c r="X133" s="1331"/>
      <c r="Y133" s="1331"/>
      <c r="Z133" s="1331"/>
      <c r="AA133" s="1331"/>
      <c r="AB133" s="1331"/>
      <c r="AC133" s="1331"/>
      <c r="AD133" s="1331"/>
      <c r="AE133" s="1331"/>
      <c r="AF133" s="1331"/>
      <c r="AG133" s="1331"/>
      <c r="AH133" s="1331"/>
      <c r="AI133" s="1331"/>
      <c r="AJ133" s="1331"/>
    </row>
    <row r="134" spans="2:36" s="27" customFormat="1" ht="16.25" customHeight="1" x14ac:dyDescent="0.2">
      <c r="B134" s="981" t="s">
        <v>123</v>
      </c>
      <c r="C134" s="1160" t="s">
        <v>383</v>
      </c>
      <c r="D134" s="765">
        <v>3055.21</v>
      </c>
      <c r="E134" s="765">
        <v>2984.55</v>
      </c>
      <c r="F134" s="699">
        <v>97.68722935575623</v>
      </c>
      <c r="G134" s="388">
        <v>1</v>
      </c>
      <c r="H134" s="547">
        <v>13</v>
      </c>
      <c r="I134" s="1331"/>
      <c r="J134" s="1331"/>
      <c r="K134" s="1331"/>
      <c r="L134" s="1331"/>
      <c r="M134" s="1331"/>
      <c r="N134" s="1331"/>
      <c r="O134" s="1331"/>
      <c r="P134" s="1331"/>
      <c r="Q134" s="1331"/>
      <c r="R134" s="1331"/>
      <c r="S134" s="1331"/>
      <c r="T134" s="1331"/>
      <c r="U134" s="1331"/>
      <c r="V134" s="1331"/>
      <c r="W134" s="1331"/>
      <c r="X134" s="1331"/>
      <c r="Y134" s="1331"/>
      <c r="Z134" s="1331"/>
      <c r="AA134" s="1331"/>
      <c r="AB134" s="1331"/>
      <c r="AC134" s="1331"/>
      <c r="AD134" s="1331"/>
      <c r="AE134" s="1331"/>
      <c r="AF134" s="1331"/>
      <c r="AG134" s="1331"/>
      <c r="AH134" s="1331"/>
      <c r="AI134" s="1331"/>
      <c r="AJ134" s="1331"/>
    </row>
    <row r="135" spans="2:36" s="27" customFormat="1" ht="16.25" customHeight="1" x14ac:dyDescent="0.2">
      <c r="B135" s="981" t="s">
        <v>124</v>
      </c>
      <c r="C135" s="1160" t="s">
        <v>384</v>
      </c>
      <c r="D135" s="765">
        <v>1793.43</v>
      </c>
      <c r="E135" s="766">
        <v>1793.43</v>
      </c>
      <c r="F135" s="390">
        <v>100</v>
      </c>
      <c r="G135" s="389">
        <v>1</v>
      </c>
      <c r="H135" s="547">
        <v>2</v>
      </c>
      <c r="I135" s="1331"/>
      <c r="J135" s="1331"/>
      <c r="K135" s="1331"/>
      <c r="L135" s="1331"/>
      <c r="M135" s="1331"/>
      <c r="N135" s="1331"/>
      <c r="O135" s="1331"/>
      <c r="P135" s="1331"/>
      <c r="Q135" s="1331"/>
      <c r="R135" s="1331"/>
      <c r="S135" s="1331"/>
      <c r="T135" s="1331"/>
      <c r="U135" s="1331"/>
      <c r="V135" s="1331"/>
      <c r="W135" s="1331"/>
      <c r="X135" s="1331"/>
      <c r="Y135" s="1331"/>
      <c r="Z135" s="1331"/>
      <c r="AA135" s="1331"/>
      <c r="AB135" s="1331"/>
      <c r="AC135" s="1331"/>
      <c r="AD135" s="1331"/>
      <c r="AE135" s="1331"/>
      <c r="AF135" s="1331"/>
      <c r="AG135" s="1331"/>
      <c r="AH135" s="1331"/>
      <c r="AI135" s="1331"/>
      <c r="AJ135" s="1331"/>
    </row>
    <row r="136" spans="2:36" s="27" customFormat="1" ht="16.25" customHeight="1" x14ac:dyDescent="0.2">
      <c r="B136" s="981" t="s">
        <v>125</v>
      </c>
      <c r="C136" s="1160" t="s">
        <v>385</v>
      </c>
      <c r="D136" s="765">
        <v>1450.91</v>
      </c>
      <c r="E136" s="765">
        <v>1384.06</v>
      </c>
      <c r="F136" s="699">
        <v>95.392546746524587</v>
      </c>
      <c r="G136" s="388">
        <v>1</v>
      </c>
      <c r="H136" s="547">
        <v>6</v>
      </c>
      <c r="I136" s="1331"/>
      <c r="J136" s="1331"/>
      <c r="K136" s="1331"/>
      <c r="L136" s="1331"/>
      <c r="M136" s="1331"/>
      <c r="N136" s="1331"/>
      <c r="O136" s="1331"/>
      <c r="P136" s="1331"/>
      <c r="Q136" s="1331"/>
      <c r="R136" s="1331"/>
      <c r="S136" s="1331"/>
      <c r="T136" s="1331"/>
      <c r="U136" s="1331"/>
      <c r="V136" s="1331"/>
      <c r="W136" s="1331"/>
      <c r="X136" s="1331"/>
      <c r="Y136" s="1331"/>
      <c r="Z136" s="1331"/>
      <c r="AA136" s="1331"/>
      <c r="AB136" s="1331"/>
      <c r="AC136" s="1331"/>
      <c r="AD136" s="1331"/>
      <c r="AE136" s="1331"/>
      <c r="AF136" s="1331"/>
      <c r="AG136" s="1331"/>
      <c r="AH136" s="1331"/>
      <c r="AI136" s="1331"/>
      <c r="AJ136" s="1331"/>
    </row>
    <row r="137" spans="2:36" s="27" customFormat="1" ht="16.25" customHeight="1" x14ac:dyDescent="0.2">
      <c r="B137" s="981" t="s">
        <v>126</v>
      </c>
      <c r="C137" s="1160" t="s">
        <v>386</v>
      </c>
      <c r="D137" s="765">
        <v>1102.2</v>
      </c>
      <c r="E137" s="766">
        <v>1102.2</v>
      </c>
      <c r="F137" s="390">
        <v>100</v>
      </c>
      <c r="G137" s="389">
        <v>1</v>
      </c>
      <c r="H137" s="547">
        <v>8</v>
      </c>
      <c r="I137" s="1331"/>
      <c r="J137" s="1331"/>
      <c r="K137" s="1331"/>
      <c r="L137" s="1331"/>
      <c r="M137" s="1331"/>
      <c r="N137" s="1331"/>
      <c r="O137" s="1331"/>
      <c r="P137" s="1331"/>
      <c r="Q137" s="1331"/>
      <c r="R137" s="1331"/>
      <c r="S137" s="1331"/>
      <c r="T137" s="1331"/>
      <c r="U137" s="1331"/>
      <c r="V137" s="1331"/>
      <c r="W137" s="1331"/>
      <c r="X137" s="1331"/>
      <c r="Y137" s="1331"/>
      <c r="Z137" s="1331"/>
      <c r="AA137" s="1331"/>
      <c r="AB137" s="1331"/>
      <c r="AC137" s="1331"/>
      <c r="AD137" s="1331"/>
      <c r="AE137" s="1331"/>
      <c r="AF137" s="1331"/>
      <c r="AG137" s="1331"/>
      <c r="AH137" s="1331"/>
      <c r="AI137" s="1331"/>
      <c r="AJ137" s="1331"/>
    </row>
    <row r="138" spans="2:36" s="27" customFormat="1" ht="16.25" customHeight="1" x14ac:dyDescent="0.2">
      <c r="B138" s="981" t="s">
        <v>127</v>
      </c>
      <c r="C138" s="1160" t="s">
        <v>387</v>
      </c>
      <c r="D138" s="765">
        <v>1277.82</v>
      </c>
      <c r="E138" s="765">
        <v>1256.07</v>
      </c>
      <c r="F138" s="699">
        <v>98.297882330844715</v>
      </c>
      <c r="G138" s="388">
        <v>1</v>
      </c>
      <c r="H138" s="547">
        <v>6</v>
      </c>
      <c r="I138" s="1331"/>
      <c r="J138" s="1331"/>
      <c r="K138" s="1331"/>
      <c r="L138" s="1331"/>
      <c r="M138" s="1331"/>
      <c r="N138" s="1331"/>
      <c r="O138" s="1331"/>
      <c r="P138" s="1331"/>
      <c r="Q138" s="1331"/>
      <c r="R138" s="1331"/>
      <c r="S138" s="1331"/>
      <c r="T138" s="1331"/>
      <c r="U138" s="1331"/>
      <c r="V138" s="1331"/>
      <c r="W138" s="1331"/>
      <c r="X138" s="1331"/>
      <c r="Y138" s="1331"/>
      <c r="Z138" s="1331"/>
      <c r="AA138" s="1331"/>
      <c r="AB138" s="1331"/>
      <c r="AC138" s="1331"/>
      <c r="AD138" s="1331"/>
      <c r="AE138" s="1331"/>
      <c r="AF138" s="1331"/>
      <c r="AG138" s="1331"/>
      <c r="AH138" s="1331"/>
      <c r="AI138" s="1331"/>
      <c r="AJ138" s="1331"/>
    </row>
    <row r="139" spans="2:36" s="27" customFormat="1" ht="16.25" customHeight="1" x14ac:dyDescent="0.2">
      <c r="B139" s="981" t="s">
        <v>128</v>
      </c>
      <c r="C139" s="1160" t="s">
        <v>388</v>
      </c>
      <c r="D139" s="765">
        <v>1541.64</v>
      </c>
      <c r="E139" s="766">
        <v>1519.89</v>
      </c>
      <c r="F139" s="390">
        <v>98.589164785553052</v>
      </c>
      <c r="G139" s="389">
        <v>1</v>
      </c>
      <c r="H139" s="547">
        <v>6</v>
      </c>
      <c r="I139" s="1331"/>
      <c r="J139" s="1331"/>
      <c r="K139" s="1331"/>
      <c r="L139" s="1331"/>
      <c r="M139" s="1331"/>
      <c r="N139" s="1331"/>
      <c r="O139" s="1331"/>
      <c r="P139" s="1331"/>
      <c r="Q139" s="1331"/>
      <c r="R139" s="1331"/>
      <c r="S139" s="1331"/>
      <c r="T139" s="1331"/>
      <c r="U139" s="1331"/>
      <c r="V139" s="1331"/>
      <c r="W139" s="1331"/>
      <c r="X139" s="1331"/>
      <c r="Y139" s="1331"/>
      <c r="Z139" s="1331"/>
      <c r="AA139" s="1331"/>
      <c r="AB139" s="1331"/>
      <c r="AC139" s="1331"/>
      <c r="AD139" s="1331"/>
      <c r="AE139" s="1331"/>
      <c r="AF139" s="1331"/>
      <c r="AG139" s="1331"/>
      <c r="AH139" s="1331"/>
      <c r="AI139" s="1331"/>
      <c r="AJ139" s="1331"/>
    </row>
    <row r="140" spans="2:36" s="27" customFormat="1" ht="16.25" customHeight="1" x14ac:dyDescent="0.2">
      <c r="B140" s="981" t="s">
        <v>129</v>
      </c>
      <c r="C140" s="1160" t="s">
        <v>389</v>
      </c>
      <c r="D140" s="765">
        <v>4051.72</v>
      </c>
      <c r="E140" s="765">
        <v>3952.34</v>
      </c>
      <c r="F140" s="699">
        <v>97.547214516304194</v>
      </c>
      <c r="G140" s="388">
        <v>1</v>
      </c>
      <c r="H140" s="547">
        <v>21</v>
      </c>
      <c r="I140" s="1331"/>
      <c r="J140" s="1331"/>
      <c r="K140" s="1331"/>
      <c r="L140" s="1331"/>
      <c r="M140" s="1331"/>
      <c r="N140" s="1331"/>
      <c r="O140" s="1331"/>
      <c r="P140" s="1331"/>
      <c r="Q140" s="1331"/>
      <c r="R140" s="1331"/>
      <c r="S140" s="1331"/>
      <c r="T140" s="1331"/>
      <c r="U140" s="1331"/>
      <c r="V140" s="1331"/>
      <c r="W140" s="1331"/>
      <c r="X140" s="1331"/>
      <c r="Y140" s="1331"/>
      <c r="Z140" s="1331"/>
      <c r="AA140" s="1331"/>
      <c r="AB140" s="1331"/>
      <c r="AC140" s="1331"/>
      <c r="AD140" s="1331"/>
      <c r="AE140" s="1331"/>
      <c r="AF140" s="1331"/>
      <c r="AG140" s="1331"/>
      <c r="AH140" s="1331"/>
      <c r="AI140" s="1331"/>
      <c r="AJ140" s="1331"/>
    </row>
    <row r="141" spans="2:36" s="27" customFormat="1" ht="16.25" customHeight="1" x14ac:dyDescent="0.2">
      <c r="B141" s="981" t="s">
        <v>130</v>
      </c>
      <c r="C141" s="1160" t="s">
        <v>390</v>
      </c>
      <c r="D141" s="765">
        <v>752.09</v>
      </c>
      <c r="E141" s="766">
        <v>730.85</v>
      </c>
      <c r="F141" s="390">
        <v>97.175869909186403</v>
      </c>
      <c r="G141" s="389">
        <v>1</v>
      </c>
      <c r="H141" s="547">
        <v>3</v>
      </c>
      <c r="I141" s="1331"/>
      <c r="J141" s="1331"/>
      <c r="K141" s="1331"/>
      <c r="L141" s="1331"/>
      <c r="M141" s="1331"/>
      <c r="N141" s="1331"/>
      <c r="O141" s="1331"/>
      <c r="P141" s="1331"/>
      <c r="Q141" s="1331"/>
      <c r="R141" s="1331"/>
      <c r="S141" s="1331"/>
      <c r="T141" s="1331"/>
      <c r="U141" s="1331"/>
      <c r="V141" s="1331"/>
      <c r="W141" s="1331"/>
      <c r="X141" s="1331"/>
      <c r="Y141" s="1331"/>
      <c r="Z141" s="1331"/>
      <c r="AA141" s="1331"/>
      <c r="AB141" s="1331"/>
      <c r="AC141" s="1331"/>
      <c r="AD141" s="1331"/>
      <c r="AE141" s="1331"/>
      <c r="AF141" s="1331"/>
      <c r="AG141" s="1331"/>
      <c r="AH141" s="1331"/>
      <c r="AI141" s="1331"/>
      <c r="AJ141" s="1331"/>
    </row>
    <row r="142" spans="2:36" s="27" customFormat="1" ht="16.25" customHeight="1" x14ac:dyDescent="0.2">
      <c r="B142" s="981" t="s">
        <v>131</v>
      </c>
      <c r="C142" s="1160" t="s">
        <v>391</v>
      </c>
      <c r="D142" s="765">
        <v>1209.56</v>
      </c>
      <c r="E142" s="765">
        <v>1209.56</v>
      </c>
      <c r="F142" s="699">
        <v>100</v>
      </c>
      <c r="G142" s="388">
        <v>1</v>
      </c>
      <c r="H142" s="547">
        <v>9</v>
      </c>
      <c r="I142" s="1331"/>
      <c r="J142" s="1331"/>
      <c r="K142" s="1331"/>
      <c r="L142" s="1331"/>
      <c r="M142" s="1331"/>
      <c r="N142" s="1331"/>
      <c r="O142" s="1331"/>
      <c r="P142" s="1331"/>
      <c r="Q142" s="1331"/>
      <c r="R142" s="1331"/>
      <c r="S142" s="1331"/>
      <c r="T142" s="1331"/>
      <c r="U142" s="1331"/>
      <c r="V142" s="1331"/>
      <c r="W142" s="1331"/>
      <c r="X142" s="1331"/>
      <c r="Y142" s="1331"/>
      <c r="Z142" s="1331"/>
      <c r="AA142" s="1331"/>
      <c r="AB142" s="1331"/>
      <c r="AC142" s="1331"/>
      <c r="AD142" s="1331"/>
      <c r="AE142" s="1331"/>
      <c r="AF142" s="1331"/>
      <c r="AG142" s="1331"/>
      <c r="AH142" s="1331"/>
      <c r="AI142" s="1331"/>
      <c r="AJ142" s="1331"/>
    </row>
    <row r="143" spans="2:36" s="27" customFormat="1" ht="16.25" customHeight="1" x14ac:dyDescent="0.2">
      <c r="B143" s="981" t="s">
        <v>132</v>
      </c>
      <c r="C143" s="1160" t="s">
        <v>392</v>
      </c>
      <c r="D143" s="765">
        <v>830.55</v>
      </c>
      <c r="E143" s="766">
        <v>830.55</v>
      </c>
      <c r="F143" s="390">
        <v>100</v>
      </c>
      <c r="G143" s="389">
        <v>1</v>
      </c>
      <c r="H143" s="547">
        <v>3</v>
      </c>
      <c r="I143" s="1331"/>
      <c r="J143" s="1331"/>
      <c r="K143" s="1331"/>
      <c r="L143" s="1331"/>
      <c r="M143" s="1331"/>
      <c r="N143" s="1331"/>
      <c r="O143" s="1331"/>
      <c r="P143" s="1331"/>
      <c r="Q143" s="1331"/>
      <c r="R143" s="1331"/>
      <c r="S143" s="1331"/>
      <c r="T143" s="1331"/>
      <c r="U143" s="1331"/>
      <c r="V143" s="1331"/>
      <c r="W143" s="1331"/>
      <c r="X143" s="1331"/>
      <c r="Y143" s="1331"/>
      <c r="Z143" s="1331"/>
      <c r="AA143" s="1331"/>
      <c r="AB143" s="1331"/>
      <c r="AC143" s="1331"/>
      <c r="AD143" s="1331"/>
      <c r="AE143" s="1331"/>
      <c r="AF143" s="1331"/>
      <c r="AG143" s="1331"/>
      <c r="AH143" s="1331"/>
      <c r="AI143" s="1331"/>
      <c r="AJ143" s="1331"/>
    </row>
    <row r="144" spans="2:36" s="27" customFormat="1" ht="16.25" customHeight="1" x14ac:dyDescent="0.2">
      <c r="B144" s="981" t="s">
        <v>133</v>
      </c>
      <c r="C144" s="1160" t="s">
        <v>393</v>
      </c>
      <c r="D144" s="765">
        <v>1191.08</v>
      </c>
      <c r="E144" s="765">
        <v>1169.0999999999999</v>
      </c>
      <c r="F144" s="699">
        <v>98.154615978775567</v>
      </c>
      <c r="G144" s="388">
        <v>1</v>
      </c>
      <c r="H144" s="547">
        <v>6</v>
      </c>
      <c r="I144" s="1331"/>
      <c r="J144" s="1331"/>
      <c r="K144" s="1331"/>
      <c r="L144" s="1331"/>
      <c r="M144" s="1331"/>
      <c r="N144" s="1331"/>
      <c r="O144" s="1331"/>
      <c r="P144" s="1331"/>
      <c r="Q144" s="1331"/>
      <c r="R144" s="1331"/>
      <c r="S144" s="1331"/>
      <c r="T144" s="1331"/>
      <c r="U144" s="1331"/>
      <c r="V144" s="1331"/>
      <c r="W144" s="1331"/>
      <c r="X144" s="1331"/>
      <c r="Y144" s="1331"/>
      <c r="Z144" s="1331"/>
      <c r="AA144" s="1331"/>
      <c r="AB144" s="1331"/>
      <c r="AC144" s="1331"/>
      <c r="AD144" s="1331"/>
      <c r="AE144" s="1331"/>
      <c r="AF144" s="1331"/>
      <c r="AG144" s="1331"/>
      <c r="AH144" s="1331"/>
      <c r="AI144" s="1331"/>
      <c r="AJ144" s="1331"/>
    </row>
    <row r="145" spans="2:36" s="27" customFormat="1" ht="16.25" customHeight="1" x14ac:dyDescent="0.2">
      <c r="B145" s="981" t="s">
        <v>134</v>
      </c>
      <c r="C145" s="1160" t="s">
        <v>394</v>
      </c>
      <c r="D145" s="765">
        <v>2222.0499999999993</v>
      </c>
      <c r="E145" s="766">
        <v>2135.0300000000002</v>
      </c>
      <c r="F145" s="390">
        <v>96.083796494228352</v>
      </c>
      <c r="G145" s="389">
        <v>1</v>
      </c>
      <c r="H145" s="547">
        <v>13</v>
      </c>
      <c r="I145" s="1331"/>
      <c r="J145" s="1331"/>
      <c r="K145" s="1331"/>
      <c r="L145" s="1331"/>
      <c r="M145" s="1331"/>
      <c r="N145" s="1331"/>
      <c r="O145" s="1331"/>
      <c r="P145" s="1331"/>
      <c r="Q145" s="1331"/>
      <c r="R145" s="1331"/>
      <c r="S145" s="1331"/>
      <c r="T145" s="1331"/>
      <c r="U145" s="1331"/>
      <c r="V145" s="1331"/>
      <c r="W145" s="1331"/>
      <c r="X145" s="1331"/>
      <c r="Y145" s="1331"/>
      <c r="Z145" s="1331"/>
      <c r="AA145" s="1331"/>
      <c r="AB145" s="1331"/>
      <c r="AC145" s="1331"/>
      <c r="AD145" s="1331"/>
      <c r="AE145" s="1331"/>
      <c r="AF145" s="1331"/>
      <c r="AG145" s="1331"/>
      <c r="AH145" s="1331"/>
      <c r="AI145" s="1331"/>
      <c r="AJ145" s="1331"/>
    </row>
    <row r="146" spans="2:36" s="27" customFormat="1" ht="16.25" customHeight="1" x14ac:dyDescent="0.2">
      <c r="B146" s="981" t="s">
        <v>135</v>
      </c>
      <c r="C146" s="1160" t="s">
        <v>1485</v>
      </c>
      <c r="D146" s="765">
        <v>2685.39</v>
      </c>
      <c r="E146" s="765">
        <v>2685.39</v>
      </c>
      <c r="F146" s="699">
        <v>100</v>
      </c>
      <c r="G146" s="388">
        <v>1</v>
      </c>
      <c r="H146" s="547">
        <v>16</v>
      </c>
      <c r="I146" s="1331"/>
      <c r="J146" s="1331"/>
      <c r="K146" s="1331"/>
      <c r="L146" s="1331"/>
      <c r="M146" s="1331"/>
      <c r="N146" s="1331"/>
      <c r="O146" s="1331"/>
      <c r="P146" s="1331"/>
      <c r="Q146" s="1331"/>
      <c r="R146" s="1331"/>
      <c r="S146" s="1331"/>
      <c r="T146" s="1331"/>
      <c r="U146" s="1331"/>
      <c r="V146" s="1331"/>
      <c r="W146" s="1331"/>
      <c r="X146" s="1331"/>
      <c r="Y146" s="1331"/>
      <c r="Z146" s="1331"/>
      <c r="AA146" s="1331"/>
      <c r="AB146" s="1331"/>
      <c r="AC146" s="1331"/>
      <c r="AD146" s="1331"/>
      <c r="AE146" s="1331"/>
      <c r="AF146" s="1331"/>
      <c r="AG146" s="1331"/>
      <c r="AH146" s="1331"/>
      <c r="AI146" s="1331"/>
      <c r="AJ146" s="1331"/>
    </row>
    <row r="147" spans="2:36" s="27" customFormat="1" ht="16.25" customHeight="1" x14ac:dyDescent="0.2">
      <c r="B147" s="981" t="s">
        <v>136</v>
      </c>
      <c r="C147" s="1160" t="s">
        <v>396</v>
      </c>
      <c r="D147" s="765">
        <v>3118.12</v>
      </c>
      <c r="E147" s="766">
        <v>3068.35</v>
      </c>
      <c r="F147" s="390">
        <v>98.403845907149176</v>
      </c>
      <c r="G147" s="389">
        <v>1</v>
      </c>
      <c r="H147" s="547">
        <v>15</v>
      </c>
      <c r="I147" s="1331"/>
      <c r="J147" s="1331"/>
      <c r="K147" s="1331"/>
      <c r="L147" s="1331"/>
      <c r="M147" s="1331"/>
      <c r="N147" s="1331"/>
      <c r="O147" s="1331"/>
      <c r="P147" s="1331"/>
      <c r="Q147" s="1331"/>
      <c r="R147" s="1331"/>
      <c r="S147" s="1331"/>
      <c r="T147" s="1331"/>
      <c r="U147" s="1331"/>
      <c r="V147" s="1331"/>
      <c r="W147" s="1331"/>
      <c r="X147" s="1331"/>
      <c r="Y147" s="1331"/>
      <c r="Z147" s="1331"/>
      <c r="AA147" s="1331"/>
      <c r="AB147" s="1331"/>
      <c r="AC147" s="1331"/>
      <c r="AD147" s="1331"/>
      <c r="AE147" s="1331"/>
      <c r="AF147" s="1331"/>
      <c r="AG147" s="1331"/>
      <c r="AH147" s="1331"/>
      <c r="AI147" s="1331"/>
      <c r="AJ147" s="1331"/>
    </row>
    <row r="148" spans="2:36" s="27" customFormat="1" ht="16.25" customHeight="1" x14ac:dyDescent="0.2">
      <c r="B148" s="981" t="s">
        <v>137</v>
      </c>
      <c r="C148" s="1160" t="s">
        <v>397</v>
      </c>
      <c r="D148" s="765">
        <v>4872.17</v>
      </c>
      <c r="E148" s="765">
        <v>4872.17</v>
      </c>
      <c r="F148" s="699">
        <v>100</v>
      </c>
      <c r="G148" s="388">
        <v>1</v>
      </c>
      <c r="H148" s="547">
        <v>15</v>
      </c>
      <c r="I148" s="1331"/>
      <c r="J148" s="1331"/>
      <c r="K148" s="1331"/>
      <c r="L148" s="1331"/>
      <c r="M148" s="1331"/>
      <c r="N148" s="1331"/>
      <c r="O148" s="1331"/>
      <c r="P148" s="1331"/>
      <c r="Q148" s="1331"/>
      <c r="R148" s="1331"/>
      <c r="S148" s="1331"/>
      <c r="T148" s="1331"/>
      <c r="U148" s="1331"/>
      <c r="V148" s="1331"/>
      <c r="W148" s="1331"/>
      <c r="X148" s="1331"/>
      <c r="Y148" s="1331"/>
      <c r="Z148" s="1331"/>
      <c r="AA148" s="1331"/>
      <c r="AB148" s="1331"/>
      <c r="AC148" s="1331"/>
      <c r="AD148" s="1331"/>
      <c r="AE148" s="1331"/>
      <c r="AF148" s="1331"/>
      <c r="AG148" s="1331"/>
      <c r="AH148" s="1331"/>
      <c r="AI148" s="1331"/>
      <c r="AJ148" s="1331"/>
    </row>
    <row r="149" spans="2:36" s="27" customFormat="1" ht="16.25" customHeight="1" x14ac:dyDescent="0.2">
      <c r="B149" s="981" t="s">
        <v>138</v>
      </c>
      <c r="C149" s="1160" t="s">
        <v>398</v>
      </c>
      <c r="D149" s="765">
        <v>2219.7399999999971</v>
      </c>
      <c r="E149" s="766">
        <v>2198.63</v>
      </c>
      <c r="F149" s="390">
        <v>99.048987719282579</v>
      </c>
      <c r="G149" s="389">
        <v>1</v>
      </c>
      <c r="H149" s="547">
        <v>20</v>
      </c>
      <c r="I149" s="1331"/>
      <c r="J149" s="1331"/>
      <c r="K149" s="1331"/>
      <c r="L149" s="1331"/>
      <c r="M149" s="1331"/>
      <c r="N149" s="1331"/>
      <c r="O149" s="1331"/>
      <c r="P149" s="1331"/>
      <c r="Q149" s="1331"/>
      <c r="R149" s="1331"/>
      <c r="S149" s="1331"/>
      <c r="T149" s="1331"/>
      <c r="U149" s="1331"/>
      <c r="V149" s="1331"/>
      <c r="W149" s="1331"/>
      <c r="X149" s="1331"/>
      <c r="Y149" s="1331"/>
      <c r="Z149" s="1331"/>
      <c r="AA149" s="1331"/>
      <c r="AB149" s="1331"/>
      <c r="AC149" s="1331"/>
      <c r="AD149" s="1331"/>
      <c r="AE149" s="1331"/>
      <c r="AF149" s="1331"/>
      <c r="AG149" s="1331"/>
      <c r="AH149" s="1331"/>
      <c r="AI149" s="1331"/>
      <c r="AJ149" s="1331"/>
    </row>
    <row r="150" spans="2:36" s="27" customFormat="1" ht="16.25" customHeight="1" x14ac:dyDescent="0.2">
      <c r="B150" s="981" t="s">
        <v>139</v>
      </c>
      <c r="C150" s="1160" t="s">
        <v>399</v>
      </c>
      <c r="D150" s="765">
        <v>1222.1300000000001</v>
      </c>
      <c r="E150" s="765">
        <v>1196.76</v>
      </c>
      <c r="F150" s="699">
        <v>97.924116092396048</v>
      </c>
      <c r="G150" s="388">
        <v>1</v>
      </c>
      <c r="H150" s="547">
        <v>6</v>
      </c>
      <c r="I150" s="1331"/>
      <c r="J150" s="1331"/>
      <c r="K150" s="1331"/>
      <c r="L150" s="1331"/>
      <c r="M150" s="1331"/>
      <c r="N150" s="1331"/>
      <c r="O150" s="1331"/>
      <c r="P150" s="1331"/>
      <c r="Q150" s="1331"/>
      <c r="R150" s="1331"/>
      <c r="S150" s="1331"/>
      <c r="T150" s="1331"/>
      <c r="U150" s="1331"/>
      <c r="V150" s="1331"/>
      <c r="W150" s="1331"/>
      <c r="X150" s="1331"/>
      <c r="Y150" s="1331"/>
      <c r="Z150" s="1331"/>
      <c r="AA150" s="1331"/>
      <c r="AB150" s="1331"/>
      <c r="AC150" s="1331"/>
      <c r="AD150" s="1331"/>
      <c r="AE150" s="1331"/>
      <c r="AF150" s="1331"/>
      <c r="AG150" s="1331"/>
      <c r="AH150" s="1331"/>
      <c r="AI150" s="1331"/>
      <c r="AJ150" s="1331"/>
    </row>
    <row r="151" spans="2:36" s="27" customFormat="1" ht="16.25" customHeight="1" x14ac:dyDescent="0.2">
      <c r="B151" s="981" t="s">
        <v>140</v>
      </c>
      <c r="C151" s="1160" t="s">
        <v>400</v>
      </c>
      <c r="D151" s="765">
        <v>1062.05</v>
      </c>
      <c r="E151" s="766">
        <v>1062.05</v>
      </c>
      <c r="F151" s="390">
        <v>100</v>
      </c>
      <c r="G151" s="389">
        <v>1</v>
      </c>
      <c r="H151" s="547">
        <v>5</v>
      </c>
      <c r="I151" s="1331"/>
      <c r="J151" s="1331"/>
      <c r="K151" s="1331"/>
      <c r="L151" s="1331"/>
      <c r="M151" s="1331"/>
      <c r="N151" s="1331"/>
      <c r="O151" s="1331"/>
      <c r="P151" s="1331"/>
      <c r="Q151" s="1331"/>
      <c r="R151" s="1331"/>
      <c r="S151" s="1331"/>
      <c r="T151" s="1331"/>
      <c r="U151" s="1331"/>
      <c r="V151" s="1331"/>
      <c r="W151" s="1331"/>
      <c r="X151" s="1331"/>
      <c r="Y151" s="1331"/>
      <c r="Z151" s="1331"/>
      <c r="AA151" s="1331"/>
      <c r="AB151" s="1331"/>
      <c r="AC151" s="1331"/>
      <c r="AD151" s="1331"/>
      <c r="AE151" s="1331"/>
      <c r="AF151" s="1331"/>
      <c r="AG151" s="1331"/>
      <c r="AH151" s="1331"/>
      <c r="AI151" s="1331"/>
      <c r="AJ151" s="1331"/>
    </row>
    <row r="152" spans="2:36" s="27" customFormat="1" ht="16.25" customHeight="1" x14ac:dyDescent="0.2">
      <c r="B152" s="981" t="s">
        <v>141</v>
      </c>
      <c r="C152" s="1160" t="s">
        <v>401</v>
      </c>
      <c r="D152" s="765">
        <v>1107.3599999999999</v>
      </c>
      <c r="E152" s="765">
        <v>1107.3599999999999</v>
      </c>
      <c r="F152" s="699">
        <v>100</v>
      </c>
      <c r="G152" s="388">
        <v>1</v>
      </c>
      <c r="H152" s="547">
        <v>6</v>
      </c>
      <c r="I152" s="1331"/>
      <c r="J152" s="1331"/>
      <c r="K152" s="1331"/>
      <c r="L152" s="1331"/>
      <c r="M152" s="1331"/>
      <c r="N152" s="1331"/>
      <c r="O152" s="1331"/>
      <c r="P152" s="1331"/>
      <c r="Q152" s="1331"/>
      <c r="R152" s="1331"/>
      <c r="S152" s="1331"/>
      <c r="T152" s="1331"/>
      <c r="U152" s="1331"/>
      <c r="V152" s="1331"/>
      <c r="W152" s="1331"/>
      <c r="X152" s="1331"/>
      <c r="Y152" s="1331"/>
      <c r="Z152" s="1331"/>
      <c r="AA152" s="1331"/>
      <c r="AB152" s="1331"/>
      <c r="AC152" s="1331"/>
      <c r="AD152" s="1331"/>
      <c r="AE152" s="1331"/>
      <c r="AF152" s="1331"/>
      <c r="AG152" s="1331"/>
      <c r="AH152" s="1331"/>
      <c r="AI152" s="1331"/>
      <c r="AJ152" s="1331"/>
    </row>
    <row r="153" spans="2:36" s="27" customFormat="1" ht="16.25" customHeight="1" x14ac:dyDescent="0.2">
      <c r="B153" s="981" t="s">
        <v>142</v>
      </c>
      <c r="C153" s="1160" t="s">
        <v>1486</v>
      </c>
      <c r="D153" s="765">
        <v>1905.39</v>
      </c>
      <c r="E153" s="766">
        <v>1866.56</v>
      </c>
      <c r="F153" s="390">
        <v>97.962096998514738</v>
      </c>
      <c r="G153" s="389">
        <v>1</v>
      </c>
      <c r="H153" s="547">
        <v>9</v>
      </c>
      <c r="I153" s="1331"/>
      <c r="J153" s="1331"/>
      <c r="K153" s="1331"/>
      <c r="L153" s="1331"/>
      <c r="M153" s="1331"/>
      <c r="N153" s="1331"/>
      <c r="O153" s="1331"/>
      <c r="P153" s="1331"/>
      <c r="Q153" s="1331"/>
      <c r="R153" s="1331"/>
      <c r="S153" s="1331"/>
      <c r="T153" s="1331"/>
      <c r="U153" s="1331"/>
      <c r="V153" s="1331"/>
      <c r="W153" s="1331"/>
      <c r="X153" s="1331"/>
      <c r="Y153" s="1331"/>
      <c r="Z153" s="1331"/>
      <c r="AA153" s="1331"/>
      <c r="AB153" s="1331"/>
      <c r="AC153" s="1331"/>
      <c r="AD153" s="1331"/>
      <c r="AE153" s="1331"/>
      <c r="AF153" s="1331"/>
      <c r="AG153" s="1331"/>
      <c r="AH153" s="1331"/>
      <c r="AI153" s="1331"/>
      <c r="AJ153" s="1331"/>
    </row>
    <row r="154" spans="2:36" s="27" customFormat="1" ht="16.25" customHeight="1" x14ac:dyDescent="0.2">
      <c r="B154" s="981" t="s">
        <v>144</v>
      </c>
      <c r="C154" s="1160" t="s">
        <v>403</v>
      </c>
      <c r="D154" s="765">
        <v>439.56</v>
      </c>
      <c r="E154" s="765">
        <v>421.78</v>
      </c>
      <c r="F154" s="699">
        <v>95.955045955045946</v>
      </c>
      <c r="G154" s="388">
        <v>1</v>
      </c>
      <c r="H154" s="547">
        <v>2</v>
      </c>
      <c r="I154" s="1331"/>
      <c r="J154" s="1331"/>
      <c r="K154" s="1331"/>
      <c r="L154" s="1331"/>
      <c r="M154" s="1331"/>
      <c r="N154" s="1331"/>
      <c r="O154" s="1331"/>
      <c r="P154" s="1331"/>
      <c r="Q154" s="1331"/>
      <c r="R154" s="1331"/>
      <c r="S154" s="1331"/>
      <c r="T154" s="1331"/>
      <c r="U154" s="1331"/>
      <c r="V154" s="1331"/>
      <c r="W154" s="1331"/>
      <c r="X154" s="1331"/>
      <c r="Y154" s="1331"/>
      <c r="Z154" s="1331"/>
      <c r="AA154" s="1331"/>
      <c r="AB154" s="1331"/>
      <c r="AC154" s="1331"/>
      <c r="AD154" s="1331"/>
      <c r="AE154" s="1331"/>
      <c r="AF154" s="1331"/>
      <c r="AG154" s="1331"/>
      <c r="AH154" s="1331"/>
      <c r="AI154" s="1331"/>
      <c r="AJ154" s="1331"/>
    </row>
    <row r="155" spans="2:36" s="27" customFormat="1" ht="16.25" customHeight="1" x14ac:dyDescent="0.2">
      <c r="B155" s="981" t="s">
        <v>145</v>
      </c>
      <c r="C155" s="1160" t="s">
        <v>1487</v>
      </c>
      <c r="D155" s="765">
        <v>1184.73</v>
      </c>
      <c r="E155" s="766">
        <v>1109.93</v>
      </c>
      <c r="F155" s="390">
        <v>93.686325154254561</v>
      </c>
      <c r="G155" s="389">
        <v>1</v>
      </c>
      <c r="H155" s="547">
        <v>5</v>
      </c>
      <c r="I155" s="1331"/>
      <c r="J155" s="1331"/>
      <c r="K155" s="1331"/>
      <c r="L155" s="1331"/>
      <c r="M155" s="1331"/>
      <c r="N155" s="1331"/>
      <c r="O155" s="1331"/>
      <c r="P155" s="1331"/>
      <c r="Q155" s="1331"/>
      <c r="R155" s="1331"/>
      <c r="S155" s="1331"/>
      <c r="T155" s="1331"/>
      <c r="U155" s="1331"/>
      <c r="V155" s="1331"/>
      <c r="W155" s="1331"/>
      <c r="X155" s="1331"/>
      <c r="Y155" s="1331"/>
      <c r="Z155" s="1331"/>
      <c r="AA155" s="1331"/>
      <c r="AB155" s="1331"/>
      <c r="AC155" s="1331"/>
      <c r="AD155" s="1331"/>
      <c r="AE155" s="1331"/>
      <c r="AF155" s="1331"/>
      <c r="AG155" s="1331"/>
      <c r="AH155" s="1331"/>
      <c r="AI155" s="1331"/>
      <c r="AJ155" s="1331"/>
    </row>
    <row r="156" spans="2:36" s="27" customFormat="1" ht="16.25" customHeight="1" x14ac:dyDescent="0.2">
      <c r="B156" s="981" t="s">
        <v>146</v>
      </c>
      <c r="C156" s="1160" t="s">
        <v>405</v>
      </c>
      <c r="D156" s="765">
        <v>1277.04</v>
      </c>
      <c r="E156" s="765">
        <v>1231.04</v>
      </c>
      <c r="F156" s="699">
        <v>96.397920190440388</v>
      </c>
      <c r="G156" s="388">
        <v>1</v>
      </c>
      <c r="H156" s="547">
        <v>5</v>
      </c>
      <c r="I156" s="1331"/>
      <c r="J156" s="1331"/>
      <c r="K156" s="1331"/>
      <c r="L156" s="1331"/>
      <c r="M156" s="1331"/>
      <c r="N156" s="1331"/>
      <c r="O156" s="1331"/>
      <c r="P156" s="1331"/>
      <c r="Q156" s="1331"/>
      <c r="R156" s="1331"/>
      <c r="S156" s="1331"/>
      <c r="T156" s="1331"/>
      <c r="U156" s="1331"/>
      <c r="V156" s="1331"/>
      <c r="W156" s="1331"/>
      <c r="X156" s="1331"/>
      <c r="Y156" s="1331"/>
      <c r="Z156" s="1331"/>
      <c r="AA156" s="1331"/>
      <c r="AB156" s="1331"/>
      <c r="AC156" s="1331"/>
      <c r="AD156" s="1331"/>
      <c r="AE156" s="1331"/>
      <c r="AF156" s="1331"/>
      <c r="AG156" s="1331"/>
      <c r="AH156" s="1331"/>
      <c r="AI156" s="1331"/>
      <c r="AJ156" s="1331"/>
    </row>
    <row r="157" spans="2:36" s="27" customFormat="1" ht="16.25" customHeight="1" x14ac:dyDescent="0.2">
      <c r="B157" s="981" t="s">
        <v>147</v>
      </c>
      <c r="C157" s="1160" t="s">
        <v>406</v>
      </c>
      <c r="D157" s="765">
        <v>793.87</v>
      </c>
      <c r="E157" s="766">
        <v>793.87</v>
      </c>
      <c r="F157" s="390">
        <v>100</v>
      </c>
      <c r="G157" s="389">
        <v>1</v>
      </c>
      <c r="H157" s="547">
        <v>4</v>
      </c>
      <c r="I157" s="1331"/>
      <c r="J157" s="1331"/>
      <c r="K157" s="1331"/>
      <c r="L157" s="1331"/>
      <c r="M157" s="1331"/>
      <c r="N157" s="1331"/>
      <c r="O157" s="1331"/>
      <c r="P157" s="1331"/>
      <c r="Q157" s="1331"/>
      <c r="R157" s="1331"/>
      <c r="S157" s="1331"/>
      <c r="T157" s="1331"/>
      <c r="U157" s="1331"/>
      <c r="V157" s="1331"/>
      <c r="W157" s="1331"/>
      <c r="X157" s="1331"/>
      <c r="Y157" s="1331"/>
      <c r="Z157" s="1331"/>
      <c r="AA157" s="1331"/>
      <c r="AB157" s="1331"/>
      <c r="AC157" s="1331"/>
      <c r="AD157" s="1331"/>
      <c r="AE157" s="1331"/>
      <c r="AF157" s="1331"/>
      <c r="AG157" s="1331"/>
      <c r="AH157" s="1331"/>
      <c r="AI157" s="1331"/>
      <c r="AJ157" s="1331"/>
    </row>
    <row r="158" spans="2:36" s="27" customFormat="1" ht="16.25" customHeight="1" x14ac:dyDescent="0.2">
      <c r="B158" s="981" t="s">
        <v>148</v>
      </c>
      <c r="C158" s="1160" t="s">
        <v>407</v>
      </c>
      <c r="D158" s="765">
        <v>2087.6999999999998</v>
      </c>
      <c r="E158" s="765">
        <v>2042.78</v>
      </c>
      <c r="F158" s="699">
        <v>97.848349858696182</v>
      </c>
      <c r="G158" s="388">
        <v>1</v>
      </c>
      <c r="H158" s="547">
        <v>15</v>
      </c>
      <c r="I158" s="1331"/>
      <c r="J158" s="1331"/>
      <c r="K158" s="1331"/>
      <c r="L158" s="1331"/>
      <c r="M158" s="1331"/>
      <c r="N158" s="1331"/>
      <c r="O158" s="1331"/>
      <c r="P158" s="1331"/>
      <c r="Q158" s="1331"/>
      <c r="R158" s="1331"/>
      <c r="S158" s="1331"/>
      <c r="T158" s="1331"/>
      <c r="U158" s="1331"/>
      <c r="V158" s="1331"/>
      <c r="W158" s="1331"/>
      <c r="X158" s="1331"/>
      <c r="Y158" s="1331"/>
      <c r="Z158" s="1331"/>
      <c r="AA158" s="1331"/>
      <c r="AB158" s="1331"/>
      <c r="AC158" s="1331"/>
      <c r="AD158" s="1331"/>
      <c r="AE158" s="1331"/>
      <c r="AF158" s="1331"/>
      <c r="AG158" s="1331"/>
      <c r="AH158" s="1331"/>
      <c r="AI158" s="1331"/>
      <c r="AJ158" s="1331"/>
    </row>
    <row r="159" spans="2:36" s="27" customFormat="1" ht="16.25" customHeight="1" x14ac:dyDescent="0.2">
      <c r="B159" s="981" t="s">
        <v>149</v>
      </c>
      <c r="C159" s="1160" t="s">
        <v>408</v>
      </c>
      <c r="D159" s="765">
        <v>1444.4</v>
      </c>
      <c r="E159" s="766">
        <v>1444.4</v>
      </c>
      <c r="F159" s="390">
        <v>100</v>
      </c>
      <c r="G159" s="389">
        <v>1</v>
      </c>
      <c r="H159" s="547">
        <v>6</v>
      </c>
      <c r="I159" s="1331"/>
      <c r="J159" s="1331"/>
      <c r="K159" s="1331"/>
      <c r="L159" s="1331"/>
      <c r="M159" s="1331"/>
      <c r="N159" s="1331"/>
      <c r="O159" s="1331"/>
      <c r="P159" s="1331"/>
      <c r="Q159" s="1331"/>
      <c r="R159" s="1331"/>
      <c r="S159" s="1331"/>
      <c r="T159" s="1331"/>
      <c r="U159" s="1331"/>
      <c r="V159" s="1331"/>
      <c r="W159" s="1331"/>
      <c r="X159" s="1331"/>
      <c r="Y159" s="1331"/>
      <c r="Z159" s="1331"/>
      <c r="AA159" s="1331"/>
      <c r="AB159" s="1331"/>
      <c r="AC159" s="1331"/>
      <c r="AD159" s="1331"/>
      <c r="AE159" s="1331"/>
      <c r="AF159" s="1331"/>
      <c r="AG159" s="1331"/>
      <c r="AH159" s="1331"/>
      <c r="AI159" s="1331"/>
      <c r="AJ159" s="1331"/>
    </row>
    <row r="160" spans="2:36" s="27" customFormat="1" ht="16.25" customHeight="1" x14ac:dyDescent="0.2">
      <c r="B160" s="981" t="s">
        <v>150</v>
      </c>
      <c r="C160" s="1160" t="s">
        <v>409</v>
      </c>
      <c r="D160" s="765">
        <v>1302.42</v>
      </c>
      <c r="E160" s="765">
        <v>1249.26</v>
      </c>
      <c r="F160" s="699">
        <v>95.918367346938766</v>
      </c>
      <c r="G160" s="388">
        <v>1</v>
      </c>
      <c r="H160" s="547">
        <v>8</v>
      </c>
      <c r="I160" s="1331"/>
      <c r="J160" s="1331"/>
      <c r="K160" s="1331"/>
      <c r="L160" s="1331"/>
      <c r="M160" s="1331"/>
      <c r="N160" s="1331"/>
      <c r="O160" s="1331"/>
      <c r="P160" s="1331"/>
      <c r="Q160" s="1331"/>
      <c r="R160" s="1331"/>
      <c r="S160" s="1331"/>
      <c r="T160" s="1331"/>
      <c r="U160" s="1331"/>
      <c r="V160" s="1331"/>
      <c r="W160" s="1331"/>
      <c r="X160" s="1331"/>
      <c r="Y160" s="1331"/>
      <c r="Z160" s="1331"/>
      <c r="AA160" s="1331"/>
      <c r="AB160" s="1331"/>
      <c r="AC160" s="1331"/>
      <c r="AD160" s="1331"/>
      <c r="AE160" s="1331"/>
      <c r="AF160" s="1331"/>
      <c r="AG160" s="1331"/>
      <c r="AH160" s="1331"/>
      <c r="AI160" s="1331"/>
      <c r="AJ160" s="1331"/>
    </row>
    <row r="161" spans="2:36" s="27" customFormat="1" ht="16.25" customHeight="1" x14ac:dyDescent="0.2">
      <c r="B161" s="981" t="s">
        <v>151</v>
      </c>
      <c r="C161" s="1160" t="s">
        <v>410</v>
      </c>
      <c r="D161" s="765">
        <v>1008.39</v>
      </c>
      <c r="E161" s="766">
        <v>873.03</v>
      </c>
      <c r="F161" s="390">
        <v>86.576622140243359</v>
      </c>
      <c r="G161" s="389">
        <v>1</v>
      </c>
      <c r="H161" s="547">
        <v>3</v>
      </c>
      <c r="I161" s="1331"/>
      <c r="J161" s="1331"/>
      <c r="K161" s="1331"/>
      <c r="L161" s="1331"/>
      <c r="M161" s="1331"/>
      <c r="N161" s="1331"/>
      <c r="O161" s="1331"/>
      <c r="P161" s="1331"/>
      <c r="Q161" s="1331"/>
      <c r="R161" s="1331"/>
      <c r="S161" s="1331"/>
      <c r="T161" s="1331"/>
      <c r="U161" s="1331"/>
      <c r="V161" s="1331"/>
      <c r="W161" s="1331"/>
      <c r="X161" s="1331"/>
      <c r="Y161" s="1331"/>
      <c r="Z161" s="1331"/>
      <c r="AA161" s="1331"/>
      <c r="AB161" s="1331"/>
      <c r="AC161" s="1331"/>
      <c r="AD161" s="1331"/>
      <c r="AE161" s="1331"/>
      <c r="AF161" s="1331"/>
      <c r="AG161" s="1331"/>
      <c r="AH161" s="1331"/>
      <c r="AI161" s="1331"/>
      <c r="AJ161" s="1331"/>
    </row>
    <row r="162" spans="2:36" s="27" customFormat="1" ht="16.25" customHeight="1" x14ac:dyDescent="0.2">
      <c r="B162" s="981" t="s">
        <v>152</v>
      </c>
      <c r="C162" s="1160" t="s">
        <v>411</v>
      </c>
      <c r="D162" s="765">
        <v>655.27</v>
      </c>
      <c r="E162" s="765">
        <v>613.15</v>
      </c>
      <c r="F162" s="699">
        <v>93.572115311245739</v>
      </c>
      <c r="G162" s="388">
        <v>1</v>
      </c>
      <c r="H162" s="547">
        <v>2</v>
      </c>
      <c r="I162" s="1331"/>
      <c r="J162" s="1331"/>
      <c r="K162" s="1331"/>
      <c r="L162" s="1331"/>
      <c r="M162" s="1331"/>
      <c r="N162" s="1331"/>
      <c r="O162" s="1331"/>
      <c r="P162" s="1331"/>
      <c r="Q162" s="1331"/>
      <c r="R162" s="1331"/>
      <c r="S162" s="1331"/>
      <c r="T162" s="1331"/>
      <c r="U162" s="1331"/>
      <c r="V162" s="1331"/>
      <c r="W162" s="1331"/>
      <c r="X162" s="1331"/>
      <c r="Y162" s="1331"/>
      <c r="Z162" s="1331"/>
      <c r="AA162" s="1331"/>
      <c r="AB162" s="1331"/>
      <c r="AC162" s="1331"/>
      <c r="AD162" s="1331"/>
      <c r="AE162" s="1331"/>
      <c r="AF162" s="1331"/>
      <c r="AG162" s="1331"/>
      <c r="AH162" s="1331"/>
      <c r="AI162" s="1331"/>
      <c r="AJ162" s="1331"/>
    </row>
    <row r="163" spans="2:36" s="27" customFormat="1" ht="16.25" customHeight="1" x14ac:dyDescent="0.2">
      <c r="B163" s="981" t="s">
        <v>153</v>
      </c>
      <c r="C163" s="1160" t="s">
        <v>412</v>
      </c>
      <c r="D163" s="765">
        <v>453.77</v>
      </c>
      <c r="E163" s="766">
        <v>453.77</v>
      </c>
      <c r="F163" s="390">
        <v>100</v>
      </c>
      <c r="G163" s="389">
        <v>1</v>
      </c>
      <c r="H163" s="547">
        <v>2</v>
      </c>
      <c r="I163" s="1331"/>
      <c r="J163" s="1331"/>
      <c r="K163" s="1331"/>
      <c r="L163" s="1331"/>
      <c r="M163" s="1331"/>
      <c r="N163" s="1331"/>
      <c r="O163" s="1331"/>
      <c r="P163" s="1331"/>
      <c r="Q163" s="1331"/>
      <c r="R163" s="1331"/>
      <c r="S163" s="1331"/>
      <c r="T163" s="1331"/>
      <c r="U163" s="1331"/>
      <c r="V163" s="1331"/>
      <c r="W163" s="1331"/>
      <c r="X163" s="1331"/>
      <c r="Y163" s="1331"/>
      <c r="Z163" s="1331"/>
      <c r="AA163" s="1331"/>
      <c r="AB163" s="1331"/>
      <c r="AC163" s="1331"/>
      <c r="AD163" s="1331"/>
      <c r="AE163" s="1331"/>
      <c r="AF163" s="1331"/>
      <c r="AG163" s="1331"/>
      <c r="AH163" s="1331"/>
      <c r="AI163" s="1331"/>
      <c r="AJ163" s="1331"/>
    </row>
    <row r="164" spans="2:36" s="27" customFormat="1" ht="16.25" customHeight="1" x14ac:dyDescent="0.2">
      <c r="B164" s="981" t="s">
        <v>154</v>
      </c>
      <c r="C164" s="1160" t="s">
        <v>413</v>
      </c>
      <c r="D164" s="765">
        <v>2955.74</v>
      </c>
      <c r="E164" s="765">
        <v>2768.83</v>
      </c>
      <c r="F164" s="699">
        <v>93.676372076028343</v>
      </c>
      <c r="G164" s="388">
        <v>1</v>
      </c>
      <c r="H164" s="547">
        <v>13</v>
      </c>
      <c r="I164" s="1331"/>
      <c r="J164" s="1331"/>
      <c r="K164" s="1331"/>
      <c r="L164" s="1331"/>
      <c r="M164" s="1331"/>
      <c r="N164" s="1331"/>
      <c r="O164" s="1331"/>
      <c r="P164" s="1331"/>
      <c r="Q164" s="1331"/>
      <c r="R164" s="1331"/>
      <c r="S164" s="1331"/>
      <c r="T164" s="1331"/>
      <c r="U164" s="1331"/>
      <c r="V164" s="1331"/>
      <c r="W164" s="1331"/>
      <c r="X164" s="1331"/>
      <c r="Y164" s="1331"/>
      <c r="Z164" s="1331"/>
      <c r="AA164" s="1331"/>
      <c r="AB164" s="1331"/>
      <c r="AC164" s="1331"/>
      <c r="AD164" s="1331"/>
      <c r="AE164" s="1331"/>
      <c r="AF164" s="1331"/>
      <c r="AG164" s="1331"/>
      <c r="AH164" s="1331"/>
      <c r="AI164" s="1331"/>
      <c r="AJ164" s="1331"/>
    </row>
    <row r="165" spans="2:36" s="27" customFormat="1" ht="16.25" customHeight="1" x14ac:dyDescent="0.2">
      <c r="B165" s="981" t="s">
        <v>155</v>
      </c>
      <c r="C165" s="1160" t="s">
        <v>414</v>
      </c>
      <c r="D165" s="765">
        <v>1464.14</v>
      </c>
      <c r="E165" s="766">
        <v>1360.83</v>
      </c>
      <c r="F165" s="390">
        <v>92.943980766866545</v>
      </c>
      <c r="G165" s="389">
        <v>1</v>
      </c>
      <c r="H165" s="547">
        <v>11</v>
      </c>
      <c r="I165" s="1331"/>
      <c r="J165" s="1331"/>
      <c r="K165" s="1331"/>
      <c r="L165" s="1331"/>
      <c r="M165" s="1331"/>
      <c r="N165" s="1331"/>
      <c r="O165" s="1331"/>
      <c r="P165" s="1331"/>
      <c r="Q165" s="1331"/>
      <c r="R165" s="1331"/>
      <c r="S165" s="1331"/>
      <c r="T165" s="1331"/>
      <c r="U165" s="1331"/>
      <c r="V165" s="1331"/>
      <c r="W165" s="1331"/>
      <c r="X165" s="1331"/>
      <c r="Y165" s="1331"/>
      <c r="Z165" s="1331"/>
      <c r="AA165" s="1331"/>
      <c r="AB165" s="1331"/>
      <c r="AC165" s="1331"/>
      <c r="AD165" s="1331"/>
      <c r="AE165" s="1331"/>
      <c r="AF165" s="1331"/>
      <c r="AG165" s="1331"/>
      <c r="AH165" s="1331"/>
      <c r="AI165" s="1331"/>
      <c r="AJ165" s="1331"/>
    </row>
    <row r="166" spans="2:36" s="27" customFormat="1" ht="16.25" customHeight="1" x14ac:dyDescent="0.2">
      <c r="B166" s="981" t="s">
        <v>156</v>
      </c>
      <c r="C166" s="1160" t="s">
        <v>1488</v>
      </c>
      <c r="D166" s="765">
        <v>1109.8699999999999</v>
      </c>
      <c r="E166" s="765">
        <v>1060.31</v>
      </c>
      <c r="F166" s="699">
        <v>95.534612161784722</v>
      </c>
      <c r="G166" s="388">
        <v>1</v>
      </c>
      <c r="H166" s="547">
        <v>10</v>
      </c>
      <c r="I166" s="1331"/>
      <c r="J166" s="1331"/>
      <c r="K166" s="1331"/>
      <c r="L166" s="1331"/>
      <c r="M166" s="1331"/>
      <c r="N166" s="1331"/>
      <c r="O166" s="1331"/>
      <c r="P166" s="1331"/>
      <c r="Q166" s="1331"/>
      <c r="R166" s="1331"/>
      <c r="S166" s="1331"/>
      <c r="T166" s="1331"/>
      <c r="U166" s="1331"/>
      <c r="V166" s="1331"/>
      <c r="W166" s="1331"/>
      <c r="X166" s="1331"/>
      <c r="Y166" s="1331"/>
      <c r="Z166" s="1331"/>
      <c r="AA166" s="1331"/>
      <c r="AB166" s="1331"/>
      <c r="AC166" s="1331"/>
      <c r="AD166" s="1331"/>
      <c r="AE166" s="1331"/>
      <c r="AF166" s="1331"/>
      <c r="AG166" s="1331"/>
      <c r="AH166" s="1331"/>
      <c r="AI166" s="1331"/>
      <c r="AJ166" s="1331"/>
    </row>
    <row r="167" spans="2:36" s="27" customFormat="1" ht="16.25" customHeight="1" x14ac:dyDescent="0.2">
      <c r="B167" s="981" t="s">
        <v>157</v>
      </c>
      <c r="C167" s="1160" t="s">
        <v>1489</v>
      </c>
      <c r="D167" s="765">
        <v>2393.4499999999998</v>
      </c>
      <c r="E167" s="766">
        <v>2216.38</v>
      </c>
      <c r="F167" s="390">
        <v>92.601892665399333</v>
      </c>
      <c r="G167" s="389">
        <v>1</v>
      </c>
      <c r="H167" s="547">
        <v>35</v>
      </c>
      <c r="I167" s="1331"/>
      <c r="J167" s="1331"/>
      <c r="K167" s="1331"/>
      <c r="L167" s="1331"/>
      <c r="M167" s="1331"/>
      <c r="N167" s="1331"/>
      <c r="O167" s="1331"/>
      <c r="P167" s="1331"/>
      <c r="Q167" s="1331"/>
      <c r="R167" s="1331"/>
      <c r="S167" s="1331"/>
      <c r="T167" s="1331"/>
      <c r="U167" s="1331"/>
      <c r="V167" s="1331"/>
      <c r="W167" s="1331"/>
      <c r="X167" s="1331"/>
      <c r="Y167" s="1331"/>
      <c r="Z167" s="1331"/>
      <c r="AA167" s="1331"/>
      <c r="AB167" s="1331"/>
      <c r="AC167" s="1331"/>
      <c r="AD167" s="1331"/>
      <c r="AE167" s="1331"/>
      <c r="AF167" s="1331"/>
      <c r="AG167" s="1331"/>
      <c r="AH167" s="1331"/>
      <c r="AI167" s="1331"/>
      <c r="AJ167" s="1331"/>
    </row>
    <row r="168" spans="2:36" s="27" customFormat="1" ht="16.25" customHeight="1" x14ac:dyDescent="0.2">
      <c r="B168" s="981" t="s">
        <v>158</v>
      </c>
      <c r="C168" s="1160" t="s">
        <v>417</v>
      </c>
      <c r="D168" s="765">
        <v>4524</v>
      </c>
      <c r="E168" s="765">
        <v>4441.55</v>
      </c>
      <c r="F168" s="699">
        <v>98.177497789566758</v>
      </c>
      <c r="G168" s="388">
        <v>1</v>
      </c>
      <c r="H168" s="547">
        <v>18</v>
      </c>
      <c r="I168" s="1331"/>
      <c r="J168" s="1331"/>
      <c r="K168" s="1331"/>
      <c r="L168" s="1331"/>
      <c r="M168" s="1331"/>
      <c r="N168" s="1331"/>
      <c r="O168" s="1331"/>
      <c r="P168" s="1331"/>
      <c r="Q168" s="1331"/>
      <c r="R168" s="1331"/>
      <c r="S168" s="1331"/>
      <c r="T168" s="1331"/>
      <c r="U168" s="1331"/>
      <c r="V168" s="1331"/>
      <c r="W168" s="1331"/>
      <c r="X168" s="1331"/>
      <c r="Y168" s="1331"/>
      <c r="Z168" s="1331"/>
      <c r="AA168" s="1331"/>
      <c r="AB168" s="1331"/>
      <c r="AC168" s="1331"/>
      <c r="AD168" s="1331"/>
      <c r="AE168" s="1331"/>
      <c r="AF168" s="1331"/>
      <c r="AG168" s="1331"/>
      <c r="AH168" s="1331"/>
      <c r="AI168" s="1331"/>
      <c r="AJ168" s="1331"/>
    </row>
    <row r="169" spans="2:36" s="27" customFormat="1" ht="16.25" customHeight="1" x14ac:dyDescent="0.2">
      <c r="B169" s="981" t="s">
        <v>159</v>
      </c>
      <c r="C169" s="1160" t="s">
        <v>418</v>
      </c>
      <c r="D169" s="765">
        <v>3600.61</v>
      </c>
      <c r="E169" s="766">
        <v>3475.87</v>
      </c>
      <c r="F169" s="390">
        <v>96.535587025531783</v>
      </c>
      <c r="G169" s="389">
        <v>1</v>
      </c>
      <c r="H169" s="547">
        <v>40</v>
      </c>
      <c r="I169" s="1331"/>
      <c r="J169" s="1331"/>
      <c r="K169" s="1331"/>
      <c r="L169" s="1331"/>
      <c r="M169" s="1331"/>
      <c r="N169" s="1331"/>
      <c r="O169" s="1331"/>
      <c r="P169" s="1331"/>
      <c r="Q169" s="1331"/>
      <c r="R169" s="1331"/>
      <c r="S169" s="1331"/>
      <c r="T169" s="1331"/>
      <c r="U169" s="1331"/>
      <c r="V169" s="1331"/>
      <c r="W169" s="1331"/>
      <c r="X169" s="1331"/>
      <c r="Y169" s="1331"/>
      <c r="Z169" s="1331"/>
      <c r="AA169" s="1331"/>
      <c r="AB169" s="1331"/>
      <c r="AC169" s="1331"/>
      <c r="AD169" s="1331"/>
      <c r="AE169" s="1331"/>
      <c r="AF169" s="1331"/>
      <c r="AG169" s="1331"/>
      <c r="AH169" s="1331"/>
      <c r="AI169" s="1331"/>
      <c r="AJ169" s="1331"/>
    </row>
    <row r="170" spans="2:36" s="27" customFormat="1" ht="16.25" customHeight="1" x14ac:dyDescent="0.2">
      <c r="B170" s="981" t="s">
        <v>160</v>
      </c>
      <c r="C170" s="1160" t="s">
        <v>419</v>
      </c>
      <c r="D170" s="765">
        <v>5926.17</v>
      </c>
      <c r="E170" s="765">
        <v>5830.92</v>
      </c>
      <c r="F170" s="699">
        <v>98.392722449744099</v>
      </c>
      <c r="G170" s="388">
        <v>1</v>
      </c>
      <c r="H170" s="547">
        <v>39</v>
      </c>
      <c r="I170" s="1331"/>
      <c r="J170" s="1331"/>
      <c r="K170" s="1331"/>
      <c r="L170" s="1331"/>
      <c r="M170" s="1331"/>
      <c r="N170" s="1331"/>
      <c r="O170" s="1331"/>
      <c r="P170" s="1331"/>
      <c r="Q170" s="1331"/>
      <c r="R170" s="1331"/>
      <c r="S170" s="1331"/>
      <c r="T170" s="1331"/>
      <c r="U170" s="1331"/>
      <c r="V170" s="1331"/>
      <c r="W170" s="1331"/>
      <c r="X170" s="1331"/>
      <c r="Y170" s="1331"/>
      <c r="Z170" s="1331"/>
      <c r="AA170" s="1331"/>
      <c r="AB170" s="1331"/>
      <c r="AC170" s="1331"/>
      <c r="AD170" s="1331"/>
      <c r="AE170" s="1331"/>
      <c r="AF170" s="1331"/>
      <c r="AG170" s="1331"/>
      <c r="AH170" s="1331"/>
      <c r="AI170" s="1331"/>
      <c r="AJ170" s="1331"/>
    </row>
    <row r="171" spans="2:36" s="27" customFormat="1" ht="16.25" customHeight="1" x14ac:dyDescent="0.2">
      <c r="B171" s="981" t="s">
        <v>161</v>
      </c>
      <c r="C171" s="1160" t="s">
        <v>1490</v>
      </c>
      <c r="D171" s="765">
        <v>2026.44</v>
      </c>
      <c r="E171" s="766">
        <v>2026.44</v>
      </c>
      <c r="F171" s="390">
        <v>100</v>
      </c>
      <c r="G171" s="389">
        <v>1</v>
      </c>
      <c r="H171" s="547">
        <v>8</v>
      </c>
      <c r="I171" s="1331"/>
      <c r="J171" s="1331"/>
      <c r="K171" s="1331"/>
      <c r="L171" s="1331"/>
      <c r="M171" s="1331"/>
      <c r="N171" s="1331"/>
      <c r="O171" s="1331"/>
      <c r="P171" s="1331"/>
      <c r="Q171" s="1331"/>
      <c r="R171" s="1331"/>
      <c r="S171" s="1331"/>
      <c r="T171" s="1331"/>
      <c r="U171" s="1331"/>
      <c r="V171" s="1331"/>
      <c r="W171" s="1331"/>
      <c r="X171" s="1331"/>
      <c r="Y171" s="1331"/>
      <c r="Z171" s="1331"/>
      <c r="AA171" s="1331"/>
      <c r="AB171" s="1331"/>
      <c r="AC171" s="1331"/>
      <c r="AD171" s="1331"/>
      <c r="AE171" s="1331"/>
      <c r="AF171" s="1331"/>
      <c r="AG171" s="1331"/>
      <c r="AH171" s="1331"/>
      <c r="AI171" s="1331"/>
      <c r="AJ171" s="1331"/>
    </row>
    <row r="172" spans="2:36" s="27" customFormat="1" ht="16.25" customHeight="1" x14ac:dyDescent="0.2">
      <c r="B172" s="981" t="s">
        <v>162</v>
      </c>
      <c r="C172" s="1160" t="s">
        <v>421</v>
      </c>
      <c r="D172" s="765">
        <v>662.58</v>
      </c>
      <c r="E172" s="765">
        <v>637.98</v>
      </c>
      <c r="F172" s="699">
        <v>96.287240786018288</v>
      </c>
      <c r="G172" s="388">
        <v>1</v>
      </c>
      <c r="H172" s="547">
        <v>3</v>
      </c>
      <c r="I172" s="1331"/>
      <c r="J172" s="1331"/>
      <c r="K172" s="1331"/>
      <c r="L172" s="1331"/>
      <c r="M172" s="1331"/>
      <c r="N172" s="1331"/>
      <c r="O172" s="1331"/>
      <c r="P172" s="1331"/>
      <c r="Q172" s="1331"/>
      <c r="R172" s="1331"/>
      <c r="S172" s="1331"/>
      <c r="T172" s="1331"/>
      <c r="U172" s="1331"/>
      <c r="V172" s="1331"/>
      <c r="W172" s="1331"/>
      <c r="X172" s="1331"/>
      <c r="Y172" s="1331"/>
      <c r="Z172" s="1331"/>
      <c r="AA172" s="1331"/>
      <c r="AB172" s="1331"/>
      <c r="AC172" s="1331"/>
      <c r="AD172" s="1331"/>
      <c r="AE172" s="1331"/>
      <c r="AF172" s="1331"/>
      <c r="AG172" s="1331"/>
      <c r="AH172" s="1331"/>
      <c r="AI172" s="1331"/>
      <c r="AJ172" s="1331"/>
    </row>
    <row r="173" spans="2:36" s="27" customFormat="1" ht="16.25" customHeight="1" x14ac:dyDescent="0.2">
      <c r="B173" s="981" t="s">
        <v>163</v>
      </c>
      <c r="C173" s="1160" t="s">
        <v>422</v>
      </c>
      <c r="D173" s="765">
        <v>1069.82</v>
      </c>
      <c r="E173" s="766">
        <v>1031.6199999999999</v>
      </c>
      <c r="F173" s="390">
        <v>96.429305864537952</v>
      </c>
      <c r="G173" s="389">
        <v>1</v>
      </c>
      <c r="H173" s="547">
        <v>4</v>
      </c>
      <c r="I173" s="1331"/>
      <c r="J173" s="1331"/>
      <c r="K173" s="1331"/>
      <c r="L173" s="1331"/>
      <c r="M173" s="1331"/>
      <c r="N173" s="1331"/>
      <c r="O173" s="1331"/>
      <c r="P173" s="1331"/>
      <c r="Q173" s="1331"/>
      <c r="R173" s="1331"/>
      <c r="S173" s="1331"/>
      <c r="T173" s="1331"/>
      <c r="U173" s="1331"/>
      <c r="V173" s="1331"/>
      <c r="W173" s="1331"/>
      <c r="X173" s="1331"/>
      <c r="Y173" s="1331"/>
      <c r="Z173" s="1331"/>
      <c r="AA173" s="1331"/>
      <c r="AB173" s="1331"/>
      <c r="AC173" s="1331"/>
      <c r="AD173" s="1331"/>
      <c r="AE173" s="1331"/>
      <c r="AF173" s="1331"/>
      <c r="AG173" s="1331"/>
      <c r="AH173" s="1331"/>
      <c r="AI173" s="1331"/>
      <c r="AJ173" s="1331"/>
    </row>
    <row r="174" spans="2:36" s="27" customFormat="1" ht="16.25" customHeight="1" x14ac:dyDescent="0.2">
      <c r="B174" s="981" t="s">
        <v>164</v>
      </c>
      <c r="C174" s="1160" t="s">
        <v>423</v>
      </c>
      <c r="D174" s="765">
        <v>1759.11</v>
      </c>
      <c r="E174" s="765">
        <v>1714.52</v>
      </c>
      <c r="F174" s="699">
        <v>97.465195468162875</v>
      </c>
      <c r="G174" s="388">
        <v>1</v>
      </c>
      <c r="H174" s="547">
        <v>8</v>
      </c>
      <c r="I174" s="1331"/>
      <c r="J174" s="1331"/>
      <c r="K174" s="1331"/>
      <c r="L174" s="1331"/>
      <c r="M174" s="1331"/>
      <c r="N174" s="1331"/>
      <c r="O174" s="1331"/>
      <c r="P174" s="1331"/>
      <c r="Q174" s="1331"/>
      <c r="R174" s="1331"/>
      <c r="S174" s="1331"/>
      <c r="T174" s="1331"/>
      <c r="U174" s="1331"/>
      <c r="V174" s="1331"/>
      <c r="W174" s="1331"/>
      <c r="X174" s="1331"/>
      <c r="Y174" s="1331"/>
      <c r="Z174" s="1331"/>
      <c r="AA174" s="1331"/>
      <c r="AB174" s="1331"/>
      <c r="AC174" s="1331"/>
      <c r="AD174" s="1331"/>
      <c r="AE174" s="1331"/>
      <c r="AF174" s="1331"/>
      <c r="AG174" s="1331"/>
      <c r="AH174" s="1331"/>
      <c r="AI174" s="1331"/>
      <c r="AJ174" s="1331"/>
    </row>
    <row r="175" spans="2:36" s="27" customFormat="1" ht="16.25" customHeight="1" x14ac:dyDescent="0.2">
      <c r="B175" s="981" t="s">
        <v>166</v>
      </c>
      <c r="C175" s="1160" t="s">
        <v>424</v>
      </c>
      <c r="D175" s="765">
        <v>1459.86</v>
      </c>
      <c r="E175" s="766">
        <v>1436.27</v>
      </c>
      <c r="F175" s="390">
        <v>98.384091625224343</v>
      </c>
      <c r="G175" s="389">
        <v>1</v>
      </c>
      <c r="H175" s="547">
        <v>6</v>
      </c>
      <c r="I175" s="1331"/>
      <c r="J175" s="1331"/>
      <c r="K175" s="1331"/>
      <c r="L175" s="1331"/>
      <c r="M175" s="1331"/>
      <c r="N175" s="1331"/>
      <c r="O175" s="1331"/>
      <c r="P175" s="1331"/>
      <c r="Q175" s="1331"/>
      <c r="R175" s="1331"/>
      <c r="S175" s="1331"/>
      <c r="T175" s="1331"/>
      <c r="U175" s="1331"/>
      <c r="V175" s="1331"/>
      <c r="W175" s="1331"/>
      <c r="X175" s="1331"/>
      <c r="Y175" s="1331"/>
      <c r="Z175" s="1331"/>
      <c r="AA175" s="1331"/>
      <c r="AB175" s="1331"/>
      <c r="AC175" s="1331"/>
      <c r="AD175" s="1331"/>
      <c r="AE175" s="1331"/>
      <c r="AF175" s="1331"/>
      <c r="AG175" s="1331"/>
      <c r="AH175" s="1331"/>
      <c r="AI175" s="1331"/>
      <c r="AJ175" s="1331"/>
    </row>
    <row r="176" spans="2:36" s="27" customFormat="1" ht="16.25" customHeight="1" x14ac:dyDescent="0.2">
      <c r="B176" s="981" t="s">
        <v>167</v>
      </c>
      <c r="C176" s="1160" t="s">
        <v>425</v>
      </c>
      <c r="D176" s="765">
        <v>1162.55</v>
      </c>
      <c r="E176" s="765">
        <v>1114.55</v>
      </c>
      <c r="F176" s="699">
        <v>95.871145327082701</v>
      </c>
      <c r="G176" s="388">
        <v>1</v>
      </c>
      <c r="H176" s="547">
        <v>5</v>
      </c>
      <c r="I176" s="1331"/>
      <c r="J176" s="1331"/>
      <c r="K176" s="1331"/>
      <c r="L176" s="1331"/>
      <c r="M176" s="1331"/>
      <c r="N176" s="1331"/>
      <c r="O176" s="1331"/>
      <c r="P176" s="1331"/>
      <c r="Q176" s="1331"/>
      <c r="R176" s="1331"/>
      <c r="S176" s="1331"/>
      <c r="T176" s="1331"/>
      <c r="U176" s="1331"/>
      <c r="V176" s="1331"/>
      <c r="W176" s="1331"/>
      <c r="X176" s="1331"/>
      <c r="Y176" s="1331"/>
      <c r="Z176" s="1331"/>
      <c r="AA176" s="1331"/>
      <c r="AB176" s="1331"/>
      <c r="AC176" s="1331"/>
      <c r="AD176" s="1331"/>
      <c r="AE176" s="1331"/>
      <c r="AF176" s="1331"/>
      <c r="AG176" s="1331"/>
      <c r="AH176" s="1331"/>
      <c r="AI176" s="1331"/>
      <c r="AJ176" s="1331"/>
    </row>
    <row r="177" spans="2:36" s="27" customFormat="1" ht="16.25" customHeight="1" x14ac:dyDescent="0.2">
      <c r="B177" s="981" t="s">
        <v>168</v>
      </c>
      <c r="C177" s="1160" t="s">
        <v>426</v>
      </c>
      <c r="D177" s="765">
        <v>578.17999999999995</v>
      </c>
      <c r="E177" s="766">
        <v>578.17999999999995</v>
      </c>
      <c r="F177" s="390">
        <v>100</v>
      </c>
      <c r="G177" s="389">
        <v>1</v>
      </c>
      <c r="H177" s="547">
        <v>2</v>
      </c>
      <c r="I177" s="1331"/>
      <c r="J177" s="1331"/>
      <c r="K177" s="1331"/>
      <c r="L177" s="1331"/>
      <c r="M177" s="1331"/>
      <c r="N177" s="1331"/>
      <c r="O177" s="1331"/>
      <c r="P177" s="1331"/>
      <c r="Q177" s="1331"/>
      <c r="R177" s="1331"/>
      <c r="S177" s="1331"/>
      <c r="T177" s="1331"/>
      <c r="U177" s="1331"/>
      <c r="V177" s="1331"/>
      <c r="W177" s="1331"/>
      <c r="X177" s="1331"/>
      <c r="Y177" s="1331"/>
      <c r="Z177" s="1331"/>
      <c r="AA177" s="1331"/>
      <c r="AB177" s="1331"/>
      <c r="AC177" s="1331"/>
      <c r="AD177" s="1331"/>
      <c r="AE177" s="1331"/>
      <c r="AF177" s="1331"/>
      <c r="AG177" s="1331"/>
      <c r="AH177" s="1331"/>
      <c r="AI177" s="1331"/>
      <c r="AJ177" s="1331"/>
    </row>
    <row r="178" spans="2:36" s="27" customFormat="1" ht="16.25" customHeight="1" x14ac:dyDescent="0.2">
      <c r="B178" s="981" t="s">
        <v>169</v>
      </c>
      <c r="C178" s="1160" t="s">
        <v>427</v>
      </c>
      <c r="D178" s="765">
        <v>507.11</v>
      </c>
      <c r="E178" s="765">
        <v>489.11</v>
      </c>
      <c r="F178" s="699">
        <v>96.450474256078564</v>
      </c>
      <c r="G178" s="388">
        <v>1</v>
      </c>
      <c r="H178" s="547">
        <v>1</v>
      </c>
      <c r="I178" s="1331"/>
      <c r="J178" s="1331"/>
      <c r="K178" s="1331"/>
      <c r="L178" s="1331"/>
      <c r="M178" s="1331"/>
      <c r="N178" s="1331"/>
      <c r="O178" s="1331"/>
      <c r="P178" s="1331"/>
      <c r="Q178" s="1331"/>
      <c r="R178" s="1331"/>
      <c r="S178" s="1331"/>
      <c r="T178" s="1331"/>
      <c r="U178" s="1331"/>
      <c r="V178" s="1331"/>
      <c r="W178" s="1331"/>
      <c r="X178" s="1331"/>
      <c r="Y178" s="1331"/>
      <c r="Z178" s="1331"/>
      <c r="AA178" s="1331"/>
      <c r="AB178" s="1331"/>
      <c r="AC178" s="1331"/>
      <c r="AD178" s="1331"/>
      <c r="AE178" s="1331"/>
      <c r="AF178" s="1331"/>
      <c r="AG178" s="1331"/>
      <c r="AH178" s="1331"/>
      <c r="AI178" s="1331"/>
      <c r="AJ178" s="1331"/>
    </row>
    <row r="179" spans="2:36" s="27" customFormat="1" ht="16.25" customHeight="1" x14ac:dyDescent="0.2">
      <c r="B179" s="981" t="s">
        <v>170</v>
      </c>
      <c r="C179" s="1160" t="s">
        <v>428</v>
      </c>
      <c r="D179" s="765">
        <v>1053.3900000000001</v>
      </c>
      <c r="E179" s="766">
        <v>1007.45</v>
      </c>
      <c r="F179" s="390">
        <v>95.638842214184677</v>
      </c>
      <c r="G179" s="389">
        <v>1</v>
      </c>
      <c r="H179" s="547">
        <v>3</v>
      </c>
      <c r="I179" s="1331"/>
      <c r="J179" s="1331"/>
      <c r="K179" s="1331"/>
      <c r="L179" s="1331"/>
      <c r="M179" s="1331"/>
      <c r="N179" s="1331"/>
      <c r="O179" s="1331"/>
      <c r="P179" s="1331"/>
      <c r="Q179" s="1331"/>
      <c r="R179" s="1331"/>
      <c r="S179" s="1331"/>
      <c r="T179" s="1331"/>
      <c r="U179" s="1331"/>
      <c r="V179" s="1331"/>
      <c r="W179" s="1331"/>
      <c r="X179" s="1331"/>
      <c r="Y179" s="1331"/>
      <c r="Z179" s="1331"/>
      <c r="AA179" s="1331"/>
      <c r="AB179" s="1331"/>
      <c r="AC179" s="1331"/>
      <c r="AD179" s="1331"/>
      <c r="AE179" s="1331"/>
      <c r="AF179" s="1331"/>
      <c r="AG179" s="1331"/>
      <c r="AH179" s="1331"/>
      <c r="AI179" s="1331"/>
      <c r="AJ179" s="1331"/>
    </row>
    <row r="180" spans="2:36" s="27" customFormat="1" ht="16.25" customHeight="1" x14ac:dyDescent="0.2">
      <c r="B180" s="981" t="s">
        <v>171</v>
      </c>
      <c r="C180" s="1160" t="s">
        <v>429</v>
      </c>
      <c r="D180" s="765">
        <v>1755.52</v>
      </c>
      <c r="E180" s="765">
        <v>1680.61</v>
      </c>
      <c r="F180" s="699">
        <v>95.732888261028066</v>
      </c>
      <c r="G180" s="388">
        <v>1</v>
      </c>
      <c r="H180" s="547">
        <v>5</v>
      </c>
      <c r="I180" s="1331"/>
      <c r="J180" s="1331"/>
      <c r="K180" s="1331"/>
      <c r="L180" s="1331"/>
      <c r="M180" s="1331"/>
      <c r="N180" s="1331"/>
      <c r="O180" s="1331"/>
      <c r="P180" s="1331"/>
      <c r="Q180" s="1331"/>
      <c r="R180" s="1331"/>
      <c r="S180" s="1331"/>
      <c r="T180" s="1331"/>
      <c r="U180" s="1331"/>
      <c r="V180" s="1331"/>
      <c r="W180" s="1331"/>
      <c r="X180" s="1331"/>
      <c r="Y180" s="1331"/>
      <c r="Z180" s="1331"/>
      <c r="AA180" s="1331"/>
      <c r="AB180" s="1331"/>
      <c r="AC180" s="1331"/>
      <c r="AD180" s="1331"/>
      <c r="AE180" s="1331"/>
      <c r="AF180" s="1331"/>
      <c r="AG180" s="1331"/>
      <c r="AH180" s="1331"/>
      <c r="AI180" s="1331"/>
      <c r="AJ180" s="1331"/>
    </row>
    <row r="181" spans="2:36" s="27" customFormat="1" ht="16.25" customHeight="1" x14ac:dyDescent="0.2">
      <c r="B181" s="981" t="s">
        <v>172</v>
      </c>
      <c r="C181" s="1160" t="s">
        <v>1491</v>
      </c>
      <c r="D181" s="765">
        <v>2853.82</v>
      </c>
      <c r="E181" s="766">
        <v>2813.47</v>
      </c>
      <c r="F181" s="390">
        <v>98.58610564086031</v>
      </c>
      <c r="G181" s="389">
        <v>1</v>
      </c>
      <c r="H181" s="547">
        <v>21</v>
      </c>
      <c r="I181" s="1331"/>
      <c r="J181" s="1331"/>
      <c r="K181" s="1331"/>
      <c r="L181" s="1331"/>
      <c r="M181" s="1331"/>
      <c r="N181" s="1331"/>
      <c r="O181" s="1331"/>
      <c r="P181" s="1331"/>
      <c r="Q181" s="1331"/>
      <c r="R181" s="1331"/>
      <c r="S181" s="1331"/>
      <c r="T181" s="1331"/>
      <c r="U181" s="1331"/>
      <c r="V181" s="1331"/>
      <c r="W181" s="1331"/>
      <c r="X181" s="1331"/>
      <c r="Y181" s="1331"/>
      <c r="Z181" s="1331"/>
      <c r="AA181" s="1331"/>
      <c r="AB181" s="1331"/>
      <c r="AC181" s="1331"/>
      <c r="AD181" s="1331"/>
      <c r="AE181" s="1331"/>
      <c r="AF181" s="1331"/>
      <c r="AG181" s="1331"/>
      <c r="AH181" s="1331"/>
      <c r="AI181" s="1331"/>
      <c r="AJ181" s="1331"/>
    </row>
    <row r="182" spans="2:36" s="27" customFormat="1" ht="16.25" customHeight="1" x14ac:dyDescent="0.2">
      <c r="B182" s="981" t="s">
        <v>173</v>
      </c>
      <c r="C182" s="1160" t="s">
        <v>1492</v>
      </c>
      <c r="D182" s="765">
        <v>1018.72</v>
      </c>
      <c r="E182" s="765">
        <v>928.79</v>
      </c>
      <c r="F182" s="699">
        <v>91.1722553792995</v>
      </c>
      <c r="G182" s="388">
        <v>1</v>
      </c>
      <c r="H182" s="547">
        <v>3</v>
      </c>
      <c r="I182" s="1331"/>
      <c r="J182" s="1331"/>
      <c r="K182" s="1331"/>
      <c r="L182" s="1331"/>
      <c r="M182" s="1331"/>
      <c r="N182" s="1331"/>
      <c r="O182" s="1331"/>
      <c r="P182" s="1331"/>
      <c r="Q182" s="1331"/>
      <c r="R182" s="1331"/>
      <c r="S182" s="1331"/>
      <c r="T182" s="1331"/>
      <c r="U182" s="1331"/>
      <c r="V182" s="1331"/>
      <c r="W182" s="1331"/>
      <c r="X182" s="1331"/>
      <c r="Y182" s="1331"/>
      <c r="Z182" s="1331"/>
      <c r="AA182" s="1331"/>
      <c r="AB182" s="1331"/>
      <c r="AC182" s="1331"/>
      <c r="AD182" s="1331"/>
      <c r="AE182" s="1331"/>
      <c r="AF182" s="1331"/>
      <c r="AG182" s="1331"/>
      <c r="AH182" s="1331"/>
      <c r="AI182" s="1331"/>
      <c r="AJ182" s="1331"/>
    </row>
    <row r="183" spans="2:36" s="27" customFormat="1" ht="16.25" customHeight="1" x14ac:dyDescent="0.2">
      <c r="B183" s="981" t="s">
        <v>174</v>
      </c>
      <c r="C183" s="1160" t="s">
        <v>432</v>
      </c>
      <c r="D183" s="765">
        <v>1774.0100000000002</v>
      </c>
      <c r="E183" s="766">
        <v>1694.46</v>
      </c>
      <c r="F183" s="390">
        <v>95.515808817312191</v>
      </c>
      <c r="G183" s="389">
        <v>1</v>
      </c>
      <c r="H183" s="547">
        <v>9</v>
      </c>
      <c r="I183" s="1331"/>
      <c r="J183" s="1331"/>
      <c r="K183" s="1331"/>
      <c r="L183" s="1331"/>
      <c r="M183" s="1331"/>
      <c r="N183" s="1331"/>
      <c r="O183" s="1331"/>
      <c r="P183" s="1331"/>
      <c r="Q183" s="1331"/>
      <c r="R183" s="1331"/>
      <c r="S183" s="1331"/>
      <c r="T183" s="1331"/>
      <c r="U183" s="1331"/>
      <c r="V183" s="1331"/>
      <c r="W183" s="1331"/>
      <c r="X183" s="1331"/>
      <c r="Y183" s="1331"/>
      <c r="Z183" s="1331"/>
      <c r="AA183" s="1331"/>
      <c r="AB183" s="1331"/>
      <c r="AC183" s="1331"/>
      <c r="AD183" s="1331"/>
      <c r="AE183" s="1331"/>
      <c r="AF183" s="1331"/>
      <c r="AG183" s="1331"/>
      <c r="AH183" s="1331"/>
      <c r="AI183" s="1331"/>
      <c r="AJ183" s="1331"/>
    </row>
    <row r="184" spans="2:36" s="27" customFormat="1" ht="16.25" customHeight="1" x14ac:dyDescent="0.2">
      <c r="B184" s="981" t="s">
        <v>176</v>
      </c>
      <c r="C184" s="1160" t="s">
        <v>433</v>
      </c>
      <c r="D184" s="765">
        <v>874.15</v>
      </c>
      <c r="E184" s="765">
        <v>848.66</v>
      </c>
      <c r="F184" s="699">
        <v>97.084024480924327</v>
      </c>
      <c r="G184" s="388">
        <v>1</v>
      </c>
      <c r="H184" s="547">
        <v>4</v>
      </c>
      <c r="I184" s="1331"/>
      <c r="J184" s="1331"/>
      <c r="K184" s="1331"/>
      <c r="L184" s="1331"/>
      <c r="M184" s="1331"/>
      <c r="N184" s="1331"/>
      <c r="O184" s="1331"/>
      <c r="P184" s="1331"/>
      <c r="Q184" s="1331"/>
      <c r="R184" s="1331"/>
      <c r="S184" s="1331"/>
      <c r="T184" s="1331"/>
      <c r="U184" s="1331"/>
      <c r="V184" s="1331"/>
      <c r="W184" s="1331"/>
      <c r="X184" s="1331"/>
      <c r="Y184" s="1331"/>
      <c r="Z184" s="1331"/>
      <c r="AA184" s="1331"/>
      <c r="AB184" s="1331"/>
      <c r="AC184" s="1331"/>
      <c r="AD184" s="1331"/>
      <c r="AE184" s="1331"/>
      <c r="AF184" s="1331"/>
      <c r="AG184" s="1331"/>
      <c r="AH184" s="1331"/>
      <c r="AI184" s="1331"/>
      <c r="AJ184" s="1331"/>
    </row>
    <row r="185" spans="2:36" s="27" customFormat="1" ht="16.25" customHeight="1" x14ac:dyDescent="0.2">
      <c r="B185" s="981" t="s">
        <v>177</v>
      </c>
      <c r="C185" s="1160" t="s">
        <v>434</v>
      </c>
      <c r="D185" s="765">
        <v>1049.73</v>
      </c>
      <c r="E185" s="766">
        <v>1049.73</v>
      </c>
      <c r="F185" s="390">
        <v>100</v>
      </c>
      <c r="G185" s="389">
        <v>1</v>
      </c>
      <c r="H185" s="547">
        <v>3</v>
      </c>
      <c r="I185" s="1331"/>
      <c r="J185" s="1331"/>
      <c r="K185" s="1331"/>
      <c r="L185" s="1331"/>
      <c r="M185" s="1331"/>
      <c r="N185" s="1331"/>
      <c r="O185" s="1331"/>
      <c r="P185" s="1331"/>
      <c r="Q185" s="1331"/>
      <c r="R185" s="1331"/>
      <c r="S185" s="1331"/>
      <c r="T185" s="1331"/>
      <c r="U185" s="1331"/>
      <c r="V185" s="1331"/>
      <c r="W185" s="1331"/>
      <c r="X185" s="1331"/>
      <c r="Y185" s="1331"/>
      <c r="Z185" s="1331"/>
      <c r="AA185" s="1331"/>
      <c r="AB185" s="1331"/>
      <c r="AC185" s="1331"/>
      <c r="AD185" s="1331"/>
      <c r="AE185" s="1331"/>
      <c r="AF185" s="1331"/>
      <c r="AG185" s="1331"/>
      <c r="AH185" s="1331"/>
      <c r="AI185" s="1331"/>
      <c r="AJ185" s="1331"/>
    </row>
    <row r="186" spans="2:36" s="27" customFormat="1" ht="16.25" customHeight="1" x14ac:dyDescent="0.2">
      <c r="B186" s="981" t="s">
        <v>178</v>
      </c>
      <c r="C186" s="1160" t="s">
        <v>435</v>
      </c>
      <c r="D186" s="765">
        <v>835.05</v>
      </c>
      <c r="E186" s="765">
        <v>810</v>
      </c>
      <c r="F186" s="699">
        <v>97.000179629962275</v>
      </c>
      <c r="G186" s="388">
        <v>1</v>
      </c>
      <c r="H186" s="547">
        <v>3</v>
      </c>
      <c r="I186" s="1331"/>
      <c r="J186" s="1331"/>
      <c r="K186" s="1331"/>
      <c r="L186" s="1331"/>
      <c r="M186" s="1331"/>
      <c r="N186" s="1331"/>
      <c r="O186" s="1331"/>
      <c r="P186" s="1331"/>
      <c r="Q186" s="1331"/>
      <c r="R186" s="1331"/>
      <c r="S186" s="1331"/>
      <c r="T186" s="1331"/>
      <c r="U186" s="1331"/>
      <c r="V186" s="1331"/>
      <c r="W186" s="1331"/>
      <c r="X186" s="1331"/>
      <c r="Y186" s="1331"/>
      <c r="Z186" s="1331"/>
      <c r="AA186" s="1331"/>
      <c r="AB186" s="1331"/>
      <c r="AC186" s="1331"/>
      <c r="AD186" s="1331"/>
      <c r="AE186" s="1331"/>
      <c r="AF186" s="1331"/>
      <c r="AG186" s="1331"/>
      <c r="AH186" s="1331"/>
      <c r="AI186" s="1331"/>
      <c r="AJ186" s="1331"/>
    </row>
    <row r="187" spans="2:36" s="27" customFormat="1" ht="16.25" customHeight="1" x14ac:dyDescent="0.2">
      <c r="B187" s="981" t="s">
        <v>179</v>
      </c>
      <c r="C187" s="1160" t="s">
        <v>436</v>
      </c>
      <c r="D187" s="765">
        <v>576.20000000000005</v>
      </c>
      <c r="E187" s="766">
        <v>551.20000000000005</v>
      </c>
      <c r="F187" s="390">
        <v>95.661228740020832</v>
      </c>
      <c r="G187" s="389">
        <v>1</v>
      </c>
      <c r="H187" s="547">
        <v>1</v>
      </c>
      <c r="I187" s="1331"/>
      <c r="J187" s="1331"/>
      <c r="K187" s="1331"/>
      <c r="L187" s="1331"/>
      <c r="M187" s="1331"/>
      <c r="N187" s="1331"/>
      <c r="O187" s="1331"/>
      <c r="P187" s="1331"/>
      <c r="Q187" s="1331"/>
      <c r="R187" s="1331"/>
      <c r="S187" s="1331"/>
      <c r="T187" s="1331"/>
      <c r="U187" s="1331"/>
      <c r="V187" s="1331"/>
      <c r="W187" s="1331"/>
      <c r="X187" s="1331"/>
      <c r="Y187" s="1331"/>
      <c r="Z187" s="1331"/>
      <c r="AA187" s="1331"/>
      <c r="AB187" s="1331"/>
      <c r="AC187" s="1331"/>
      <c r="AD187" s="1331"/>
      <c r="AE187" s="1331"/>
      <c r="AF187" s="1331"/>
      <c r="AG187" s="1331"/>
      <c r="AH187" s="1331"/>
      <c r="AI187" s="1331"/>
      <c r="AJ187" s="1331"/>
    </row>
    <row r="188" spans="2:36" s="27" customFormat="1" ht="16.25" customHeight="1" x14ac:dyDescent="0.2">
      <c r="B188" s="981" t="s">
        <v>181</v>
      </c>
      <c r="C188" s="1160" t="s">
        <v>437</v>
      </c>
      <c r="D188" s="765">
        <v>1027.44</v>
      </c>
      <c r="E188" s="765">
        <v>1001.62</v>
      </c>
      <c r="F188" s="699">
        <v>97.486957875885693</v>
      </c>
      <c r="G188" s="388">
        <v>1</v>
      </c>
      <c r="H188" s="547">
        <v>4</v>
      </c>
      <c r="I188" s="1331"/>
      <c r="J188" s="1331"/>
      <c r="K188" s="1331"/>
      <c r="L188" s="1331"/>
      <c r="M188" s="1331"/>
      <c r="N188" s="1331"/>
      <c r="O188" s="1331"/>
      <c r="P188" s="1331"/>
      <c r="Q188" s="1331"/>
      <c r="R188" s="1331"/>
      <c r="S188" s="1331"/>
      <c r="T188" s="1331"/>
      <c r="U188" s="1331"/>
      <c r="V188" s="1331"/>
      <c r="W188" s="1331"/>
      <c r="X188" s="1331"/>
      <c r="Y188" s="1331"/>
      <c r="Z188" s="1331"/>
      <c r="AA188" s="1331"/>
      <c r="AB188" s="1331"/>
      <c r="AC188" s="1331"/>
      <c r="AD188" s="1331"/>
      <c r="AE188" s="1331"/>
      <c r="AF188" s="1331"/>
      <c r="AG188" s="1331"/>
      <c r="AH188" s="1331"/>
      <c r="AI188" s="1331"/>
      <c r="AJ188" s="1331"/>
    </row>
    <row r="189" spans="2:36" s="27" customFormat="1" ht="16.25" customHeight="1" x14ac:dyDescent="0.2">
      <c r="B189" s="981" t="s">
        <v>182</v>
      </c>
      <c r="C189" s="1160" t="s">
        <v>438</v>
      </c>
      <c r="D189" s="765">
        <v>1773.05</v>
      </c>
      <c r="E189" s="766">
        <v>1746.72</v>
      </c>
      <c r="F189" s="390">
        <v>98.514988297002347</v>
      </c>
      <c r="G189" s="389">
        <v>1</v>
      </c>
      <c r="H189" s="547">
        <v>9</v>
      </c>
      <c r="I189" s="1331"/>
      <c r="J189" s="1331"/>
      <c r="K189" s="1331"/>
      <c r="L189" s="1331"/>
      <c r="M189" s="1331"/>
      <c r="N189" s="1331"/>
      <c r="O189" s="1331"/>
      <c r="P189" s="1331"/>
      <c r="Q189" s="1331"/>
      <c r="R189" s="1331"/>
      <c r="S189" s="1331"/>
      <c r="T189" s="1331"/>
      <c r="U189" s="1331"/>
      <c r="V189" s="1331"/>
      <c r="W189" s="1331"/>
      <c r="X189" s="1331"/>
      <c r="Y189" s="1331"/>
      <c r="Z189" s="1331"/>
      <c r="AA189" s="1331"/>
      <c r="AB189" s="1331"/>
      <c r="AC189" s="1331"/>
      <c r="AD189" s="1331"/>
      <c r="AE189" s="1331"/>
      <c r="AF189" s="1331"/>
      <c r="AG189" s="1331"/>
      <c r="AH189" s="1331"/>
      <c r="AI189" s="1331"/>
      <c r="AJ189" s="1331"/>
    </row>
    <row r="190" spans="2:36" s="27" customFormat="1" ht="16.25" customHeight="1" x14ac:dyDescent="0.2">
      <c r="B190" s="981" t="s">
        <v>183</v>
      </c>
      <c r="C190" s="1160" t="s">
        <v>439</v>
      </c>
      <c r="D190" s="765">
        <v>961.25</v>
      </c>
      <c r="E190" s="765">
        <v>961.25</v>
      </c>
      <c r="F190" s="699">
        <v>100</v>
      </c>
      <c r="G190" s="388">
        <v>1</v>
      </c>
      <c r="H190" s="547">
        <v>7</v>
      </c>
      <c r="I190" s="1331"/>
      <c r="J190" s="1331"/>
      <c r="K190" s="1331"/>
      <c r="L190" s="1331"/>
      <c r="M190" s="1331"/>
      <c r="N190" s="1331"/>
      <c r="O190" s="1331"/>
      <c r="P190" s="1331"/>
      <c r="Q190" s="1331"/>
      <c r="R190" s="1331"/>
      <c r="S190" s="1331"/>
      <c r="T190" s="1331"/>
      <c r="U190" s="1331"/>
      <c r="V190" s="1331"/>
      <c r="W190" s="1331"/>
      <c r="X190" s="1331"/>
      <c r="Y190" s="1331"/>
      <c r="Z190" s="1331"/>
      <c r="AA190" s="1331"/>
      <c r="AB190" s="1331"/>
      <c r="AC190" s="1331"/>
      <c r="AD190" s="1331"/>
      <c r="AE190" s="1331"/>
      <c r="AF190" s="1331"/>
      <c r="AG190" s="1331"/>
      <c r="AH190" s="1331"/>
      <c r="AI190" s="1331"/>
      <c r="AJ190" s="1331"/>
    </row>
    <row r="191" spans="2:36" s="27" customFormat="1" ht="16.25" customHeight="1" x14ac:dyDescent="0.2">
      <c r="B191" s="981" t="s">
        <v>184</v>
      </c>
      <c r="C191" s="1160" t="s">
        <v>440</v>
      </c>
      <c r="D191" s="765">
        <v>2106.16</v>
      </c>
      <c r="E191" s="766">
        <v>2085.3200000000002</v>
      </c>
      <c r="F191" s="390">
        <v>99.010521517833411</v>
      </c>
      <c r="G191" s="389">
        <v>1</v>
      </c>
      <c r="H191" s="547">
        <v>10</v>
      </c>
      <c r="I191" s="1331"/>
      <c r="J191" s="1331"/>
      <c r="K191" s="1331"/>
      <c r="L191" s="1331"/>
      <c r="M191" s="1331"/>
      <c r="N191" s="1331"/>
      <c r="O191" s="1331"/>
      <c r="P191" s="1331"/>
      <c r="Q191" s="1331"/>
      <c r="R191" s="1331"/>
      <c r="S191" s="1331"/>
      <c r="T191" s="1331"/>
      <c r="U191" s="1331"/>
      <c r="V191" s="1331"/>
      <c r="W191" s="1331"/>
      <c r="X191" s="1331"/>
      <c r="Y191" s="1331"/>
      <c r="Z191" s="1331"/>
      <c r="AA191" s="1331"/>
      <c r="AB191" s="1331"/>
      <c r="AC191" s="1331"/>
      <c r="AD191" s="1331"/>
      <c r="AE191" s="1331"/>
      <c r="AF191" s="1331"/>
      <c r="AG191" s="1331"/>
      <c r="AH191" s="1331"/>
      <c r="AI191" s="1331"/>
      <c r="AJ191" s="1331"/>
    </row>
    <row r="192" spans="2:36" s="27" customFormat="1" ht="16.25" customHeight="1" x14ac:dyDescent="0.2">
      <c r="B192" s="981" t="s">
        <v>185</v>
      </c>
      <c r="C192" s="1160" t="s">
        <v>441</v>
      </c>
      <c r="D192" s="765">
        <v>1794.85</v>
      </c>
      <c r="E192" s="765">
        <v>1769.69</v>
      </c>
      <c r="F192" s="699">
        <v>98.598211549711678</v>
      </c>
      <c r="G192" s="388">
        <v>1</v>
      </c>
      <c r="H192" s="547">
        <v>8</v>
      </c>
      <c r="I192" s="1331"/>
      <c r="J192" s="1331"/>
      <c r="K192" s="1331"/>
      <c r="L192" s="1331"/>
      <c r="M192" s="1331"/>
      <c r="N192" s="1331"/>
      <c r="O192" s="1331"/>
      <c r="P192" s="1331"/>
      <c r="Q192" s="1331"/>
      <c r="R192" s="1331"/>
      <c r="S192" s="1331"/>
      <c r="T192" s="1331"/>
      <c r="U192" s="1331"/>
      <c r="V192" s="1331"/>
      <c r="W192" s="1331"/>
      <c r="X192" s="1331"/>
      <c r="Y192" s="1331"/>
      <c r="Z192" s="1331"/>
      <c r="AA192" s="1331"/>
      <c r="AB192" s="1331"/>
      <c r="AC192" s="1331"/>
      <c r="AD192" s="1331"/>
      <c r="AE192" s="1331"/>
      <c r="AF192" s="1331"/>
      <c r="AG192" s="1331"/>
      <c r="AH192" s="1331"/>
      <c r="AI192" s="1331"/>
      <c r="AJ192" s="1331"/>
    </row>
    <row r="193" spans="2:36" s="27" customFormat="1" ht="16.25" customHeight="1" x14ac:dyDescent="0.2">
      <c r="B193" s="981" t="s">
        <v>186</v>
      </c>
      <c r="C193" s="1160" t="s">
        <v>442</v>
      </c>
      <c r="D193" s="765">
        <v>1536.59</v>
      </c>
      <c r="E193" s="766">
        <v>1454.35</v>
      </c>
      <c r="F193" s="390">
        <v>94.647889157159682</v>
      </c>
      <c r="G193" s="389">
        <v>1</v>
      </c>
      <c r="H193" s="547">
        <v>6</v>
      </c>
      <c r="I193" s="1331"/>
      <c r="J193" s="1331"/>
      <c r="K193" s="1331"/>
      <c r="L193" s="1331"/>
      <c r="M193" s="1331"/>
      <c r="N193" s="1331"/>
      <c r="O193" s="1331"/>
      <c r="P193" s="1331"/>
      <c r="Q193" s="1331"/>
      <c r="R193" s="1331"/>
      <c r="S193" s="1331"/>
      <c r="T193" s="1331"/>
      <c r="U193" s="1331"/>
      <c r="V193" s="1331"/>
      <c r="W193" s="1331"/>
      <c r="X193" s="1331"/>
      <c r="Y193" s="1331"/>
      <c r="Z193" s="1331"/>
      <c r="AA193" s="1331"/>
      <c r="AB193" s="1331"/>
      <c r="AC193" s="1331"/>
      <c r="AD193" s="1331"/>
      <c r="AE193" s="1331"/>
      <c r="AF193" s="1331"/>
      <c r="AG193" s="1331"/>
      <c r="AH193" s="1331"/>
      <c r="AI193" s="1331"/>
      <c r="AJ193" s="1331"/>
    </row>
    <row r="194" spans="2:36" s="27" customFormat="1" ht="16.25" customHeight="1" x14ac:dyDescent="0.2">
      <c r="B194" s="981" t="s">
        <v>187</v>
      </c>
      <c r="C194" s="1160" t="s">
        <v>443</v>
      </c>
      <c r="D194" s="765">
        <v>1190.7</v>
      </c>
      <c r="E194" s="765">
        <v>1190.7</v>
      </c>
      <c r="F194" s="699">
        <v>100</v>
      </c>
      <c r="G194" s="388">
        <v>1</v>
      </c>
      <c r="H194" s="547">
        <v>6</v>
      </c>
      <c r="I194" s="1331"/>
      <c r="J194" s="1331"/>
      <c r="K194" s="1331"/>
      <c r="L194" s="1331"/>
      <c r="M194" s="1331"/>
      <c r="N194" s="1331"/>
      <c r="O194" s="1331"/>
      <c r="P194" s="1331"/>
      <c r="Q194" s="1331"/>
      <c r="R194" s="1331"/>
      <c r="S194" s="1331"/>
      <c r="T194" s="1331"/>
      <c r="U194" s="1331"/>
      <c r="V194" s="1331"/>
      <c r="W194" s="1331"/>
      <c r="X194" s="1331"/>
      <c r="Y194" s="1331"/>
      <c r="Z194" s="1331"/>
      <c r="AA194" s="1331"/>
      <c r="AB194" s="1331"/>
      <c r="AC194" s="1331"/>
      <c r="AD194" s="1331"/>
      <c r="AE194" s="1331"/>
      <c r="AF194" s="1331"/>
      <c r="AG194" s="1331"/>
      <c r="AH194" s="1331"/>
      <c r="AI194" s="1331"/>
      <c r="AJ194" s="1331"/>
    </row>
    <row r="195" spans="2:36" s="27" customFormat="1" ht="16.25" customHeight="1" x14ac:dyDescent="0.2">
      <c r="B195" s="981" t="s">
        <v>188</v>
      </c>
      <c r="C195" s="1160" t="s">
        <v>444</v>
      </c>
      <c r="D195" s="765">
        <v>1100.17</v>
      </c>
      <c r="E195" s="766">
        <v>1078.4100000000001</v>
      </c>
      <c r="F195" s="390">
        <v>98.022123853586265</v>
      </c>
      <c r="G195" s="389">
        <v>1</v>
      </c>
      <c r="H195" s="547">
        <v>4</v>
      </c>
      <c r="I195" s="1331"/>
      <c r="J195" s="1331"/>
      <c r="K195" s="1331"/>
      <c r="L195" s="1331"/>
      <c r="M195" s="1331"/>
      <c r="N195" s="1331"/>
      <c r="O195" s="1331"/>
      <c r="P195" s="1331"/>
      <c r="Q195" s="1331"/>
      <c r="R195" s="1331"/>
      <c r="S195" s="1331"/>
      <c r="T195" s="1331"/>
      <c r="U195" s="1331"/>
      <c r="V195" s="1331"/>
      <c r="W195" s="1331"/>
      <c r="X195" s="1331"/>
      <c r="Y195" s="1331"/>
      <c r="Z195" s="1331"/>
      <c r="AA195" s="1331"/>
      <c r="AB195" s="1331"/>
      <c r="AC195" s="1331"/>
      <c r="AD195" s="1331"/>
      <c r="AE195" s="1331"/>
      <c r="AF195" s="1331"/>
      <c r="AG195" s="1331"/>
      <c r="AH195" s="1331"/>
      <c r="AI195" s="1331"/>
      <c r="AJ195" s="1331"/>
    </row>
    <row r="196" spans="2:36" s="27" customFormat="1" ht="16.25" customHeight="1" x14ac:dyDescent="0.2">
      <c r="B196" s="981" t="s">
        <v>189</v>
      </c>
      <c r="C196" s="1160" t="s">
        <v>1493</v>
      </c>
      <c r="D196" s="765">
        <v>2282.62</v>
      </c>
      <c r="E196" s="765">
        <v>2138.3000000000002</v>
      </c>
      <c r="F196" s="699">
        <v>93.677440835531115</v>
      </c>
      <c r="G196" s="388">
        <v>1</v>
      </c>
      <c r="H196" s="547">
        <v>9</v>
      </c>
      <c r="I196" s="1331"/>
      <c r="J196" s="1331"/>
      <c r="K196" s="1331"/>
      <c r="L196" s="1331"/>
      <c r="M196" s="1331"/>
      <c r="N196" s="1331"/>
      <c r="O196" s="1331"/>
      <c r="P196" s="1331"/>
      <c r="Q196" s="1331"/>
      <c r="R196" s="1331"/>
      <c r="S196" s="1331"/>
      <c r="T196" s="1331"/>
      <c r="U196" s="1331"/>
      <c r="V196" s="1331"/>
      <c r="W196" s="1331"/>
      <c r="X196" s="1331"/>
      <c r="Y196" s="1331"/>
      <c r="Z196" s="1331"/>
      <c r="AA196" s="1331"/>
      <c r="AB196" s="1331"/>
      <c r="AC196" s="1331"/>
      <c r="AD196" s="1331"/>
      <c r="AE196" s="1331"/>
      <c r="AF196" s="1331"/>
      <c r="AG196" s="1331"/>
      <c r="AH196" s="1331"/>
      <c r="AI196" s="1331"/>
      <c r="AJ196" s="1331"/>
    </row>
    <row r="197" spans="2:36" s="27" customFormat="1" ht="16.25" customHeight="1" x14ac:dyDescent="0.2">
      <c r="B197" s="981" t="s">
        <v>191</v>
      </c>
      <c r="C197" s="1160" t="s">
        <v>446</v>
      </c>
      <c r="D197" s="765">
        <v>818.75</v>
      </c>
      <c r="E197" s="766">
        <v>798.63</v>
      </c>
      <c r="F197" s="390">
        <v>97.542595419847316</v>
      </c>
      <c r="G197" s="389">
        <v>1</v>
      </c>
      <c r="H197" s="547">
        <v>3</v>
      </c>
      <c r="I197" s="1331"/>
      <c r="J197" s="1331"/>
      <c r="K197" s="1331"/>
      <c r="L197" s="1331"/>
      <c r="M197" s="1331"/>
      <c r="N197" s="1331"/>
      <c r="O197" s="1331"/>
      <c r="P197" s="1331"/>
      <c r="Q197" s="1331"/>
      <c r="R197" s="1331"/>
      <c r="S197" s="1331"/>
      <c r="T197" s="1331"/>
      <c r="U197" s="1331"/>
      <c r="V197" s="1331"/>
      <c r="W197" s="1331"/>
      <c r="X197" s="1331"/>
      <c r="Y197" s="1331"/>
      <c r="Z197" s="1331"/>
      <c r="AA197" s="1331"/>
      <c r="AB197" s="1331"/>
      <c r="AC197" s="1331"/>
      <c r="AD197" s="1331"/>
      <c r="AE197" s="1331"/>
      <c r="AF197" s="1331"/>
      <c r="AG197" s="1331"/>
      <c r="AH197" s="1331"/>
      <c r="AI197" s="1331"/>
      <c r="AJ197" s="1331"/>
    </row>
    <row r="198" spans="2:36" s="27" customFormat="1" ht="16.25" customHeight="1" x14ac:dyDescent="0.2">
      <c r="B198" s="981" t="s">
        <v>192</v>
      </c>
      <c r="C198" s="1160" t="s">
        <v>447</v>
      </c>
      <c r="D198" s="765">
        <v>1746.2</v>
      </c>
      <c r="E198" s="765">
        <v>1698.07</v>
      </c>
      <c r="F198" s="699">
        <v>97.243729240636796</v>
      </c>
      <c r="G198" s="388">
        <v>1</v>
      </c>
      <c r="H198" s="547">
        <v>5</v>
      </c>
      <c r="I198" s="1331"/>
      <c r="J198" s="1331"/>
      <c r="K198" s="1331"/>
      <c r="L198" s="1331"/>
      <c r="M198" s="1331"/>
      <c r="N198" s="1331"/>
      <c r="O198" s="1331"/>
      <c r="P198" s="1331"/>
      <c r="Q198" s="1331"/>
      <c r="R198" s="1331"/>
      <c r="S198" s="1331"/>
      <c r="T198" s="1331"/>
      <c r="U198" s="1331"/>
      <c r="V198" s="1331"/>
      <c r="W198" s="1331"/>
      <c r="X198" s="1331"/>
      <c r="Y198" s="1331"/>
      <c r="Z198" s="1331"/>
      <c r="AA198" s="1331"/>
      <c r="AB198" s="1331"/>
      <c r="AC198" s="1331"/>
      <c r="AD198" s="1331"/>
      <c r="AE198" s="1331"/>
      <c r="AF198" s="1331"/>
      <c r="AG198" s="1331"/>
      <c r="AH198" s="1331"/>
      <c r="AI198" s="1331"/>
      <c r="AJ198" s="1331"/>
    </row>
    <row r="199" spans="2:36" s="27" customFormat="1" ht="16.25" customHeight="1" x14ac:dyDescent="0.2">
      <c r="B199" s="981" t="s">
        <v>193</v>
      </c>
      <c r="C199" s="1160" t="s">
        <v>448</v>
      </c>
      <c r="D199" s="765">
        <v>543.09</v>
      </c>
      <c r="E199" s="766">
        <v>520.79</v>
      </c>
      <c r="F199" s="390">
        <v>95.893866578283522</v>
      </c>
      <c r="G199" s="389">
        <v>1</v>
      </c>
      <c r="H199" s="547">
        <v>2</v>
      </c>
      <c r="I199" s="1331"/>
      <c r="J199" s="1331"/>
      <c r="K199" s="1331"/>
      <c r="L199" s="1331"/>
      <c r="M199" s="1331"/>
      <c r="N199" s="1331"/>
      <c r="O199" s="1331"/>
      <c r="P199" s="1331"/>
      <c r="Q199" s="1331"/>
      <c r="R199" s="1331"/>
      <c r="S199" s="1331"/>
      <c r="T199" s="1331"/>
      <c r="U199" s="1331"/>
      <c r="V199" s="1331"/>
      <c r="W199" s="1331"/>
      <c r="X199" s="1331"/>
      <c r="Y199" s="1331"/>
      <c r="Z199" s="1331"/>
      <c r="AA199" s="1331"/>
      <c r="AB199" s="1331"/>
      <c r="AC199" s="1331"/>
      <c r="AD199" s="1331"/>
      <c r="AE199" s="1331"/>
      <c r="AF199" s="1331"/>
      <c r="AG199" s="1331"/>
      <c r="AH199" s="1331"/>
      <c r="AI199" s="1331"/>
      <c r="AJ199" s="1331"/>
    </row>
    <row r="200" spans="2:36" s="27" customFormat="1" ht="16.25" customHeight="1" x14ac:dyDescent="0.2">
      <c r="B200" s="981" t="s">
        <v>194</v>
      </c>
      <c r="C200" s="1160" t="s">
        <v>1494</v>
      </c>
      <c r="D200" s="765">
        <v>2225.41</v>
      </c>
      <c r="E200" s="765">
        <v>2167.84</v>
      </c>
      <c r="F200" s="699">
        <v>97.413060964047077</v>
      </c>
      <c r="G200" s="388">
        <v>1</v>
      </c>
      <c r="H200" s="547">
        <v>10</v>
      </c>
      <c r="I200" s="1331"/>
      <c r="J200" s="1331"/>
      <c r="K200" s="1331"/>
      <c r="L200" s="1331"/>
      <c r="M200" s="1331"/>
      <c r="N200" s="1331"/>
      <c r="O200" s="1331"/>
      <c r="P200" s="1331"/>
      <c r="Q200" s="1331"/>
      <c r="R200" s="1331"/>
      <c r="S200" s="1331"/>
      <c r="T200" s="1331"/>
      <c r="U200" s="1331"/>
      <c r="V200" s="1331"/>
      <c r="W200" s="1331"/>
      <c r="X200" s="1331"/>
      <c r="Y200" s="1331"/>
      <c r="Z200" s="1331"/>
      <c r="AA200" s="1331"/>
      <c r="AB200" s="1331"/>
      <c r="AC200" s="1331"/>
      <c r="AD200" s="1331"/>
      <c r="AE200" s="1331"/>
      <c r="AF200" s="1331"/>
      <c r="AG200" s="1331"/>
      <c r="AH200" s="1331"/>
      <c r="AI200" s="1331"/>
      <c r="AJ200" s="1331"/>
    </row>
    <row r="201" spans="2:36" s="27" customFormat="1" ht="16.25" customHeight="1" x14ac:dyDescent="0.2">
      <c r="B201" s="981" t="s">
        <v>195</v>
      </c>
      <c r="C201" s="1160" t="s">
        <v>450</v>
      </c>
      <c r="D201" s="765">
        <v>944.99</v>
      </c>
      <c r="E201" s="766">
        <v>924.91</v>
      </c>
      <c r="F201" s="390">
        <v>97.875109789521574</v>
      </c>
      <c r="G201" s="389">
        <v>1</v>
      </c>
      <c r="H201" s="547">
        <v>4</v>
      </c>
      <c r="I201" s="1331"/>
      <c r="J201" s="1331"/>
      <c r="K201" s="1331"/>
      <c r="L201" s="1331"/>
      <c r="M201" s="1331"/>
      <c r="N201" s="1331"/>
      <c r="O201" s="1331"/>
      <c r="P201" s="1331"/>
      <c r="Q201" s="1331"/>
      <c r="R201" s="1331"/>
      <c r="S201" s="1331"/>
      <c r="T201" s="1331"/>
      <c r="U201" s="1331"/>
      <c r="V201" s="1331"/>
      <c r="W201" s="1331"/>
      <c r="X201" s="1331"/>
      <c r="Y201" s="1331"/>
      <c r="Z201" s="1331"/>
      <c r="AA201" s="1331"/>
      <c r="AB201" s="1331"/>
      <c r="AC201" s="1331"/>
      <c r="AD201" s="1331"/>
      <c r="AE201" s="1331"/>
      <c r="AF201" s="1331"/>
      <c r="AG201" s="1331"/>
      <c r="AH201" s="1331"/>
      <c r="AI201" s="1331"/>
      <c r="AJ201" s="1331"/>
    </row>
    <row r="202" spans="2:36" s="27" customFormat="1" ht="16.25" customHeight="1" x14ac:dyDescent="0.2">
      <c r="B202" s="981" t="s">
        <v>196</v>
      </c>
      <c r="C202" s="1160" t="s">
        <v>451</v>
      </c>
      <c r="D202" s="765">
        <v>991.94</v>
      </c>
      <c r="E202" s="765">
        <v>991.94</v>
      </c>
      <c r="F202" s="699">
        <v>100</v>
      </c>
      <c r="G202" s="388">
        <v>1</v>
      </c>
      <c r="H202" s="547">
        <v>4</v>
      </c>
      <c r="I202" s="1331"/>
      <c r="J202" s="1331"/>
      <c r="K202" s="1331"/>
      <c r="L202" s="1331"/>
      <c r="M202" s="1331"/>
      <c r="N202" s="1331"/>
      <c r="O202" s="1331"/>
      <c r="P202" s="1331"/>
      <c r="Q202" s="1331"/>
      <c r="R202" s="1331"/>
      <c r="S202" s="1331"/>
      <c r="T202" s="1331"/>
      <c r="U202" s="1331"/>
      <c r="V202" s="1331"/>
      <c r="W202" s="1331"/>
      <c r="X202" s="1331"/>
      <c r="Y202" s="1331"/>
      <c r="Z202" s="1331"/>
      <c r="AA202" s="1331"/>
      <c r="AB202" s="1331"/>
      <c r="AC202" s="1331"/>
      <c r="AD202" s="1331"/>
      <c r="AE202" s="1331"/>
      <c r="AF202" s="1331"/>
      <c r="AG202" s="1331"/>
      <c r="AH202" s="1331"/>
      <c r="AI202" s="1331"/>
      <c r="AJ202" s="1331"/>
    </row>
    <row r="203" spans="2:36" s="27" customFormat="1" ht="16.25" customHeight="1" x14ac:dyDescent="0.2">
      <c r="B203" s="981" t="s">
        <v>197</v>
      </c>
      <c r="C203" s="1160" t="s">
        <v>452</v>
      </c>
      <c r="D203" s="765">
        <v>4376.95</v>
      </c>
      <c r="E203" s="766">
        <v>4006.08</v>
      </c>
      <c r="F203" s="390">
        <v>91.526748077999514</v>
      </c>
      <c r="G203" s="389">
        <v>1</v>
      </c>
      <c r="H203" s="547">
        <v>20</v>
      </c>
      <c r="I203" s="1331"/>
      <c r="J203" s="1331"/>
      <c r="K203" s="1331"/>
      <c r="L203" s="1331"/>
      <c r="M203" s="1331"/>
      <c r="N203" s="1331"/>
      <c r="O203" s="1331"/>
      <c r="P203" s="1331"/>
      <c r="Q203" s="1331"/>
      <c r="R203" s="1331"/>
      <c r="S203" s="1331"/>
      <c r="T203" s="1331"/>
      <c r="U203" s="1331"/>
      <c r="V203" s="1331"/>
      <c r="W203" s="1331"/>
      <c r="X203" s="1331"/>
      <c r="Y203" s="1331"/>
      <c r="Z203" s="1331"/>
      <c r="AA203" s="1331"/>
      <c r="AB203" s="1331"/>
      <c r="AC203" s="1331"/>
      <c r="AD203" s="1331"/>
      <c r="AE203" s="1331"/>
      <c r="AF203" s="1331"/>
      <c r="AG203" s="1331"/>
      <c r="AH203" s="1331"/>
      <c r="AI203" s="1331"/>
      <c r="AJ203" s="1331"/>
    </row>
    <row r="204" spans="2:36" s="27" customFormat="1" ht="16.25" customHeight="1" x14ac:dyDescent="0.2">
      <c r="B204" s="981" t="s">
        <v>198</v>
      </c>
      <c r="C204" s="1160" t="s">
        <v>453</v>
      </c>
      <c r="D204" s="765">
        <v>3207.92</v>
      </c>
      <c r="E204" s="765">
        <v>3101.28</v>
      </c>
      <c r="F204" s="699">
        <v>96.675727574253727</v>
      </c>
      <c r="G204" s="388">
        <v>1</v>
      </c>
      <c r="H204" s="547">
        <v>17</v>
      </c>
      <c r="I204" s="1331"/>
      <c r="J204" s="1331"/>
      <c r="K204" s="1331"/>
      <c r="L204" s="1331"/>
      <c r="M204" s="1331"/>
      <c r="N204" s="1331"/>
      <c r="O204" s="1331"/>
      <c r="P204" s="1331"/>
      <c r="Q204" s="1331"/>
      <c r="R204" s="1331"/>
      <c r="S204" s="1331"/>
      <c r="T204" s="1331"/>
      <c r="U204" s="1331"/>
      <c r="V204" s="1331"/>
      <c r="W204" s="1331"/>
      <c r="X204" s="1331"/>
      <c r="Y204" s="1331"/>
      <c r="Z204" s="1331"/>
      <c r="AA204" s="1331"/>
      <c r="AB204" s="1331"/>
      <c r="AC204" s="1331"/>
      <c r="AD204" s="1331"/>
      <c r="AE204" s="1331"/>
      <c r="AF204" s="1331"/>
      <c r="AG204" s="1331"/>
      <c r="AH204" s="1331"/>
      <c r="AI204" s="1331"/>
      <c r="AJ204" s="1331"/>
    </row>
    <row r="205" spans="2:36" s="27" customFormat="1" ht="16.25" customHeight="1" x14ac:dyDescent="0.2">
      <c r="B205" s="981" t="s">
        <v>199</v>
      </c>
      <c r="C205" s="1160" t="s">
        <v>454</v>
      </c>
      <c r="D205" s="765">
        <v>1117.3399999999999</v>
      </c>
      <c r="E205" s="766">
        <v>1095.8399999999999</v>
      </c>
      <c r="F205" s="390">
        <v>98.075787137308239</v>
      </c>
      <c r="G205" s="389">
        <v>1</v>
      </c>
      <c r="H205" s="547">
        <v>6</v>
      </c>
      <c r="I205" s="1331"/>
      <c r="J205" s="1331"/>
      <c r="K205" s="1331"/>
      <c r="L205" s="1331"/>
      <c r="M205" s="1331"/>
      <c r="N205" s="1331"/>
      <c r="O205" s="1331"/>
      <c r="P205" s="1331"/>
      <c r="Q205" s="1331"/>
      <c r="R205" s="1331"/>
      <c r="S205" s="1331"/>
      <c r="T205" s="1331"/>
      <c r="U205" s="1331"/>
      <c r="V205" s="1331"/>
      <c r="W205" s="1331"/>
      <c r="X205" s="1331"/>
      <c r="Y205" s="1331"/>
      <c r="Z205" s="1331"/>
      <c r="AA205" s="1331"/>
      <c r="AB205" s="1331"/>
      <c r="AC205" s="1331"/>
      <c r="AD205" s="1331"/>
      <c r="AE205" s="1331"/>
      <c r="AF205" s="1331"/>
      <c r="AG205" s="1331"/>
      <c r="AH205" s="1331"/>
      <c r="AI205" s="1331"/>
      <c r="AJ205" s="1331"/>
    </row>
    <row r="206" spans="2:36" s="27" customFormat="1" ht="16.25" customHeight="1" x14ac:dyDescent="0.2">
      <c r="B206" s="981" t="s">
        <v>200</v>
      </c>
      <c r="C206" s="1160" t="s">
        <v>455</v>
      </c>
      <c r="D206" s="765">
        <v>813.52</v>
      </c>
      <c r="E206" s="765">
        <v>813.52</v>
      </c>
      <c r="F206" s="699">
        <v>100</v>
      </c>
      <c r="G206" s="388">
        <v>1</v>
      </c>
      <c r="H206" s="547">
        <v>4</v>
      </c>
      <c r="I206" s="1331"/>
      <c r="J206" s="1331"/>
      <c r="K206" s="1331"/>
      <c r="L206" s="1331"/>
      <c r="M206" s="1331"/>
      <c r="N206" s="1331"/>
      <c r="O206" s="1331"/>
      <c r="P206" s="1331"/>
      <c r="Q206" s="1331"/>
      <c r="R206" s="1331"/>
      <c r="S206" s="1331"/>
      <c r="T206" s="1331"/>
      <c r="U206" s="1331"/>
      <c r="V206" s="1331"/>
      <c r="W206" s="1331"/>
      <c r="X206" s="1331"/>
      <c r="Y206" s="1331"/>
      <c r="Z206" s="1331"/>
      <c r="AA206" s="1331"/>
      <c r="AB206" s="1331"/>
      <c r="AC206" s="1331"/>
      <c r="AD206" s="1331"/>
      <c r="AE206" s="1331"/>
      <c r="AF206" s="1331"/>
      <c r="AG206" s="1331"/>
      <c r="AH206" s="1331"/>
      <c r="AI206" s="1331"/>
      <c r="AJ206" s="1331"/>
    </row>
    <row r="207" spans="2:36" s="27" customFormat="1" ht="16.25" customHeight="1" x14ac:dyDescent="0.2">
      <c r="B207" s="981" t="s">
        <v>201</v>
      </c>
      <c r="C207" s="1160" t="s">
        <v>456</v>
      </c>
      <c r="D207" s="765">
        <v>1108.9100000000001</v>
      </c>
      <c r="E207" s="766">
        <v>1089.1400000000001</v>
      </c>
      <c r="F207" s="390">
        <v>98.217168210224457</v>
      </c>
      <c r="G207" s="389">
        <v>1</v>
      </c>
      <c r="H207" s="547">
        <v>2</v>
      </c>
      <c r="I207" s="1331"/>
      <c r="J207" s="1331"/>
      <c r="K207" s="1331"/>
      <c r="L207" s="1331"/>
      <c r="M207" s="1331"/>
      <c r="N207" s="1331"/>
      <c r="O207" s="1331"/>
      <c r="P207" s="1331"/>
      <c r="Q207" s="1331"/>
      <c r="R207" s="1331"/>
      <c r="S207" s="1331"/>
      <c r="T207" s="1331"/>
      <c r="U207" s="1331"/>
      <c r="V207" s="1331"/>
      <c r="W207" s="1331"/>
      <c r="X207" s="1331"/>
      <c r="Y207" s="1331"/>
      <c r="Z207" s="1331"/>
      <c r="AA207" s="1331"/>
      <c r="AB207" s="1331"/>
      <c r="AC207" s="1331"/>
      <c r="AD207" s="1331"/>
      <c r="AE207" s="1331"/>
      <c r="AF207" s="1331"/>
      <c r="AG207" s="1331"/>
      <c r="AH207" s="1331"/>
      <c r="AI207" s="1331"/>
      <c r="AJ207" s="1331"/>
    </row>
    <row r="208" spans="2:36" s="27" customFormat="1" ht="16.25" customHeight="1" x14ac:dyDescent="0.2">
      <c r="B208" s="981" t="s">
        <v>202</v>
      </c>
      <c r="C208" s="1160" t="s">
        <v>457</v>
      </c>
      <c r="D208" s="765">
        <v>1886.5</v>
      </c>
      <c r="E208" s="765">
        <v>1886.5</v>
      </c>
      <c r="F208" s="699">
        <v>100</v>
      </c>
      <c r="G208" s="388">
        <v>1</v>
      </c>
      <c r="H208" s="547">
        <v>8</v>
      </c>
      <c r="I208" s="1331"/>
      <c r="J208" s="1331"/>
      <c r="K208" s="1331"/>
      <c r="L208" s="1331"/>
      <c r="M208" s="1331"/>
      <c r="N208" s="1331"/>
      <c r="O208" s="1331"/>
      <c r="P208" s="1331"/>
      <c r="Q208" s="1331"/>
      <c r="R208" s="1331"/>
      <c r="S208" s="1331"/>
      <c r="T208" s="1331"/>
      <c r="U208" s="1331"/>
      <c r="V208" s="1331"/>
      <c r="W208" s="1331"/>
      <c r="X208" s="1331"/>
      <c r="Y208" s="1331"/>
      <c r="Z208" s="1331"/>
      <c r="AA208" s="1331"/>
      <c r="AB208" s="1331"/>
      <c r="AC208" s="1331"/>
      <c r="AD208" s="1331"/>
      <c r="AE208" s="1331"/>
      <c r="AF208" s="1331"/>
      <c r="AG208" s="1331"/>
      <c r="AH208" s="1331"/>
      <c r="AI208" s="1331"/>
      <c r="AJ208" s="1331"/>
    </row>
    <row r="209" spans="2:36" s="27" customFormat="1" ht="16.25" customHeight="1" x14ac:dyDescent="0.2">
      <c r="B209" s="981" t="s">
        <v>203</v>
      </c>
      <c r="C209" s="1160" t="s">
        <v>458</v>
      </c>
      <c r="D209" s="765">
        <v>991.62</v>
      </c>
      <c r="E209" s="766">
        <v>991.62</v>
      </c>
      <c r="F209" s="390">
        <v>100</v>
      </c>
      <c r="G209" s="389">
        <v>1</v>
      </c>
      <c r="H209" s="547">
        <v>7</v>
      </c>
      <c r="I209" s="1331"/>
      <c r="J209" s="1331"/>
      <c r="K209" s="1331"/>
      <c r="L209" s="1331"/>
      <c r="M209" s="1331"/>
      <c r="N209" s="1331"/>
      <c r="O209" s="1331"/>
      <c r="P209" s="1331"/>
      <c r="Q209" s="1331"/>
      <c r="R209" s="1331"/>
      <c r="S209" s="1331"/>
      <c r="T209" s="1331"/>
      <c r="U209" s="1331"/>
      <c r="V209" s="1331"/>
      <c r="W209" s="1331"/>
      <c r="X209" s="1331"/>
      <c r="Y209" s="1331"/>
      <c r="Z209" s="1331"/>
      <c r="AA209" s="1331"/>
      <c r="AB209" s="1331"/>
      <c r="AC209" s="1331"/>
      <c r="AD209" s="1331"/>
      <c r="AE209" s="1331"/>
      <c r="AF209" s="1331"/>
      <c r="AG209" s="1331"/>
      <c r="AH209" s="1331"/>
      <c r="AI209" s="1331"/>
      <c r="AJ209" s="1331"/>
    </row>
    <row r="210" spans="2:36" s="27" customFormat="1" ht="16.25" customHeight="1" x14ac:dyDescent="0.2">
      <c r="B210" s="981" t="s">
        <v>204</v>
      </c>
      <c r="C210" s="1160" t="s">
        <v>459</v>
      </c>
      <c r="D210" s="765">
        <v>1095.9100000000001</v>
      </c>
      <c r="E210" s="765">
        <v>1075.27</v>
      </c>
      <c r="F210" s="699">
        <v>98.116633665173225</v>
      </c>
      <c r="G210" s="388">
        <v>1</v>
      </c>
      <c r="H210" s="547">
        <v>5</v>
      </c>
      <c r="I210" s="1331"/>
      <c r="J210" s="1331"/>
      <c r="K210" s="1331"/>
      <c r="L210" s="1331"/>
      <c r="M210" s="1331"/>
      <c r="N210" s="1331"/>
      <c r="O210" s="1331"/>
      <c r="P210" s="1331"/>
      <c r="Q210" s="1331"/>
      <c r="R210" s="1331"/>
      <c r="S210" s="1331"/>
      <c r="T210" s="1331"/>
      <c r="U210" s="1331"/>
      <c r="V210" s="1331"/>
      <c r="W210" s="1331"/>
      <c r="X210" s="1331"/>
      <c r="Y210" s="1331"/>
      <c r="Z210" s="1331"/>
      <c r="AA210" s="1331"/>
      <c r="AB210" s="1331"/>
      <c r="AC210" s="1331"/>
      <c r="AD210" s="1331"/>
      <c r="AE210" s="1331"/>
      <c r="AF210" s="1331"/>
      <c r="AG210" s="1331"/>
      <c r="AH210" s="1331"/>
      <c r="AI210" s="1331"/>
      <c r="AJ210" s="1331"/>
    </row>
    <row r="211" spans="2:36" s="27" customFormat="1" ht="16.25" customHeight="1" x14ac:dyDescent="0.2">
      <c r="B211" s="981" t="s">
        <v>205</v>
      </c>
      <c r="C211" s="1160" t="s">
        <v>460</v>
      </c>
      <c r="D211" s="765">
        <v>905.81</v>
      </c>
      <c r="E211" s="766">
        <v>905.81</v>
      </c>
      <c r="F211" s="390">
        <v>100</v>
      </c>
      <c r="G211" s="389">
        <v>1</v>
      </c>
      <c r="H211" s="547">
        <v>3</v>
      </c>
      <c r="I211" s="1331"/>
      <c r="J211" s="1331"/>
      <c r="K211" s="1331"/>
      <c r="L211" s="1331"/>
      <c r="M211" s="1331"/>
      <c r="N211" s="1331"/>
      <c r="O211" s="1331"/>
      <c r="P211" s="1331"/>
      <c r="Q211" s="1331"/>
      <c r="R211" s="1331"/>
      <c r="S211" s="1331"/>
      <c r="T211" s="1331"/>
      <c r="U211" s="1331"/>
      <c r="V211" s="1331"/>
      <c r="W211" s="1331"/>
      <c r="X211" s="1331"/>
      <c r="Y211" s="1331"/>
      <c r="Z211" s="1331"/>
      <c r="AA211" s="1331"/>
      <c r="AB211" s="1331"/>
      <c r="AC211" s="1331"/>
      <c r="AD211" s="1331"/>
      <c r="AE211" s="1331"/>
      <c r="AF211" s="1331"/>
      <c r="AG211" s="1331"/>
      <c r="AH211" s="1331"/>
      <c r="AI211" s="1331"/>
      <c r="AJ211" s="1331"/>
    </row>
    <row r="212" spans="2:36" s="27" customFormat="1" ht="16.25" customHeight="1" x14ac:dyDescent="0.2">
      <c r="B212" s="981" t="s">
        <v>206</v>
      </c>
      <c r="C212" s="1160" t="s">
        <v>461</v>
      </c>
      <c r="D212" s="765">
        <v>1437.84</v>
      </c>
      <c r="E212" s="765">
        <v>1395.55</v>
      </c>
      <c r="F212" s="699">
        <v>97.058782618372007</v>
      </c>
      <c r="G212" s="388">
        <v>1</v>
      </c>
      <c r="H212" s="547">
        <v>6</v>
      </c>
      <c r="I212" s="1331"/>
      <c r="J212" s="1331"/>
      <c r="K212" s="1331"/>
      <c r="L212" s="1331"/>
      <c r="M212" s="1331"/>
      <c r="N212" s="1331"/>
      <c r="O212" s="1331"/>
      <c r="P212" s="1331"/>
      <c r="Q212" s="1331"/>
      <c r="R212" s="1331"/>
      <c r="S212" s="1331"/>
      <c r="T212" s="1331"/>
      <c r="U212" s="1331"/>
      <c r="V212" s="1331"/>
      <c r="W212" s="1331"/>
      <c r="X212" s="1331"/>
      <c r="Y212" s="1331"/>
      <c r="Z212" s="1331"/>
      <c r="AA212" s="1331"/>
      <c r="AB212" s="1331"/>
      <c r="AC212" s="1331"/>
      <c r="AD212" s="1331"/>
      <c r="AE212" s="1331"/>
      <c r="AF212" s="1331"/>
      <c r="AG212" s="1331"/>
      <c r="AH212" s="1331"/>
      <c r="AI212" s="1331"/>
      <c r="AJ212" s="1331"/>
    </row>
    <row r="213" spans="2:36" s="27" customFormat="1" ht="16.25" customHeight="1" x14ac:dyDescent="0.2">
      <c r="B213" s="981" t="s">
        <v>207</v>
      </c>
      <c r="C213" s="1160" t="s">
        <v>462</v>
      </c>
      <c r="D213" s="765">
        <v>1884.62</v>
      </c>
      <c r="E213" s="766">
        <v>1860.68</v>
      </c>
      <c r="F213" s="390">
        <v>98.729717396610468</v>
      </c>
      <c r="G213" s="389">
        <v>1</v>
      </c>
      <c r="H213" s="547">
        <v>7</v>
      </c>
      <c r="I213" s="1331"/>
      <c r="J213" s="1331"/>
      <c r="K213" s="1331"/>
      <c r="L213" s="1331"/>
      <c r="M213" s="1331"/>
      <c r="N213" s="1331"/>
      <c r="O213" s="1331"/>
      <c r="P213" s="1331"/>
      <c r="Q213" s="1331"/>
      <c r="R213" s="1331"/>
      <c r="S213" s="1331"/>
      <c r="T213" s="1331"/>
      <c r="U213" s="1331"/>
      <c r="V213" s="1331"/>
      <c r="W213" s="1331"/>
      <c r="X213" s="1331"/>
      <c r="Y213" s="1331"/>
      <c r="Z213" s="1331"/>
      <c r="AA213" s="1331"/>
      <c r="AB213" s="1331"/>
      <c r="AC213" s="1331"/>
      <c r="AD213" s="1331"/>
      <c r="AE213" s="1331"/>
      <c r="AF213" s="1331"/>
      <c r="AG213" s="1331"/>
      <c r="AH213" s="1331"/>
      <c r="AI213" s="1331"/>
      <c r="AJ213" s="1331"/>
    </row>
    <row r="214" spans="2:36" s="27" customFormat="1" ht="16.25" customHeight="1" x14ac:dyDescent="0.2">
      <c r="B214" s="981" t="s">
        <v>209</v>
      </c>
      <c r="C214" s="1160" t="s">
        <v>463</v>
      </c>
      <c r="D214" s="765">
        <v>1742.6399999999996</v>
      </c>
      <c r="E214" s="765">
        <v>1742.64</v>
      </c>
      <c r="F214" s="699">
        <v>100.00000000000003</v>
      </c>
      <c r="G214" s="388">
        <v>1</v>
      </c>
      <c r="H214" s="547">
        <v>7</v>
      </c>
      <c r="I214" s="1331"/>
      <c r="J214" s="1331"/>
      <c r="K214" s="1331"/>
      <c r="L214" s="1331"/>
      <c r="M214" s="1331"/>
      <c r="N214" s="1331"/>
      <c r="O214" s="1331"/>
      <c r="P214" s="1331"/>
      <c r="Q214" s="1331"/>
      <c r="R214" s="1331"/>
      <c r="S214" s="1331"/>
      <c r="T214" s="1331"/>
      <c r="U214" s="1331"/>
      <c r="V214" s="1331"/>
      <c r="W214" s="1331"/>
      <c r="X214" s="1331"/>
      <c r="Y214" s="1331"/>
      <c r="Z214" s="1331"/>
      <c r="AA214" s="1331"/>
      <c r="AB214" s="1331"/>
      <c r="AC214" s="1331"/>
      <c r="AD214" s="1331"/>
      <c r="AE214" s="1331"/>
      <c r="AF214" s="1331"/>
      <c r="AG214" s="1331"/>
      <c r="AH214" s="1331"/>
      <c r="AI214" s="1331"/>
      <c r="AJ214" s="1331"/>
    </row>
    <row r="215" spans="2:36" s="27" customFormat="1" ht="16.25" customHeight="1" x14ac:dyDescent="0.2">
      <c r="B215" s="981" t="s">
        <v>210</v>
      </c>
      <c r="C215" s="1160" t="s">
        <v>464</v>
      </c>
      <c r="D215" s="765">
        <v>876.7</v>
      </c>
      <c r="E215" s="766">
        <v>876.7</v>
      </c>
      <c r="F215" s="390">
        <v>100</v>
      </c>
      <c r="G215" s="389">
        <v>1</v>
      </c>
      <c r="H215" s="547">
        <v>2</v>
      </c>
      <c r="I215" s="1331"/>
      <c r="J215" s="1331"/>
      <c r="K215" s="1331"/>
      <c r="L215" s="1331"/>
      <c r="M215" s="1331"/>
      <c r="N215" s="1331"/>
      <c r="O215" s="1331"/>
      <c r="P215" s="1331"/>
      <c r="Q215" s="1331"/>
      <c r="R215" s="1331"/>
      <c r="S215" s="1331"/>
      <c r="T215" s="1331"/>
      <c r="U215" s="1331"/>
      <c r="V215" s="1331"/>
      <c r="W215" s="1331"/>
      <c r="X215" s="1331"/>
      <c r="Y215" s="1331"/>
      <c r="Z215" s="1331"/>
      <c r="AA215" s="1331"/>
      <c r="AB215" s="1331"/>
      <c r="AC215" s="1331"/>
      <c r="AD215" s="1331"/>
      <c r="AE215" s="1331"/>
      <c r="AF215" s="1331"/>
      <c r="AG215" s="1331"/>
      <c r="AH215" s="1331"/>
      <c r="AI215" s="1331"/>
      <c r="AJ215" s="1331"/>
    </row>
    <row r="216" spans="2:36" s="27" customFormat="1" ht="16.25" customHeight="1" x14ac:dyDescent="0.2">
      <c r="B216" s="981" t="s">
        <v>211</v>
      </c>
      <c r="C216" s="1160" t="s">
        <v>465</v>
      </c>
      <c r="D216" s="765">
        <v>4141.5600000000004</v>
      </c>
      <c r="E216" s="765">
        <v>4141.5600000000004</v>
      </c>
      <c r="F216" s="699">
        <v>100</v>
      </c>
      <c r="G216" s="388">
        <v>1</v>
      </c>
      <c r="H216" s="547">
        <v>34</v>
      </c>
      <c r="I216" s="1331"/>
      <c r="J216" s="1331"/>
      <c r="K216" s="1331"/>
      <c r="L216" s="1331"/>
      <c r="M216" s="1331"/>
      <c r="N216" s="1331"/>
      <c r="O216" s="1331"/>
      <c r="P216" s="1331"/>
      <c r="Q216" s="1331"/>
      <c r="R216" s="1331"/>
      <c r="S216" s="1331"/>
      <c r="T216" s="1331"/>
      <c r="U216" s="1331"/>
      <c r="V216" s="1331"/>
      <c r="W216" s="1331"/>
      <c r="X216" s="1331"/>
      <c r="Y216" s="1331"/>
      <c r="Z216" s="1331"/>
      <c r="AA216" s="1331"/>
      <c r="AB216" s="1331"/>
      <c r="AC216" s="1331"/>
      <c r="AD216" s="1331"/>
      <c r="AE216" s="1331"/>
      <c r="AF216" s="1331"/>
      <c r="AG216" s="1331"/>
      <c r="AH216" s="1331"/>
      <c r="AI216" s="1331"/>
      <c r="AJ216" s="1331"/>
    </row>
    <row r="217" spans="2:36" s="27" customFormat="1" ht="16.25" customHeight="1" x14ac:dyDescent="0.2">
      <c r="B217" s="981" t="s">
        <v>212</v>
      </c>
      <c r="C217" s="1160" t="s">
        <v>466</v>
      </c>
      <c r="D217" s="765">
        <v>5999.8</v>
      </c>
      <c r="E217" s="766">
        <v>5856.1</v>
      </c>
      <c r="F217" s="390">
        <v>97.604920164005478</v>
      </c>
      <c r="G217" s="389">
        <v>1</v>
      </c>
      <c r="H217" s="547">
        <v>13</v>
      </c>
      <c r="I217" s="1331"/>
      <c r="J217" s="1331"/>
      <c r="K217" s="1331"/>
      <c r="L217" s="1331"/>
      <c r="M217" s="1331"/>
      <c r="N217" s="1331"/>
      <c r="O217" s="1331"/>
      <c r="P217" s="1331"/>
      <c r="Q217" s="1331"/>
      <c r="R217" s="1331"/>
      <c r="S217" s="1331"/>
      <c r="T217" s="1331"/>
      <c r="U217" s="1331"/>
      <c r="V217" s="1331"/>
      <c r="W217" s="1331"/>
      <c r="X217" s="1331"/>
      <c r="Y217" s="1331"/>
      <c r="Z217" s="1331"/>
      <c r="AA217" s="1331"/>
      <c r="AB217" s="1331"/>
      <c r="AC217" s="1331"/>
      <c r="AD217" s="1331"/>
      <c r="AE217" s="1331"/>
      <c r="AF217" s="1331"/>
      <c r="AG217" s="1331"/>
      <c r="AH217" s="1331"/>
      <c r="AI217" s="1331"/>
      <c r="AJ217" s="1331"/>
    </row>
    <row r="218" spans="2:36" s="27" customFormat="1" ht="16.25" customHeight="1" x14ac:dyDescent="0.2">
      <c r="B218" s="981" t="s">
        <v>213</v>
      </c>
      <c r="C218" s="1160" t="s">
        <v>467</v>
      </c>
      <c r="D218" s="765">
        <v>2961.0600000000004</v>
      </c>
      <c r="E218" s="765">
        <v>2919.06</v>
      </c>
      <c r="F218" s="699">
        <v>98.581589025551636</v>
      </c>
      <c r="G218" s="388">
        <v>1</v>
      </c>
      <c r="H218" s="547">
        <v>18</v>
      </c>
      <c r="I218" s="1331"/>
      <c r="J218" s="1331"/>
      <c r="K218" s="1331"/>
      <c r="L218" s="1331"/>
      <c r="M218" s="1331"/>
      <c r="N218" s="1331"/>
      <c r="O218" s="1331"/>
      <c r="P218" s="1331"/>
      <c r="Q218" s="1331"/>
      <c r="R218" s="1331"/>
      <c r="S218" s="1331"/>
      <c r="T218" s="1331"/>
      <c r="U218" s="1331"/>
      <c r="V218" s="1331"/>
      <c r="W218" s="1331"/>
      <c r="X218" s="1331"/>
      <c r="Y218" s="1331"/>
      <c r="Z218" s="1331"/>
      <c r="AA218" s="1331"/>
      <c r="AB218" s="1331"/>
      <c r="AC218" s="1331"/>
      <c r="AD218" s="1331"/>
      <c r="AE218" s="1331"/>
      <c r="AF218" s="1331"/>
      <c r="AG218" s="1331"/>
      <c r="AH218" s="1331"/>
      <c r="AI218" s="1331"/>
      <c r="AJ218" s="1331"/>
    </row>
    <row r="219" spans="2:36" s="27" customFormat="1" ht="16.25" customHeight="1" x14ac:dyDescent="0.2">
      <c r="B219" s="981" t="s">
        <v>214</v>
      </c>
      <c r="C219" s="1160" t="s">
        <v>1495</v>
      </c>
      <c r="D219" s="765">
        <v>1604.72</v>
      </c>
      <c r="E219" s="766">
        <v>1604.72</v>
      </c>
      <c r="F219" s="390">
        <v>100</v>
      </c>
      <c r="G219" s="389">
        <v>1</v>
      </c>
      <c r="H219" s="547">
        <v>7</v>
      </c>
      <c r="I219" s="1331"/>
      <c r="J219" s="1331"/>
      <c r="K219" s="1331"/>
      <c r="L219" s="1331"/>
      <c r="M219" s="1331"/>
      <c r="N219" s="1331"/>
      <c r="O219" s="1331"/>
      <c r="P219" s="1331"/>
      <c r="Q219" s="1331"/>
      <c r="R219" s="1331"/>
      <c r="S219" s="1331"/>
      <c r="T219" s="1331"/>
      <c r="U219" s="1331"/>
      <c r="V219" s="1331"/>
      <c r="W219" s="1331"/>
      <c r="X219" s="1331"/>
      <c r="Y219" s="1331"/>
      <c r="Z219" s="1331"/>
      <c r="AA219" s="1331"/>
      <c r="AB219" s="1331"/>
      <c r="AC219" s="1331"/>
      <c r="AD219" s="1331"/>
      <c r="AE219" s="1331"/>
      <c r="AF219" s="1331"/>
      <c r="AG219" s="1331"/>
      <c r="AH219" s="1331"/>
      <c r="AI219" s="1331"/>
      <c r="AJ219" s="1331"/>
    </row>
    <row r="220" spans="2:36" s="27" customFormat="1" ht="16.25" customHeight="1" x14ac:dyDescent="0.2">
      <c r="B220" s="981" t="s">
        <v>215</v>
      </c>
      <c r="C220" s="1160" t="s">
        <v>469</v>
      </c>
      <c r="D220" s="765">
        <v>2610.0500000000006</v>
      </c>
      <c r="E220" s="765">
        <v>2532.77</v>
      </c>
      <c r="F220" s="699">
        <v>97.03913718128004</v>
      </c>
      <c r="G220" s="388">
        <v>1</v>
      </c>
      <c r="H220" s="547">
        <v>35</v>
      </c>
      <c r="I220" s="1331"/>
      <c r="J220" s="1331"/>
      <c r="K220" s="1331"/>
      <c r="L220" s="1331"/>
      <c r="M220" s="1331"/>
      <c r="N220" s="1331"/>
      <c r="O220" s="1331"/>
      <c r="P220" s="1331"/>
      <c r="Q220" s="1331"/>
      <c r="R220" s="1331"/>
      <c r="S220" s="1331"/>
      <c r="T220" s="1331"/>
      <c r="U220" s="1331"/>
      <c r="V220" s="1331"/>
      <c r="W220" s="1331"/>
      <c r="X220" s="1331"/>
      <c r="Y220" s="1331"/>
      <c r="Z220" s="1331"/>
      <c r="AA220" s="1331"/>
      <c r="AB220" s="1331"/>
      <c r="AC220" s="1331"/>
      <c r="AD220" s="1331"/>
      <c r="AE220" s="1331"/>
      <c r="AF220" s="1331"/>
      <c r="AG220" s="1331"/>
      <c r="AH220" s="1331"/>
      <c r="AI220" s="1331"/>
      <c r="AJ220" s="1331"/>
    </row>
    <row r="221" spans="2:36" s="27" customFormat="1" ht="16.25" customHeight="1" x14ac:dyDescent="0.2">
      <c r="B221" s="981" t="s">
        <v>216</v>
      </c>
      <c r="C221" s="1160" t="s">
        <v>470</v>
      </c>
      <c r="D221" s="765">
        <v>3692.44</v>
      </c>
      <c r="E221" s="766">
        <v>3417.58</v>
      </c>
      <c r="F221" s="390">
        <v>92.556141738254368</v>
      </c>
      <c r="G221" s="389">
        <v>1</v>
      </c>
      <c r="H221" s="547">
        <v>26</v>
      </c>
      <c r="I221" s="1331"/>
      <c r="J221" s="1331"/>
      <c r="K221" s="1331"/>
      <c r="L221" s="1331"/>
      <c r="M221" s="1331"/>
      <c r="N221" s="1331"/>
      <c r="O221" s="1331"/>
      <c r="P221" s="1331"/>
      <c r="Q221" s="1331"/>
      <c r="R221" s="1331"/>
      <c r="S221" s="1331"/>
      <c r="T221" s="1331"/>
      <c r="U221" s="1331"/>
      <c r="V221" s="1331"/>
      <c r="W221" s="1331"/>
      <c r="X221" s="1331"/>
      <c r="Y221" s="1331"/>
      <c r="Z221" s="1331"/>
      <c r="AA221" s="1331"/>
      <c r="AB221" s="1331"/>
      <c r="AC221" s="1331"/>
      <c r="AD221" s="1331"/>
      <c r="AE221" s="1331"/>
      <c r="AF221" s="1331"/>
      <c r="AG221" s="1331"/>
      <c r="AH221" s="1331"/>
      <c r="AI221" s="1331"/>
      <c r="AJ221" s="1331"/>
    </row>
    <row r="222" spans="2:36" s="27" customFormat="1" ht="16.25" customHeight="1" x14ac:dyDescent="0.2">
      <c r="B222" s="981" t="s">
        <v>217</v>
      </c>
      <c r="C222" s="1160" t="s">
        <v>471</v>
      </c>
      <c r="D222" s="765">
        <v>1706.46</v>
      </c>
      <c r="E222" s="765">
        <v>1687.35</v>
      </c>
      <c r="F222" s="699">
        <v>98.880137829190247</v>
      </c>
      <c r="G222" s="388">
        <v>1</v>
      </c>
      <c r="H222" s="547">
        <v>6</v>
      </c>
      <c r="I222" s="1331"/>
      <c r="J222" s="1331"/>
      <c r="K222" s="1331"/>
      <c r="L222" s="1331"/>
      <c r="M222" s="1331"/>
      <c r="N222" s="1331"/>
      <c r="O222" s="1331"/>
      <c r="P222" s="1331"/>
      <c r="Q222" s="1331"/>
      <c r="R222" s="1331"/>
      <c r="S222" s="1331"/>
      <c r="T222" s="1331"/>
      <c r="U222" s="1331"/>
      <c r="V222" s="1331"/>
      <c r="W222" s="1331"/>
      <c r="X222" s="1331"/>
      <c r="Y222" s="1331"/>
      <c r="Z222" s="1331"/>
      <c r="AA222" s="1331"/>
      <c r="AB222" s="1331"/>
      <c r="AC222" s="1331"/>
      <c r="AD222" s="1331"/>
      <c r="AE222" s="1331"/>
      <c r="AF222" s="1331"/>
      <c r="AG222" s="1331"/>
      <c r="AH222" s="1331"/>
      <c r="AI222" s="1331"/>
      <c r="AJ222" s="1331"/>
    </row>
    <row r="223" spans="2:36" s="27" customFormat="1" ht="16.25" customHeight="1" x14ac:dyDescent="0.2">
      <c r="B223" s="981" t="s">
        <v>218</v>
      </c>
      <c r="C223" s="1160" t="s">
        <v>472</v>
      </c>
      <c r="D223" s="765">
        <v>1708.19</v>
      </c>
      <c r="E223" s="766">
        <v>1677.91</v>
      </c>
      <c r="F223" s="390">
        <v>98.227363466593303</v>
      </c>
      <c r="G223" s="389">
        <v>1</v>
      </c>
      <c r="H223" s="547">
        <v>11</v>
      </c>
      <c r="I223" s="1331"/>
      <c r="J223" s="1331"/>
      <c r="K223" s="1331"/>
      <c r="L223" s="1331"/>
      <c r="M223" s="1331"/>
      <c r="N223" s="1331"/>
      <c r="O223" s="1331"/>
      <c r="P223" s="1331"/>
      <c r="Q223" s="1331"/>
      <c r="R223" s="1331"/>
      <c r="S223" s="1331"/>
      <c r="T223" s="1331"/>
      <c r="U223" s="1331"/>
      <c r="V223" s="1331"/>
      <c r="W223" s="1331"/>
      <c r="X223" s="1331"/>
      <c r="Y223" s="1331"/>
      <c r="Z223" s="1331"/>
      <c r="AA223" s="1331"/>
      <c r="AB223" s="1331"/>
      <c r="AC223" s="1331"/>
      <c r="AD223" s="1331"/>
      <c r="AE223" s="1331"/>
      <c r="AF223" s="1331"/>
      <c r="AG223" s="1331"/>
      <c r="AH223" s="1331"/>
      <c r="AI223" s="1331"/>
      <c r="AJ223" s="1331"/>
    </row>
    <row r="224" spans="2:36" s="27" customFormat="1" ht="16.25" customHeight="1" x14ac:dyDescent="0.2">
      <c r="B224" s="981" t="s">
        <v>219</v>
      </c>
      <c r="C224" s="1160" t="s">
        <v>473</v>
      </c>
      <c r="D224" s="765">
        <v>952.06</v>
      </c>
      <c r="E224" s="765">
        <v>952.06</v>
      </c>
      <c r="F224" s="699">
        <v>100</v>
      </c>
      <c r="G224" s="388">
        <v>1</v>
      </c>
      <c r="H224" s="547">
        <v>3</v>
      </c>
      <c r="I224" s="1331"/>
      <c r="J224" s="1331"/>
      <c r="K224" s="1331"/>
      <c r="L224" s="1331"/>
      <c r="M224" s="1331"/>
      <c r="N224" s="1331"/>
      <c r="O224" s="1331"/>
      <c r="P224" s="1331"/>
      <c r="Q224" s="1331"/>
      <c r="R224" s="1331"/>
      <c r="S224" s="1331"/>
      <c r="T224" s="1331"/>
      <c r="U224" s="1331"/>
      <c r="V224" s="1331"/>
      <c r="W224" s="1331"/>
      <c r="X224" s="1331"/>
      <c r="Y224" s="1331"/>
      <c r="Z224" s="1331"/>
      <c r="AA224" s="1331"/>
      <c r="AB224" s="1331"/>
      <c r="AC224" s="1331"/>
      <c r="AD224" s="1331"/>
      <c r="AE224" s="1331"/>
      <c r="AF224" s="1331"/>
      <c r="AG224" s="1331"/>
      <c r="AH224" s="1331"/>
      <c r="AI224" s="1331"/>
      <c r="AJ224" s="1331"/>
    </row>
    <row r="225" spans="2:36" s="27" customFormat="1" ht="16.25" customHeight="1" x14ac:dyDescent="0.2">
      <c r="B225" s="981" t="s">
        <v>221</v>
      </c>
      <c r="C225" s="1160" t="s">
        <v>474</v>
      </c>
      <c r="D225" s="765">
        <v>1264.8399999999999</v>
      </c>
      <c r="E225" s="766">
        <v>1264.8399999999999</v>
      </c>
      <c r="F225" s="390">
        <v>100</v>
      </c>
      <c r="G225" s="389">
        <v>1</v>
      </c>
      <c r="H225" s="547">
        <v>7</v>
      </c>
      <c r="I225" s="1331"/>
      <c r="J225" s="1331"/>
      <c r="K225" s="1331"/>
      <c r="L225" s="1331"/>
      <c r="M225" s="1331"/>
      <c r="N225" s="1331"/>
      <c r="O225" s="1331"/>
      <c r="P225" s="1331"/>
      <c r="Q225" s="1331"/>
      <c r="R225" s="1331"/>
      <c r="S225" s="1331"/>
      <c r="T225" s="1331"/>
      <c r="U225" s="1331"/>
      <c r="V225" s="1331"/>
      <c r="W225" s="1331"/>
      <c r="X225" s="1331"/>
      <c r="Y225" s="1331"/>
      <c r="Z225" s="1331"/>
      <c r="AA225" s="1331"/>
      <c r="AB225" s="1331"/>
      <c r="AC225" s="1331"/>
      <c r="AD225" s="1331"/>
      <c r="AE225" s="1331"/>
      <c r="AF225" s="1331"/>
      <c r="AG225" s="1331"/>
      <c r="AH225" s="1331"/>
      <c r="AI225" s="1331"/>
      <c r="AJ225" s="1331"/>
    </row>
    <row r="226" spans="2:36" s="27" customFormat="1" ht="16.25" customHeight="1" x14ac:dyDescent="0.2">
      <c r="B226" s="981" t="s">
        <v>222</v>
      </c>
      <c r="C226" s="1160" t="s">
        <v>475</v>
      </c>
      <c r="D226" s="765">
        <v>1151.3599999999999</v>
      </c>
      <c r="E226" s="765">
        <v>1129.0999999999999</v>
      </c>
      <c r="F226" s="699">
        <v>98.066634241245126</v>
      </c>
      <c r="G226" s="388">
        <v>1</v>
      </c>
      <c r="H226" s="547">
        <v>4</v>
      </c>
      <c r="I226" s="1331"/>
      <c r="J226" s="1331"/>
      <c r="K226" s="1331"/>
      <c r="L226" s="1331"/>
      <c r="M226" s="1331"/>
      <c r="N226" s="1331"/>
      <c r="O226" s="1331"/>
      <c r="P226" s="1331"/>
      <c r="Q226" s="1331"/>
      <c r="R226" s="1331"/>
      <c r="S226" s="1331"/>
      <c r="T226" s="1331"/>
      <c r="U226" s="1331"/>
      <c r="V226" s="1331"/>
      <c r="W226" s="1331"/>
      <c r="X226" s="1331"/>
      <c r="Y226" s="1331"/>
      <c r="Z226" s="1331"/>
      <c r="AA226" s="1331"/>
      <c r="AB226" s="1331"/>
      <c r="AC226" s="1331"/>
      <c r="AD226" s="1331"/>
      <c r="AE226" s="1331"/>
      <c r="AF226" s="1331"/>
      <c r="AG226" s="1331"/>
      <c r="AH226" s="1331"/>
      <c r="AI226" s="1331"/>
      <c r="AJ226" s="1331"/>
    </row>
    <row r="227" spans="2:36" s="27" customFormat="1" ht="16.25" customHeight="1" x14ac:dyDescent="0.2">
      <c r="B227" s="981" t="s">
        <v>223</v>
      </c>
      <c r="C227" s="1160" t="s">
        <v>476</v>
      </c>
      <c r="D227" s="765">
        <v>1244</v>
      </c>
      <c r="E227" s="766">
        <v>1244</v>
      </c>
      <c r="F227" s="390">
        <v>100</v>
      </c>
      <c r="G227" s="389">
        <v>1</v>
      </c>
      <c r="H227" s="547">
        <v>3</v>
      </c>
      <c r="I227" s="1331"/>
      <c r="J227" s="1331"/>
      <c r="K227" s="1331"/>
      <c r="L227" s="1331"/>
      <c r="M227" s="1331"/>
      <c r="N227" s="1331"/>
      <c r="O227" s="1331"/>
      <c r="P227" s="1331"/>
      <c r="Q227" s="1331"/>
      <c r="R227" s="1331"/>
      <c r="S227" s="1331"/>
      <c r="T227" s="1331"/>
      <c r="U227" s="1331"/>
      <c r="V227" s="1331"/>
      <c r="W227" s="1331"/>
      <c r="X227" s="1331"/>
      <c r="Y227" s="1331"/>
      <c r="Z227" s="1331"/>
      <c r="AA227" s="1331"/>
      <c r="AB227" s="1331"/>
      <c r="AC227" s="1331"/>
      <c r="AD227" s="1331"/>
      <c r="AE227" s="1331"/>
      <c r="AF227" s="1331"/>
      <c r="AG227" s="1331"/>
      <c r="AH227" s="1331"/>
      <c r="AI227" s="1331"/>
      <c r="AJ227" s="1331"/>
    </row>
    <row r="228" spans="2:36" s="27" customFormat="1" ht="16.25" customHeight="1" x14ac:dyDescent="0.2">
      <c r="B228" s="981" t="s">
        <v>224</v>
      </c>
      <c r="C228" s="1160" t="s">
        <v>477</v>
      </c>
      <c r="D228" s="765">
        <v>778.19</v>
      </c>
      <c r="E228" s="765">
        <v>757.19</v>
      </c>
      <c r="F228" s="699">
        <v>97.301430241971758</v>
      </c>
      <c r="G228" s="388">
        <v>1</v>
      </c>
      <c r="H228" s="547">
        <v>3</v>
      </c>
      <c r="I228" s="1331"/>
      <c r="J228" s="1331"/>
      <c r="K228" s="1331"/>
      <c r="L228" s="1331"/>
      <c r="M228" s="1331"/>
      <c r="N228" s="1331"/>
      <c r="O228" s="1331"/>
      <c r="P228" s="1331"/>
      <c r="Q228" s="1331"/>
      <c r="R228" s="1331"/>
      <c r="S228" s="1331"/>
      <c r="T228" s="1331"/>
      <c r="U228" s="1331"/>
      <c r="V228" s="1331"/>
      <c r="W228" s="1331"/>
      <c r="X228" s="1331"/>
      <c r="Y228" s="1331"/>
      <c r="Z228" s="1331"/>
      <c r="AA228" s="1331"/>
      <c r="AB228" s="1331"/>
      <c r="AC228" s="1331"/>
      <c r="AD228" s="1331"/>
      <c r="AE228" s="1331"/>
      <c r="AF228" s="1331"/>
      <c r="AG228" s="1331"/>
      <c r="AH228" s="1331"/>
      <c r="AI228" s="1331"/>
      <c r="AJ228" s="1331"/>
    </row>
    <row r="229" spans="2:36" s="27" customFormat="1" ht="16.25" customHeight="1" x14ac:dyDescent="0.2">
      <c r="B229" s="981" t="s">
        <v>225</v>
      </c>
      <c r="C229" s="1160" t="s">
        <v>1496</v>
      </c>
      <c r="D229" s="765">
        <v>927.33</v>
      </c>
      <c r="E229" s="766">
        <v>927.33</v>
      </c>
      <c r="F229" s="390">
        <v>100</v>
      </c>
      <c r="G229" s="389">
        <v>1</v>
      </c>
      <c r="H229" s="547">
        <v>5</v>
      </c>
      <c r="I229" s="1331"/>
      <c r="J229" s="1331"/>
      <c r="K229" s="1331"/>
      <c r="L229" s="1331"/>
      <c r="M229" s="1331"/>
      <c r="N229" s="1331"/>
      <c r="O229" s="1331"/>
      <c r="P229" s="1331"/>
      <c r="Q229" s="1331"/>
      <c r="R229" s="1331"/>
      <c r="S229" s="1331"/>
      <c r="T229" s="1331"/>
      <c r="U229" s="1331"/>
      <c r="V229" s="1331"/>
      <c r="W229" s="1331"/>
      <c r="X229" s="1331"/>
      <c r="Y229" s="1331"/>
      <c r="Z229" s="1331"/>
      <c r="AA229" s="1331"/>
      <c r="AB229" s="1331"/>
      <c r="AC229" s="1331"/>
      <c r="AD229" s="1331"/>
      <c r="AE229" s="1331"/>
      <c r="AF229" s="1331"/>
      <c r="AG229" s="1331"/>
      <c r="AH229" s="1331"/>
      <c r="AI229" s="1331"/>
      <c r="AJ229" s="1331"/>
    </row>
    <row r="230" spans="2:36" s="27" customFormat="1" ht="16.25" customHeight="1" x14ac:dyDescent="0.2">
      <c r="B230" s="981" t="s">
        <v>226</v>
      </c>
      <c r="C230" s="1160" t="s">
        <v>1497</v>
      </c>
      <c r="D230" s="765">
        <v>1766.47</v>
      </c>
      <c r="E230" s="765">
        <v>1697.69</v>
      </c>
      <c r="F230" s="699">
        <v>96.106359009776568</v>
      </c>
      <c r="G230" s="388">
        <v>1</v>
      </c>
      <c r="H230" s="547">
        <v>6</v>
      </c>
      <c r="I230" s="1331"/>
      <c r="J230" s="1331"/>
      <c r="K230" s="1331"/>
      <c r="L230" s="1331"/>
      <c r="M230" s="1331"/>
      <c r="N230" s="1331"/>
      <c r="O230" s="1331"/>
      <c r="P230" s="1331"/>
      <c r="Q230" s="1331"/>
      <c r="R230" s="1331"/>
      <c r="S230" s="1331"/>
      <c r="T230" s="1331"/>
      <c r="U230" s="1331"/>
      <c r="V230" s="1331"/>
      <c r="W230" s="1331"/>
      <c r="X230" s="1331"/>
      <c r="Y230" s="1331"/>
      <c r="Z230" s="1331"/>
      <c r="AA230" s="1331"/>
      <c r="AB230" s="1331"/>
      <c r="AC230" s="1331"/>
      <c r="AD230" s="1331"/>
      <c r="AE230" s="1331"/>
      <c r="AF230" s="1331"/>
      <c r="AG230" s="1331"/>
      <c r="AH230" s="1331"/>
      <c r="AI230" s="1331"/>
      <c r="AJ230" s="1331"/>
    </row>
    <row r="231" spans="2:36" s="27" customFormat="1" ht="16.25" customHeight="1" x14ac:dyDescent="0.2">
      <c r="B231" s="981" t="s">
        <v>227</v>
      </c>
      <c r="C231" s="1160" t="s">
        <v>480</v>
      </c>
      <c r="D231" s="765">
        <v>1237.8</v>
      </c>
      <c r="E231" s="766">
        <v>1237.8</v>
      </c>
      <c r="F231" s="390">
        <v>100</v>
      </c>
      <c r="G231" s="389">
        <v>1</v>
      </c>
      <c r="H231" s="547">
        <v>5</v>
      </c>
      <c r="I231" s="1331"/>
      <c r="J231" s="1331"/>
      <c r="K231" s="1331"/>
      <c r="L231" s="1331"/>
      <c r="M231" s="1331"/>
      <c r="N231" s="1331"/>
      <c r="O231" s="1331"/>
      <c r="P231" s="1331"/>
      <c r="Q231" s="1331"/>
      <c r="R231" s="1331"/>
      <c r="S231" s="1331"/>
      <c r="T231" s="1331"/>
      <c r="U231" s="1331"/>
      <c r="V231" s="1331"/>
      <c r="W231" s="1331"/>
      <c r="X231" s="1331"/>
      <c r="Y231" s="1331"/>
      <c r="Z231" s="1331"/>
      <c r="AA231" s="1331"/>
      <c r="AB231" s="1331"/>
      <c r="AC231" s="1331"/>
      <c r="AD231" s="1331"/>
      <c r="AE231" s="1331"/>
      <c r="AF231" s="1331"/>
      <c r="AG231" s="1331"/>
      <c r="AH231" s="1331"/>
      <c r="AI231" s="1331"/>
      <c r="AJ231" s="1331"/>
    </row>
    <row r="232" spans="2:36" s="27" customFormat="1" ht="16.25" customHeight="1" x14ac:dyDescent="0.2">
      <c r="B232" s="981" t="s">
        <v>228</v>
      </c>
      <c r="C232" s="1160" t="s">
        <v>481</v>
      </c>
      <c r="D232" s="765">
        <v>2477.11</v>
      </c>
      <c r="E232" s="765">
        <v>2374.96</v>
      </c>
      <c r="F232" s="699">
        <v>95.876242879807521</v>
      </c>
      <c r="G232" s="388">
        <v>1</v>
      </c>
      <c r="H232" s="547">
        <v>27</v>
      </c>
      <c r="I232" s="1331"/>
      <c r="J232" s="1331"/>
      <c r="K232" s="1331"/>
      <c r="L232" s="1331"/>
      <c r="M232" s="1331"/>
      <c r="N232" s="1331"/>
      <c r="O232" s="1331"/>
      <c r="P232" s="1331"/>
      <c r="Q232" s="1331"/>
      <c r="R232" s="1331"/>
      <c r="S232" s="1331"/>
      <c r="T232" s="1331"/>
      <c r="U232" s="1331"/>
      <c r="V232" s="1331"/>
      <c r="W232" s="1331"/>
      <c r="X232" s="1331"/>
      <c r="Y232" s="1331"/>
      <c r="Z232" s="1331"/>
      <c r="AA232" s="1331"/>
      <c r="AB232" s="1331"/>
      <c r="AC232" s="1331"/>
      <c r="AD232" s="1331"/>
      <c r="AE232" s="1331"/>
      <c r="AF232" s="1331"/>
      <c r="AG232" s="1331"/>
      <c r="AH232" s="1331"/>
      <c r="AI232" s="1331"/>
      <c r="AJ232" s="1331"/>
    </row>
    <row r="233" spans="2:36" s="27" customFormat="1" ht="16.25" customHeight="1" x14ac:dyDescent="0.2">
      <c r="B233" s="981" t="s">
        <v>229</v>
      </c>
      <c r="C233" s="1160" t="s">
        <v>482</v>
      </c>
      <c r="D233" s="765">
        <v>992.74</v>
      </c>
      <c r="E233" s="766">
        <v>992.74</v>
      </c>
      <c r="F233" s="390">
        <v>100</v>
      </c>
      <c r="G233" s="389">
        <v>1</v>
      </c>
      <c r="H233" s="547">
        <v>5</v>
      </c>
      <c r="I233" s="1331"/>
      <c r="J233" s="1331"/>
      <c r="K233" s="1331"/>
      <c r="L233" s="1331"/>
      <c r="M233" s="1331"/>
      <c r="N233" s="1331"/>
      <c r="O233" s="1331"/>
      <c r="P233" s="1331"/>
      <c r="Q233" s="1331"/>
      <c r="R233" s="1331"/>
      <c r="S233" s="1331"/>
      <c r="T233" s="1331"/>
      <c r="U233" s="1331"/>
      <c r="V233" s="1331"/>
      <c r="W233" s="1331"/>
      <c r="X233" s="1331"/>
      <c r="Y233" s="1331"/>
      <c r="Z233" s="1331"/>
      <c r="AA233" s="1331"/>
      <c r="AB233" s="1331"/>
      <c r="AC233" s="1331"/>
      <c r="AD233" s="1331"/>
      <c r="AE233" s="1331"/>
      <c r="AF233" s="1331"/>
      <c r="AG233" s="1331"/>
      <c r="AH233" s="1331"/>
      <c r="AI233" s="1331"/>
      <c r="AJ233" s="1331"/>
    </row>
    <row r="234" spans="2:36" s="27" customFormat="1" ht="16.25" customHeight="1" x14ac:dyDescent="0.2">
      <c r="B234" s="981" t="s">
        <v>230</v>
      </c>
      <c r="C234" s="1160" t="s">
        <v>483</v>
      </c>
      <c r="D234" s="765">
        <v>1192.07</v>
      </c>
      <c r="E234" s="765">
        <v>1192.07</v>
      </c>
      <c r="F234" s="699">
        <v>100</v>
      </c>
      <c r="G234" s="388">
        <v>1</v>
      </c>
      <c r="H234" s="547">
        <v>5</v>
      </c>
      <c r="I234" s="1331"/>
      <c r="J234" s="1331"/>
      <c r="K234" s="1331"/>
      <c r="L234" s="1331"/>
      <c r="M234" s="1331"/>
      <c r="N234" s="1331"/>
      <c r="O234" s="1331"/>
      <c r="P234" s="1331"/>
      <c r="Q234" s="1331"/>
      <c r="R234" s="1331"/>
      <c r="S234" s="1331"/>
      <c r="T234" s="1331"/>
      <c r="U234" s="1331"/>
      <c r="V234" s="1331"/>
      <c r="W234" s="1331"/>
      <c r="X234" s="1331"/>
      <c r="Y234" s="1331"/>
      <c r="Z234" s="1331"/>
      <c r="AA234" s="1331"/>
      <c r="AB234" s="1331"/>
      <c r="AC234" s="1331"/>
      <c r="AD234" s="1331"/>
      <c r="AE234" s="1331"/>
      <c r="AF234" s="1331"/>
      <c r="AG234" s="1331"/>
      <c r="AH234" s="1331"/>
      <c r="AI234" s="1331"/>
      <c r="AJ234" s="1331"/>
    </row>
    <row r="235" spans="2:36" s="27" customFormat="1" ht="16.25" customHeight="1" x14ac:dyDescent="0.2">
      <c r="B235" s="981" t="s">
        <v>795</v>
      </c>
      <c r="C235" s="1160" t="s">
        <v>1361</v>
      </c>
      <c r="D235" s="765">
        <v>1105.83</v>
      </c>
      <c r="E235" s="766">
        <v>1080.47</v>
      </c>
      <c r="F235" s="390">
        <v>97.706699944837823</v>
      </c>
      <c r="G235" s="389">
        <v>1</v>
      </c>
      <c r="H235" s="547">
        <v>5</v>
      </c>
      <c r="I235" s="1331"/>
      <c r="J235" s="1331"/>
      <c r="K235" s="1331"/>
      <c r="L235" s="1331"/>
      <c r="M235" s="1331"/>
      <c r="N235" s="1331"/>
      <c r="O235" s="1331"/>
      <c r="P235" s="1331"/>
      <c r="Q235" s="1331"/>
      <c r="R235" s="1331"/>
      <c r="S235" s="1331"/>
      <c r="T235" s="1331"/>
      <c r="U235" s="1331"/>
      <c r="V235" s="1331"/>
      <c r="W235" s="1331"/>
      <c r="X235" s="1331"/>
      <c r="Y235" s="1331"/>
      <c r="Z235" s="1331"/>
      <c r="AA235" s="1331"/>
      <c r="AB235" s="1331"/>
      <c r="AC235" s="1331"/>
      <c r="AD235" s="1331"/>
      <c r="AE235" s="1331"/>
      <c r="AF235" s="1331"/>
      <c r="AG235" s="1331"/>
      <c r="AH235" s="1331"/>
      <c r="AI235" s="1331"/>
      <c r="AJ235" s="1331"/>
    </row>
    <row r="236" spans="2:36" s="27" customFormat="1" ht="16.25" customHeight="1" x14ac:dyDescent="0.2">
      <c r="B236" s="981" t="s">
        <v>1294</v>
      </c>
      <c r="C236" s="1160" t="s">
        <v>1362</v>
      </c>
      <c r="D236" s="765">
        <v>11357.78</v>
      </c>
      <c r="E236" s="765">
        <v>11173.93</v>
      </c>
      <c r="F236" s="699">
        <v>98.381285779439281</v>
      </c>
      <c r="G236" s="388">
        <v>1</v>
      </c>
      <c r="H236" s="547">
        <v>98</v>
      </c>
      <c r="I236" s="1331"/>
      <c r="J236" s="1331"/>
      <c r="K236" s="1331"/>
      <c r="L236" s="1331"/>
      <c r="M236" s="1331"/>
      <c r="N236" s="1331"/>
      <c r="O236" s="1331"/>
      <c r="P236" s="1331"/>
      <c r="Q236" s="1331"/>
      <c r="R236" s="1331"/>
      <c r="S236" s="1331"/>
      <c r="T236" s="1331"/>
      <c r="U236" s="1331"/>
      <c r="V236" s="1331"/>
      <c r="W236" s="1331"/>
      <c r="X236" s="1331"/>
      <c r="Y236" s="1331"/>
      <c r="Z236" s="1331"/>
      <c r="AA236" s="1331"/>
      <c r="AB236" s="1331"/>
      <c r="AC236" s="1331"/>
      <c r="AD236" s="1331"/>
      <c r="AE236" s="1331"/>
      <c r="AF236" s="1331"/>
      <c r="AG236" s="1331"/>
      <c r="AH236" s="1331"/>
      <c r="AI236" s="1331"/>
      <c r="AJ236" s="1331"/>
    </row>
    <row r="237" spans="2:36" s="27" customFormat="1" ht="16.25" customHeight="1" x14ac:dyDescent="0.2">
      <c r="B237" s="981" t="s">
        <v>1296</v>
      </c>
      <c r="C237" s="1160" t="s">
        <v>1363</v>
      </c>
      <c r="D237" s="765">
        <v>6788.3099999999995</v>
      </c>
      <c r="E237" s="766">
        <v>6707.59</v>
      </c>
      <c r="F237" s="390">
        <v>98.810896968464917</v>
      </c>
      <c r="G237" s="389">
        <v>1</v>
      </c>
      <c r="H237" s="547">
        <v>36</v>
      </c>
      <c r="I237" s="1331"/>
      <c r="J237" s="1331"/>
      <c r="K237" s="1331"/>
      <c r="L237" s="1331"/>
      <c r="M237" s="1331"/>
      <c r="N237" s="1331"/>
      <c r="O237" s="1331"/>
      <c r="P237" s="1331"/>
      <c r="Q237" s="1331"/>
      <c r="R237" s="1331"/>
      <c r="S237" s="1331"/>
      <c r="T237" s="1331"/>
      <c r="U237" s="1331"/>
      <c r="V237" s="1331"/>
      <c r="W237" s="1331"/>
      <c r="X237" s="1331"/>
      <c r="Y237" s="1331"/>
      <c r="Z237" s="1331"/>
      <c r="AA237" s="1331"/>
      <c r="AB237" s="1331"/>
      <c r="AC237" s="1331"/>
      <c r="AD237" s="1331"/>
      <c r="AE237" s="1331"/>
      <c r="AF237" s="1331"/>
      <c r="AG237" s="1331"/>
      <c r="AH237" s="1331"/>
      <c r="AI237" s="1331"/>
      <c r="AJ237" s="1331"/>
    </row>
    <row r="238" spans="2:36" s="27" customFormat="1" ht="16.25" customHeight="1" x14ac:dyDescent="0.2">
      <c r="B238" s="981" t="s">
        <v>1297</v>
      </c>
      <c r="C238" s="1160" t="s">
        <v>1364</v>
      </c>
      <c r="D238" s="765">
        <v>3466</v>
      </c>
      <c r="E238" s="765">
        <v>3444.23</v>
      </c>
      <c r="F238" s="699">
        <v>99.371898442008074</v>
      </c>
      <c r="G238" s="388">
        <v>1</v>
      </c>
      <c r="H238" s="547">
        <v>20</v>
      </c>
      <c r="I238" s="1331"/>
      <c r="J238" s="1331"/>
      <c r="K238" s="1331"/>
      <c r="L238" s="1331"/>
      <c r="M238" s="1331"/>
      <c r="N238" s="1331"/>
      <c r="O238" s="1331"/>
      <c r="P238" s="1331"/>
      <c r="Q238" s="1331"/>
      <c r="R238" s="1331"/>
      <c r="S238" s="1331"/>
      <c r="T238" s="1331"/>
      <c r="U238" s="1331"/>
      <c r="V238" s="1331"/>
      <c r="W238" s="1331"/>
      <c r="X238" s="1331"/>
      <c r="Y238" s="1331"/>
      <c r="Z238" s="1331"/>
      <c r="AA238" s="1331"/>
      <c r="AB238" s="1331"/>
      <c r="AC238" s="1331"/>
      <c r="AD238" s="1331"/>
      <c r="AE238" s="1331"/>
      <c r="AF238" s="1331"/>
      <c r="AG238" s="1331"/>
      <c r="AH238" s="1331"/>
      <c r="AI238" s="1331"/>
      <c r="AJ238" s="1331"/>
    </row>
    <row r="239" spans="2:36" s="27" customFormat="1" ht="16.25" customHeight="1" x14ac:dyDescent="0.2">
      <c r="B239" s="981" t="s">
        <v>1298</v>
      </c>
      <c r="C239" s="1160" t="s">
        <v>1365</v>
      </c>
      <c r="D239" s="765">
        <v>1513.2</v>
      </c>
      <c r="E239" s="766">
        <v>1463.08</v>
      </c>
      <c r="F239" s="390">
        <v>96.68781390430874</v>
      </c>
      <c r="G239" s="389">
        <v>1</v>
      </c>
      <c r="H239" s="547">
        <v>6</v>
      </c>
      <c r="I239" s="1331"/>
      <c r="J239" s="1331"/>
      <c r="K239" s="1331"/>
      <c r="L239" s="1331"/>
      <c r="M239" s="1331"/>
      <c r="N239" s="1331"/>
      <c r="O239" s="1331"/>
      <c r="P239" s="1331"/>
      <c r="Q239" s="1331"/>
      <c r="R239" s="1331"/>
      <c r="S239" s="1331"/>
      <c r="T239" s="1331"/>
      <c r="U239" s="1331"/>
      <c r="V239" s="1331"/>
      <c r="W239" s="1331"/>
      <c r="X239" s="1331"/>
      <c r="Y239" s="1331"/>
      <c r="Z239" s="1331"/>
      <c r="AA239" s="1331"/>
      <c r="AB239" s="1331"/>
      <c r="AC239" s="1331"/>
      <c r="AD239" s="1331"/>
      <c r="AE239" s="1331"/>
      <c r="AF239" s="1331"/>
      <c r="AG239" s="1331"/>
      <c r="AH239" s="1331"/>
      <c r="AI239" s="1331"/>
      <c r="AJ239" s="1331"/>
    </row>
    <row r="240" spans="2:36" s="27" customFormat="1" ht="16.25" customHeight="1" x14ac:dyDescent="0.2">
      <c r="B240" s="981" t="s">
        <v>1299</v>
      </c>
      <c r="C240" s="1160" t="s">
        <v>1498</v>
      </c>
      <c r="D240" s="765">
        <v>2056.41</v>
      </c>
      <c r="E240" s="765">
        <v>2010.17</v>
      </c>
      <c r="F240" s="699">
        <v>97.751421166012619</v>
      </c>
      <c r="G240" s="388">
        <v>1</v>
      </c>
      <c r="H240" s="547">
        <v>9</v>
      </c>
      <c r="I240" s="1331"/>
      <c r="J240" s="1331"/>
      <c r="K240" s="1331"/>
      <c r="L240" s="1331"/>
      <c r="M240" s="1331"/>
      <c r="N240" s="1331"/>
      <c r="O240" s="1331"/>
      <c r="P240" s="1331"/>
      <c r="Q240" s="1331"/>
      <c r="R240" s="1331"/>
      <c r="S240" s="1331"/>
      <c r="T240" s="1331"/>
      <c r="U240" s="1331"/>
      <c r="V240" s="1331"/>
      <c r="W240" s="1331"/>
      <c r="X240" s="1331"/>
      <c r="Y240" s="1331"/>
      <c r="Z240" s="1331"/>
      <c r="AA240" s="1331"/>
      <c r="AB240" s="1331"/>
      <c r="AC240" s="1331"/>
      <c r="AD240" s="1331"/>
      <c r="AE240" s="1331"/>
      <c r="AF240" s="1331"/>
      <c r="AG240" s="1331"/>
      <c r="AH240" s="1331"/>
      <c r="AI240" s="1331"/>
      <c r="AJ240" s="1331"/>
    </row>
    <row r="241" spans="2:36" s="27" customFormat="1" ht="16.25" customHeight="1" x14ac:dyDescent="0.2">
      <c r="B241" s="981" t="s">
        <v>1419</v>
      </c>
      <c r="C241" s="1160" t="s">
        <v>1499</v>
      </c>
      <c r="D241" s="765">
        <v>1446.7600000000002</v>
      </c>
      <c r="E241" s="765">
        <v>1361.92</v>
      </c>
      <c r="F241" s="699">
        <v>94.135862202438545</v>
      </c>
      <c r="G241" s="388">
        <v>1</v>
      </c>
      <c r="H241" s="547">
        <v>5</v>
      </c>
      <c r="I241" s="1331"/>
      <c r="J241" s="1331"/>
      <c r="K241" s="1331"/>
      <c r="L241" s="1331"/>
      <c r="M241" s="1331"/>
      <c r="N241" s="1331"/>
      <c r="O241" s="1331"/>
      <c r="P241" s="1331"/>
      <c r="Q241" s="1331"/>
      <c r="R241" s="1331"/>
      <c r="S241" s="1331"/>
      <c r="T241" s="1331"/>
      <c r="U241" s="1331"/>
      <c r="V241" s="1331"/>
      <c r="W241" s="1331"/>
      <c r="X241" s="1331"/>
      <c r="Y241" s="1331"/>
      <c r="Z241" s="1331"/>
      <c r="AA241" s="1331"/>
      <c r="AB241" s="1331"/>
      <c r="AC241" s="1331"/>
      <c r="AD241" s="1331"/>
      <c r="AE241" s="1331"/>
      <c r="AF241" s="1331"/>
      <c r="AG241" s="1331"/>
      <c r="AH241" s="1331"/>
      <c r="AI241" s="1331"/>
      <c r="AJ241" s="1331"/>
    </row>
    <row r="242" spans="2:36" s="27" customFormat="1" ht="16.25" customHeight="1" x14ac:dyDescent="0.2">
      <c r="B242" s="981" t="s">
        <v>1420</v>
      </c>
      <c r="C242" s="1160" t="s">
        <v>1500</v>
      </c>
      <c r="D242" s="765">
        <v>1414.8</v>
      </c>
      <c r="E242" s="765">
        <v>1334.7</v>
      </c>
      <c r="F242" s="699">
        <v>94.338422391857506</v>
      </c>
      <c r="G242" s="388">
        <v>1</v>
      </c>
      <c r="H242" s="547">
        <v>7</v>
      </c>
      <c r="I242" s="1331"/>
      <c r="J242" s="1331"/>
      <c r="K242" s="1331"/>
      <c r="L242" s="1331"/>
      <c r="M242" s="1331"/>
      <c r="N242" s="1331"/>
      <c r="O242" s="1331"/>
      <c r="P242" s="1331"/>
      <c r="Q242" s="1331"/>
      <c r="R242" s="1331"/>
      <c r="S242" s="1331"/>
      <c r="T242" s="1331"/>
      <c r="U242" s="1331"/>
      <c r="V242" s="1331"/>
      <c r="W242" s="1331"/>
      <c r="X242" s="1331"/>
      <c r="Y242" s="1331"/>
      <c r="Z242" s="1331"/>
      <c r="AA242" s="1331"/>
      <c r="AB242" s="1331"/>
      <c r="AC242" s="1331"/>
      <c r="AD242" s="1331"/>
      <c r="AE242" s="1331"/>
      <c r="AF242" s="1331"/>
      <c r="AG242" s="1331"/>
      <c r="AH242" s="1331"/>
      <c r="AI242" s="1331"/>
      <c r="AJ242" s="1331"/>
    </row>
    <row r="243" spans="2:36" s="27" customFormat="1" ht="16.25" customHeight="1" x14ac:dyDescent="0.2">
      <c r="B243" s="981" t="s">
        <v>1421</v>
      </c>
      <c r="C243" s="1160" t="s">
        <v>1501</v>
      </c>
      <c r="D243" s="765">
        <v>1087.8</v>
      </c>
      <c r="E243" s="765">
        <v>997.15</v>
      </c>
      <c r="F243" s="699">
        <v>91.666666666666657</v>
      </c>
      <c r="G243" s="388">
        <v>1</v>
      </c>
      <c r="H243" s="547">
        <v>5</v>
      </c>
      <c r="I243" s="1331"/>
      <c r="J243" s="1331"/>
      <c r="K243" s="1331"/>
      <c r="L243" s="1331"/>
      <c r="M243" s="1331"/>
      <c r="N243" s="1331"/>
      <c r="O243" s="1331"/>
      <c r="P243" s="1331"/>
      <c r="Q243" s="1331"/>
      <c r="R243" s="1331"/>
      <c r="S243" s="1331"/>
      <c r="T243" s="1331"/>
      <c r="U243" s="1331"/>
      <c r="V243" s="1331"/>
      <c r="W243" s="1331"/>
      <c r="X243" s="1331"/>
      <c r="Y243" s="1331"/>
      <c r="Z243" s="1331"/>
      <c r="AA243" s="1331"/>
      <c r="AB243" s="1331"/>
      <c r="AC243" s="1331"/>
      <c r="AD243" s="1331"/>
      <c r="AE243" s="1331"/>
      <c r="AF243" s="1331"/>
      <c r="AG243" s="1331"/>
      <c r="AH243" s="1331"/>
      <c r="AI243" s="1331"/>
      <c r="AJ243" s="1331"/>
    </row>
    <row r="244" spans="2:36" s="27" customFormat="1" ht="16.25" customHeight="1" x14ac:dyDescent="0.2">
      <c r="B244" s="981" t="s">
        <v>1953</v>
      </c>
      <c r="C244" s="1160" t="s">
        <v>2035</v>
      </c>
      <c r="D244" s="765">
        <v>2931.43</v>
      </c>
      <c r="E244" s="765">
        <v>2931.43</v>
      </c>
      <c r="F244" s="699">
        <v>100</v>
      </c>
      <c r="G244" s="388">
        <v>1</v>
      </c>
      <c r="H244" s="547">
        <v>21</v>
      </c>
      <c r="I244" s="1331"/>
      <c r="J244" s="1331"/>
      <c r="K244" s="1331"/>
      <c r="L244" s="1331"/>
      <c r="M244" s="1331"/>
      <c r="N244" s="1331"/>
      <c r="O244" s="1331"/>
      <c r="P244" s="1331"/>
      <c r="Q244" s="1331"/>
      <c r="R244" s="1331"/>
      <c r="S244" s="1331"/>
      <c r="T244" s="1331"/>
      <c r="U244" s="1331"/>
      <c r="V244" s="1331"/>
      <c r="W244" s="1331"/>
      <c r="X244" s="1331"/>
      <c r="Y244" s="1331"/>
      <c r="Z244" s="1331"/>
      <c r="AA244" s="1331"/>
      <c r="AB244" s="1331"/>
      <c r="AC244" s="1331"/>
      <c r="AD244" s="1331"/>
      <c r="AE244" s="1331"/>
      <c r="AF244" s="1331"/>
      <c r="AG244" s="1331"/>
      <c r="AH244" s="1331"/>
      <c r="AI244" s="1331"/>
      <c r="AJ244" s="1331"/>
    </row>
    <row r="245" spans="2:36" s="27" customFormat="1" ht="16.25" customHeight="1" x14ac:dyDescent="0.2">
      <c r="B245" s="981" t="s">
        <v>1955</v>
      </c>
      <c r="C245" s="1160" t="s">
        <v>2036</v>
      </c>
      <c r="D245" s="765">
        <v>2344.9299999999998</v>
      </c>
      <c r="E245" s="765">
        <v>2274.69</v>
      </c>
      <c r="F245" s="699">
        <v>97.004601416673424</v>
      </c>
      <c r="G245" s="388">
        <v>1</v>
      </c>
      <c r="H245" s="547">
        <v>13</v>
      </c>
      <c r="I245" s="1331"/>
      <c r="J245" s="1331"/>
      <c r="K245" s="1331"/>
      <c r="L245" s="1331"/>
      <c r="M245" s="1331"/>
      <c r="N245" s="1331"/>
      <c r="O245" s="1331"/>
      <c r="P245" s="1331"/>
      <c r="Q245" s="1331"/>
      <c r="R245" s="1331"/>
      <c r="S245" s="1331"/>
      <c r="T245" s="1331"/>
      <c r="U245" s="1331"/>
      <c r="V245" s="1331"/>
      <c r="W245" s="1331"/>
      <c r="X245" s="1331"/>
      <c r="Y245" s="1331"/>
      <c r="Z245" s="1331"/>
      <c r="AA245" s="1331"/>
      <c r="AB245" s="1331"/>
      <c r="AC245" s="1331"/>
      <c r="AD245" s="1331"/>
      <c r="AE245" s="1331"/>
      <c r="AF245" s="1331"/>
      <c r="AG245" s="1331"/>
      <c r="AH245" s="1331"/>
      <c r="AI245" s="1331"/>
      <c r="AJ245" s="1331"/>
    </row>
    <row r="246" spans="2:36" s="27" customFormat="1" ht="16.25" customHeight="1" x14ac:dyDescent="0.2">
      <c r="B246" s="981" t="s">
        <v>1957</v>
      </c>
      <c r="C246" s="1160" t="s">
        <v>2037</v>
      </c>
      <c r="D246" s="765">
        <v>1771.77</v>
      </c>
      <c r="E246" s="765">
        <v>1749.42</v>
      </c>
      <c r="F246" s="699">
        <v>98.738549586007224</v>
      </c>
      <c r="G246" s="388">
        <v>1</v>
      </c>
      <c r="H246" s="547">
        <v>8</v>
      </c>
      <c r="I246" s="1331"/>
      <c r="J246" s="1331"/>
      <c r="K246" s="1331"/>
      <c r="L246" s="1331"/>
      <c r="M246" s="1331"/>
      <c r="N246" s="1331"/>
      <c r="O246" s="1331"/>
      <c r="P246" s="1331"/>
      <c r="Q246" s="1331"/>
      <c r="R246" s="1331"/>
      <c r="S246" s="1331"/>
      <c r="T246" s="1331"/>
      <c r="U246" s="1331"/>
      <c r="V246" s="1331"/>
      <c r="W246" s="1331"/>
      <c r="X246" s="1331"/>
      <c r="Y246" s="1331"/>
      <c r="Z246" s="1331"/>
      <c r="AA246" s="1331"/>
      <c r="AB246" s="1331"/>
      <c r="AC246" s="1331"/>
      <c r="AD246" s="1331"/>
      <c r="AE246" s="1331"/>
      <c r="AF246" s="1331"/>
      <c r="AG246" s="1331"/>
      <c r="AH246" s="1331"/>
      <c r="AI246" s="1331"/>
      <c r="AJ246" s="1331"/>
    </row>
    <row r="247" spans="2:36" s="27" customFormat="1" ht="16.25" customHeight="1" x14ac:dyDescent="0.2">
      <c r="B247" s="981" t="s">
        <v>1959</v>
      </c>
      <c r="C247" s="1160" t="s">
        <v>2038</v>
      </c>
      <c r="D247" s="765">
        <v>972.13</v>
      </c>
      <c r="E247" s="765">
        <v>972.13</v>
      </c>
      <c r="F247" s="699">
        <v>100</v>
      </c>
      <c r="G247" s="388">
        <v>1</v>
      </c>
      <c r="H247" s="547">
        <v>5</v>
      </c>
      <c r="I247" s="1331"/>
      <c r="J247" s="1331"/>
      <c r="K247" s="1331"/>
      <c r="L247" s="1331"/>
      <c r="M247" s="1331"/>
      <c r="N247" s="1331"/>
      <c r="O247" s="1331"/>
      <c r="P247" s="1331"/>
      <c r="Q247" s="1331"/>
      <c r="R247" s="1331"/>
      <c r="S247" s="1331"/>
      <c r="T247" s="1331"/>
      <c r="U247" s="1331"/>
      <c r="V247" s="1331"/>
      <c r="W247" s="1331"/>
      <c r="X247" s="1331"/>
      <c r="Y247" s="1331"/>
      <c r="Z247" s="1331"/>
      <c r="AA247" s="1331"/>
      <c r="AB247" s="1331"/>
      <c r="AC247" s="1331"/>
      <c r="AD247" s="1331"/>
      <c r="AE247" s="1331"/>
      <c r="AF247" s="1331"/>
      <c r="AG247" s="1331"/>
      <c r="AH247" s="1331"/>
      <c r="AI247" s="1331"/>
      <c r="AJ247" s="1331"/>
    </row>
    <row r="248" spans="2:36" s="27" customFormat="1" ht="16.25" customHeight="1" x14ac:dyDescent="0.2">
      <c r="B248" s="981" t="s">
        <v>1961</v>
      </c>
      <c r="C248" s="1160" t="s">
        <v>2039</v>
      </c>
      <c r="D248" s="765">
        <v>1103.8800000000001</v>
      </c>
      <c r="E248" s="765">
        <v>1051.51</v>
      </c>
      <c r="F248" s="699">
        <v>95.255824908504536</v>
      </c>
      <c r="G248" s="388">
        <v>1</v>
      </c>
      <c r="H248" s="547">
        <v>5</v>
      </c>
      <c r="I248" s="1331"/>
      <c r="J248" s="1331"/>
      <c r="K248" s="1331"/>
      <c r="L248" s="1331"/>
      <c r="M248" s="1331"/>
      <c r="N248" s="1331"/>
      <c r="O248" s="1331"/>
      <c r="P248" s="1331"/>
      <c r="Q248" s="1331"/>
      <c r="R248" s="1331"/>
      <c r="S248" s="1331"/>
      <c r="T248" s="1331"/>
      <c r="U248" s="1331"/>
      <c r="V248" s="1331"/>
      <c r="W248" s="1331"/>
      <c r="X248" s="1331"/>
      <c r="Y248" s="1331"/>
      <c r="Z248" s="1331"/>
      <c r="AA248" s="1331"/>
      <c r="AB248" s="1331"/>
      <c r="AC248" s="1331"/>
      <c r="AD248" s="1331"/>
      <c r="AE248" s="1331"/>
      <c r="AF248" s="1331"/>
      <c r="AG248" s="1331"/>
      <c r="AH248" s="1331"/>
      <c r="AI248" s="1331"/>
      <c r="AJ248" s="1331"/>
    </row>
    <row r="249" spans="2:36" s="27" customFormat="1" ht="16.25" customHeight="1" x14ac:dyDescent="0.2">
      <c r="B249" s="981" t="s">
        <v>231</v>
      </c>
      <c r="C249" s="1160" t="s">
        <v>484</v>
      </c>
      <c r="D249" s="765">
        <v>1861.56</v>
      </c>
      <c r="E249" s="766">
        <v>1821.37</v>
      </c>
      <c r="F249" s="390">
        <v>97.841058037345022</v>
      </c>
      <c r="G249" s="389">
        <v>1</v>
      </c>
      <c r="H249" s="547">
        <v>9</v>
      </c>
      <c r="I249" s="1331"/>
      <c r="J249" s="1331"/>
      <c r="K249" s="1331"/>
      <c r="L249" s="1331"/>
      <c r="M249" s="1331"/>
      <c r="N249" s="1331"/>
      <c r="O249" s="1331"/>
      <c r="P249" s="1331"/>
      <c r="Q249" s="1331"/>
      <c r="R249" s="1331"/>
      <c r="S249" s="1331"/>
      <c r="T249" s="1331"/>
      <c r="U249" s="1331"/>
      <c r="V249" s="1331"/>
      <c r="W249" s="1331"/>
      <c r="X249" s="1331"/>
      <c r="Y249" s="1331"/>
      <c r="Z249" s="1331"/>
      <c r="AA249" s="1331"/>
      <c r="AB249" s="1331"/>
      <c r="AC249" s="1331"/>
      <c r="AD249" s="1331"/>
      <c r="AE249" s="1331"/>
      <c r="AF249" s="1331"/>
      <c r="AG249" s="1331"/>
      <c r="AH249" s="1331"/>
      <c r="AI249" s="1331"/>
      <c r="AJ249" s="1331"/>
    </row>
    <row r="250" spans="2:36" s="27" customFormat="1" ht="16.25" customHeight="1" x14ac:dyDescent="0.2">
      <c r="B250" s="981" t="s">
        <v>232</v>
      </c>
      <c r="C250" s="1160" t="s">
        <v>485</v>
      </c>
      <c r="D250" s="765">
        <v>1967.54</v>
      </c>
      <c r="E250" s="765">
        <v>1862.09</v>
      </c>
      <c r="F250" s="699">
        <v>94.640515567663172</v>
      </c>
      <c r="G250" s="388">
        <v>1</v>
      </c>
      <c r="H250" s="547">
        <v>7</v>
      </c>
      <c r="I250" s="1331"/>
      <c r="J250" s="1331"/>
      <c r="K250" s="1331"/>
      <c r="L250" s="1331"/>
      <c r="M250" s="1331"/>
      <c r="N250" s="1331"/>
      <c r="O250" s="1331"/>
      <c r="P250" s="1331"/>
      <c r="Q250" s="1331"/>
      <c r="R250" s="1331"/>
      <c r="S250" s="1331"/>
      <c r="T250" s="1331"/>
      <c r="U250" s="1331"/>
      <c r="V250" s="1331"/>
      <c r="W250" s="1331"/>
      <c r="X250" s="1331"/>
      <c r="Y250" s="1331"/>
      <c r="Z250" s="1331"/>
      <c r="AA250" s="1331"/>
      <c r="AB250" s="1331"/>
      <c r="AC250" s="1331"/>
      <c r="AD250" s="1331"/>
      <c r="AE250" s="1331"/>
      <c r="AF250" s="1331"/>
      <c r="AG250" s="1331"/>
      <c r="AH250" s="1331"/>
      <c r="AI250" s="1331"/>
      <c r="AJ250" s="1331"/>
    </row>
    <row r="251" spans="2:36" s="27" customFormat="1" ht="16.25" customHeight="1" x14ac:dyDescent="0.2">
      <c r="B251" s="981" t="s">
        <v>233</v>
      </c>
      <c r="C251" s="1160" t="s">
        <v>486</v>
      </c>
      <c r="D251" s="765">
        <v>2990.68</v>
      </c>
      <c r="E251" s="766">
        <v>2990.68</v>
      </c>
      <c r="F251" s="390">
        <v>100</v>
      </c>
      <c r="G251" s="389">
        <v>1</v>
      </c>
      <c r="H251" s="547">
        <v>5</v>
      </c>
      <c r="I251" s="1331"/>
      <c r="J251" s="1331"/>
      <c r="K251" s="1331"/>
      <c r="L251" s="1331"/>
      <c r="M251" s="1331"/>
      <c r="N251" s="1331"/>
      <c r="O251" s="1331"/>
      <c r="P251" s="1331"/>
      <c r="Q251" s="1331"/>
      <c r="R251" s="1331"/>
      <c r="S251" s="1331"/>
      <c r="T251" s="1331"/>
      <c r="U251" s="1331"/>
      <c r="V251" s="1331"/>
      <c r="W251" s="1331"/>
      <c r="X251" s="1331"/>
      <c r="Y251" s="1331"/>
      <c r="Z251" s="1331"/>
      <c r="AA251" s="1331"/>
      <c r="AB251" s="1331"/>
      <c r="AC251" s="1331"/>
      <c r="AD251" s="1331"/>
      <c r="AE251" s="1331"/>
      <c r="AF251" s="1331"/>
      <c r="AG251" s="1331"/>
      <c r="AH251" s="1331"/>
      <c r="AI251" s="1331"/>
      <c r="AJ251" s="1331"/>
    </row>
    <row r="252" spans="2:36" s="27" customFormat="1" ht="16.25" customHeight="1" x14ac:dyDescent="0.2">
      <c r="B252" s="981" t="s">
        <v>235</v>
      </c>
      <c r="C252" s="1160" t="s">
        <v>487</v>
      </c>
      <c r="D252" s="765">
        <v>1155.5999999999999</v>
      </c>
      <c r="E252" s="765">
        <v>1054.5</v>
      </c>
      <c r="F252" s="699">
        <v>91.251298026998967</v>
      </c>
      <c r="G252" s="388">
        <v>1</v>
      </c>
      <c r="H252" s="547">
        <v>1</v>
      </c>
      <c r="I252" s="1331"/>
      <c r="J252" s="1331"/>
      <c r="K252" s="1331"/>
      <c r="L252" s="1331"/>
      <c r="M252" s="1331"/>
      <c r="N252" s="1331"/>
      <c r="O252" s="1331"/>
      <c r="P252" s="1331"/>
      <c r="Q252" s="1331"/>
      <c r="R252" s="1331"/>
      <c r="S252" s="1331"/>
      <c r="T252" s="1331"/>
      <c r="U252" s="1331"/>
      <c r="V252" s="1331"/>
      <c r="W252" s="1331"/>
      <c r="X252" s="1331"/>
      <c r="Y252" s="1331"/>
      <c r="Z252" s="1331"/>
      <c r="AA252" s="1331"/>
      <c r="AB252" s="1331"/>
      <c r="AC252" s="1331"/>
      <c r="AD252" s="1331"/>
      <c r="AE252" s="1331"/>
      <c r="AF252" s="1331"/>
      <c r="AG252" s="1331"/>
      <c r="AH252" s="1331"/>
      <c r="AI252" s="1331"/>
      <c r="AJ252" s="1331"/>
    </row>
    <row r="253" spans="2:36" s="27" customFormat="1" ht="16.25" customHeight="1" x14ac:dyDescent="0.2">
      <c r="B253" s="981" t="s">
        <v>236</v>
      </c>
      <c r="C253" s="1160" t="s">
        <v>488</v>
      </c>
      <c r="D253" s="765">
        <v>1850.2</v>
      </c>
      <c r="E253" s="766">
        <v>1850.2</v>
      </c>
      <c r="F253" s="390">
        <v>100</v>
      </c>
      <c r="G253" s="389">
        <v>1</v>
      </c>
      <c r="H253" s="547">
        <v>3</v>
      </c>
      <c r="I253" s="1331"/>
      <c r="J253" s="1331"/>
      <c r="K253" s="1331"/>
      <c r="L253" s="1331"/>
      <c r="M253" s="1331"/>
      <c r="N253" s="1331"/>
      <c r="O253" s="1331"/>
      <c r="P253" s="1331"/>
      <c r="Q253" s="1331"/>
      <c r="R253" s="1331"/>
      <c r="S253" s="1331"/>
      <c r="T253" s="1331"/>
      <c r="U253" s="1331"/>
      <c r="V253" s="1331"/>
      <c r="W253" s="1331"/>
      <c r="X253" s="1331"/>
      <c r="Y253" s="1331"/>
      <c r="Z253" s="1331"/>
      <c r="AA253" s="1331"/>
      <c r="AB253" s="1331"/>
      <c r="AC253" s="1331"/>
      <c r="AD253" s="1331"/>
      <c r="AE253" s="1331"/>
      <c r="AF253" s="1331"/>
      <c r="AG253" s="1331"/>
      <c r="AH253" s="1331"/>
      <c r="AI253" s="1331"/>
      <c r="AJ253" s="1331"/>
    </row>
    <row r="254" spans="2:36" s="27" customFormat="1" ht="16.25" customHeight="1" x14ac:dyDescent="0.2">
      <c r="B254" s="981" t="s">
        <v>237</v>
      </c>
      <c r="C254" s="1160" t="s">
        <v>489</v>
      </c>
      <c r="D254" s="765">
        <v>1148.72</v>
      </c>
      <c r="E254" s="765">
        <v>1148.72</v>
      </c>
      <c r="F254" s="699">
        <v>100</v>
      </c>
      <c r="G254" s="388">
        <v>1</v>
      </c>
      <c r="H254" s="547">
        <v>2</v>
      </c>
      <c r="I254" s="1331"/>
      <c r="J254" s="1331"/>
      <c r="K254" s="1331"/>
      <c r="L254" s="1331"/>
      <c r="M254" s="1331"/>
      <c r="N254" s="1331"/>
      <c r="O254" s="1331"/>
      <c r="P254" s="1331"/>
      <c r="Q254" s="1331"/>
      <c r="R254" s="1331"/>
      <c r="S254" s="1331"/>
      <c r="T254" s="1331"/>
      <c r="U254" s="1331"/>
      <c r="V254" s="1331"/>
      <c r="W254" s="1331"/>
      <c r="X254" s="1331"/>
      <c r="Y254" s="1331"/>
      <c r="Z254" s="1331"/>
      <c r="AA254" s="1331"/>
      <c r="AB254" s="1331"/>
      <c r="AC254" s="1331"/>
      <c r="AD254" s="1331"/>
      <c r="AE254" s="1331"/>
      <c r="AF254" s="1331"/>
      <c r="AG254" s="1331"/>
      <c r="AH254" s="1331"/>
      <c r="AI254" s="1331"/>
      <c r="AJ254" s="1331"/>
    </row>
    <row r="255" spans="2:36" s="27" customFormat="1" ht="16.25" customHeight="1" x14ac:dyDescent="0.2">
      <c r="B255" s="981" t="s">
        <v>238</v>
      </c>
      <c r="C255" s="1160" t="s">
        <v>490</v>
      </c>
      <c r="D255" s="765">
        <v>1851.39</v>
      </c>
      <c r="E255" s="766">
        <v>1851.39</v>
      </c>
      <c r="F255" s="390">
        <v>100</v>
      </c>
      <c r="G255" s="389">
        <v>1</v>
      </c>
      <c r="H255" s="547">
        <v>3</v>
      </c>
      <c r="I255" s="1331"/>
      <c r="J255" s="1331"/>
      <c r="K255" s="1331"/>
      <c r="L255" s="1331"/>
      <c r="M255" s="1331"/>
      <c r="N255" s="1331"/>
      <c r="O255" s="1331"/>
      <c r="P255" s="1331"/>
      <c r="Q255" s="1331"/>
      <c r="R255" s="1331"/>
      <c r="S255" s="1331"/>
      <c r="T255" s="1331"/>
      <c r="U255" s="1331"/>
      <c r="V255" s="1331"/>
      <c r="W255" s="1331"/>
      <c r="X255" s="1331"/>
      <c r="Y255" s="1331"/>
      <c r="Z255" s="1331"/>
      <c r="AA255" s="1331"/>
      <c r="AB255" s="1331"/>
      <c r="AC255" s="1331"/>
      <c r="AD255" s="1331"/>
      <c r="AE255" s="1331"/>
      <c r="AF255" s="1331"/>
      <c r="AG255" s="1331"/>
      <c r="AH255" s="1331"/>
      <c r="AI255" s="1331"/>
      <c r="AJ255" s="1331"/>
    </row>
    <row r="256" spans="2:36" s="27" customFormat="1" ht="16.25" customHeight="1" x14ac:dyDescent="0.2">
      <c r="B256" s="981" t="s">
        <v>239</v>
      </c>
      <c r="C256" s="1160" t="s">
        <v>491</v>
      </c>
      <c r="D256" s="765">
        <v>2114.5300000000002</v>
      </c>
      <c r="E256" s="765">
        <v>2034.47</v>
      </c>
      <c r="F256" s="699">
        <v>96.21381583614324</v>
      </c>
      <c r="G256" s="388">
        <v>1</v>
      </c>
      <c r="H256" s="547">
        <v>3</v>
      </c>
      <c r="I256" s="1331"/>
      <c r="J256" s="1331"/>
      <c r="K256" s="1331"/>
      <c r="L256" s="1331"/>
      <c r="M256" s="1331"/>
      <c r="N256" s="1331"/>
      <c r="O256" s="1331"/>
      <c r="P256" s="1331"/>
      <c r="Q256" s="1331"/>
      <c r="R256" s="1331"/>
      <c r="S256" s="1331"/>
      <c r="T256" s="1331"/>
      <c r="U256" s="1331"/>
      <c r="V256" s="1331"/>
      <c r="W256" s="1331"/>
      <c r="X256" s="1331"/>
      <c r="Y256" s="1331"/>
      <c r="Z256" s="1331"/>
      <c r="AA256" s="1331"/>
      <c r="AB256" s="1331"/>
      <c r="AC256" s="1331"/>
      <c r="AD256" s="1331"/>
      <c r="AE256" s="1331"/>
      <c r="AF256" s="1331"/>
      <c r="AG256" s="1331"/>
      <c r="AH256" s="1331"/>
      <c r="AI256" s="1331"/>
      <c r="AJ256" s="1331"/>
    </row>
    <row r="257" spans="2:36" s="27" customFormat="1" ht="16.25" customHeight="1" x14ac:dyDescent="0.2">
      <c r="B257" s="981" t="s">
        <v>240</v>
      </c>
      <c r="C257" s="1160" t="s">
        <v>492</v>
      </c>
      <c r="D257" s="765">
        <v>1494.36</v>
      </c>
      <c r="E257" s="766">
        <v>1458.92</v>
      </c>
      <c r="F257" s="390">
        <v>97.628416178163235</v>
      </c>
      <c r="G257" s="389">
        <v>1</v>
      </c>
      <c r="H257" s="547">
        <v>2</v>
      </c>
      <c r="I257" s="1331"/>
      <c r="J257" s="1331"/>
      <c r="K257" s="1331"/>
      <c r="L257" s="1331"/>
      <c r="M257" s="1331"/>
      <c r="N257" s="1331"/>
      <c r="O257" s="1331"/>
      <c r="P257" s="1331"/>
      <c r="Q257" s="1331"/>
      <c r="R257" s="1331"/>
      <c r="S257" s="1331"/>
      <c r="T257" s="1331"/>
      <c r="U257" s="1331"/>
      <c r="V257" s="1331"/>
      <c r="W257" s="1331"/>
      <c r="X257" s="1331"/>
      <c r="Y257" s="1331"/>
      <c r="Z257" s="1331"/>
      <c r="AA257" s="1331"/>
      <c r="AB257" s="1331"/>
      <c r="AC257" s="1331"/>
      <c r="AD257" s="1331"/>
      <c r="AE257" s="1331"/>
      <c r="AF257" s="1331"/>
      <c r="AG257" s="1331"/>
      <c r="AH257" s="1331"/>
      <c r="AI257" s="1331"/>
      <c r="AJ257" s="1331"/>
    </row>
    <row r="258" spans="2:36" s="27" customFormat="1" ht="16.25" customHeight="1" x14ac:dyDescent="0.2">
      <c r="B258" s="981" t="s">
        <v>241</v>
      </c>
      <c r="C258" s="1160" t="s">
        <v>493</v>
      </c>
      <c r="D258" s="765">
        <v>1007.3</v>
      </c>
      <c r="E258" s="765">
        <v>983.5</v>
      </c>
      <c r="F258" s="699">
        <v>97.63724808895067</v>
      </c>
      <c r="G258" s="388">
        <v>1</v>
      </c>
      <c r="H258" s="547">
        <v>1</v>
      </c>
      <c r="I258" s="1331"/>
      <c r="J258" s="1331"/>
      <c r="K258" s="1331"/>
      <c r="L258" s="1331"/>
      <c r="M258" s="1331"/>
      <c r="N258" s="1331"/>
      <c r="O258" s="1331"/>
      <c r="P258" s="1331"/>
      <c r="Q258" s="1331"/>
      <c r="R258" s="1331"/>
      <c r="S258" s="1331"/>
      <c r="T258" s="1331"/>
      <c r="U258" s="1331"/>
      <c r="V258" s="1331"/>
      <c r="W258" s="1331"/>
      <c r="X258" s="1331"/>
      <c r="Y258" s="1331"/>
      <c r="Z258" s="1331"/>
      <c r="AA258" s="1331"/>
      <c r="AB258" s="1331"/>
      <c r="AC258" s="1331"/>
      <c r="AD258" s="1331"/>
      <c r="AE258" s="1331"/>
      <c r="AF258" s="1331"/>
      <c r="AG258" s="1331"/>
      <c r="AH258" s="1331"/>
      <c r="AI258" s="1331"/>
      <c r="AJ258" s="1331"/>
    </row>
    <row r="259" spans="2:36" s="27" customFormat="1" ht="16.25" customHeight="1" x14ac:dyDescent="0.2">
      <c r="B259" s="981" t="s">
        <v>242</v>
      </c>
      <c r="C259" s="1160" t="s">
        <v>494</v>
      </c>
      <c r="D259" s="765">
        <v>911.07</v>
      </c>
      <c r="E259" s="766">
        <v>877.44</v>
      </c>
      <c r="F259" s="390">
        <v>96.308735881984916</v>
      </c>
      <c r="G259" s="389">
        <v>1</v>
      </c>
      <c r="H259" s="547">
        <v>1</v>
      </c>
      <c r="I259" s="1331"/>
      <c r="J259" s="1331"/>
      <c r="K259" s="1331"/>
      <c r="L259" s="1331"/>
      <c r="M259" s="1331"/>
      <c r="N259" s="1331"/>
      <c r="O259" s="1331"/>
      <c r="P259" s="1331"/>
      <c r="Q259" s="1331"/>
      <c r="R259" s="1331"/>
      <c r="S259" s="1331"/>
      <c r="T259" s="1331"/>
      <c r="U259" s="1331"/>
      <c r="V259" s="1331"/>
      <c r="W259" s="1331"/>
      <c r="X259" s="1331"/>
      <c r="Y259" s="1331"/>
      <c r="Z259" s="1331"/>
      <c r="AA259" s="1331"/>
      <c r="AB259" s="1331"/>
      <c r="AC259" s="1331"/>
      <c r="AD259" s="1331"/>
      <c r="AE259" s="1331"/>
      <c r="AF259" s="1331"/>
      <c r="AG259" s="1331"/>
      <c r="AH259" s="1331"/>
      <c r="AI259" s="1331"/>
      <c r="AJ259" s="1331"/>
    </row>
    <row r="260" spans="2:36" s="27" customFormat="1" ht="16.25" customHeight="1" x14ac:dyDescent="0.2">
      <c r="B260" s="981" t="s">
        <v>243</v>
      </c>
      <c r="C260" s="1160" t="s">
        <v>495</v>
      </c>
      <c r="D260" s="765">
        <v>1773.9</v>
      </c>
      <c r="E260" s="765">
        <v>1773.9</v>
      </c>
      <c r="F260" s="699">
        <v>100</v>
      </c>
      <c r="G260" s="388">
        <v>1</v>
      </c>
      <c r="H260" s="547">
        <v>2</v>
      </c>
      <c r="I260" s="1331"/>
      <c r="J260" s="1331"/>
      <c r="K260" s="1331"/>
      <c r="L260" s="1331"/>
      <c r="M260" s="1331"/>
      <c r="N260" s="1331"/>
      <c r="O260" s="1331"/>
      <c r="P260" s="1331"/>
      <c r="Q260" s="1331"/>
      <c r="R260" s="1331"/>
      <c r="S260" s="1331"/>
      <c r="T260" s="1331"/>
      <c r="U260" s="1331"/>
      <c r="V260" s="1331"/>
      <c r="W260" s="1331"/>
      <c r="X260" s="1331"/>
      <c r="Y260" s="1331"/>
      <c r="Z260" s="1331"/>
      <c r="AA260" s="1331"/>
      <c r="AB260" s="1331"/>
      <c r="AC260" s="1331"/>
      <c r="AD260" s="1331"/>
      <c r="AE260" s="1331"/>
      <c r="AF260" s="1331"/>
      <c r="AG260" s="1331"/>
      <c r="AH260" s="1331"/>
      <c r="AI260" s="1331"/>
      <c r="AJ260" s="1331"/>
    </row>
    <row r="261" spans="2:36" s="27" customFormat="1" ht="16.25" customHeight="1" x14ac:dyDescent="0.2">
      <c r="B261" s="981" t="s">
        <v>244</v>
      </c>
      <c r="C261" s="1160" t="s">
        <v>496</v>
      </c>
      <c r="D261" s="765">
        <v>2439.9</v>
      </c>
      <c r="E261" s="766">
        <v>2387.21</v>
      </c>
      <c r="F261" s="390">
        <v>97.840485265789582</v>
      </c>
      <c r="G261" s="389">
        <v>1</v>
      </c>
      <c r="H261" s="547">
        <v>3</v>
      </c>
      <c r="I261" s="1331"/>
      <c r="J261" s="1331"/>
      <c r="K261" s="1331"/>
      <c r="L261" s="1331"/>
      <c r="M261" s="1331"/>
      <c r="N261" s="1331"/>
      <c r="O261" s="1331"/>
      <c r="P261" s="1331"/>
      <c r="Q261" s="1331"/>
      <c r="R261" s="1331"/>
      <c r="S261" s="1331"/>
      <c r="T261" s="1331"/>
      <c r="U261" s="1331"/>
      <c r="V261" s="1331"/>
      <c r="W261" s="1331"/>
      <c r="X261" s="1331"/>
      <c r="Y261" s="1331"/>
      <c r="Z261" s="1331"/>
      <c r="AA261" s="1331"/>
      <c r="AB261" s="1331"/>
      <c r="AC261" s="1331"/>
      <c r="AD261" s="1331"/>
      <c r="AE261" s="1331"/>
      <c r="AF261" s="1331"/>
      <c r="AG261" s="1331"/>
      <c r="AH261" s="1331"/>
      <c r="AI261" s="1331"/>
      <c r="AJ261" s="1331"/>
    </row>
    <row r="262" spans="2:36" s="27" customFormat="1" ht="16.25" customHeight="1" x14ac:dyDescent="0.2">
      <c r="B262" s="981" t="s">
        <v>245</v>
      </c>
      <c r="C262" s="1160" t="s">
        <v>497</v>
      </c>
      <c r="D262" s="765">
        <v>15547.840000000009</v>
      </c>
      <c r="E262" s="765">
        <v>14893.51</v>
      </c>
      <c r="F262" s="699">
        <v>95.791505443842951</v>
      </c>
      <c r="G262" s="388">
        <v>1</v>
      </c>
      <c r="H262" s="547">
        <v>24</v>
      </c>
      <c r="I262" s="1331"/>
      <c r="J262" s="1331"/>
      <c r="K262" s="1331"/>
      <c r="L262" s="1331"/>
      <c r="M262" s="1331"/>
      <c r="N262" s="1331"/>
      <c r="O262" s="1331"/>
      <c r="P262" s="1331"/>
      <c r="Q262" s="1331"/>
      <c r="R262" s="1331"/>
      <c r="S262" s="1331"/>
      <c r="T262" s="1331"/>
      <c r="U262" s="1331"/>
      <c r="V262" s="1331"/>
      <c r="W262" s="1331"/>
      <c r="X262" s="1331"/>
      <c r="Y262" s="1331"/>
      <c r="Z262" s="1331"/>
      <c r="AA262" s="1331"/>
      <c r="AB262" s="1331"/>
      <c r="AC262" s="1331"/>
      <c r="AD262" s="1331"/>
      <c r="AE262" s="1331"/>
      <c r="AF262" s="1331"/>
      <c r="AG262" s="1331"/>
      <c r="AH262" s="1331"/>
      <c r="AI262" s="1331"/>
      <c r="AJ262" s="1331"/>
    </row>
    <row r="263" spans="2:36" s="27" customFormat="1" ht="16.25" customHeight="1" x14ac:dyDescent="0.2">
      <c r="B263" s="981" t="s">
        <v>246</v>
      </c>
      <c r="C263" s="1160" t="s">
        <v>498</v>
      </c>
      <c r="D263" s="765">
        <v>5094.29</v>
      </c>
      <c r="E263" s="766">
        <v>4866.79</v>
      </c>
      <c r="F263" s="390">
        <v>95.534215759212771</v>
      </c>
      <c r="G263" s="389">
        <v>1</v>
      </c>
      <c r="H263" s="547">
        <v>16</v>
      </c>
      <c r="I263" s="1331"/>
      <c r="J263" s="1331"/>
      <c r="K263" s="1331"/>
      <c r="L263" s="1331"/>
      <c r="M263" s="1331"/>
      <c r="N263" s="1331"/>
      <c r="O263" s="1331"/>
      <c r="P263" s="1331"/>
      <c r="Q263" s="1331"/>
      <c r="R263" s="1331"/>
      <c r="S263" s="1331"/>
      <c r="T263" s="1331"/>
      <c r="U263" s="1331"/>
      <c r="V263" s="1331"/>
      <c r="W263" s="1331"/>
      <c r="X263" s="1331"/>
      <c r="Y263" s="1331"/>
      <c r="Z263" s="1331"/>
      <c r="AA263" s="1331"/>
      <c r="AB263" s="1331"/>
      <c r="AC263" s="1331"/>
      <c r="AD263" s="1331"/>
      <c r="AE263" s="1331"/>
      <c r="AF263" s="1331"/>
      <c r="AG263" s="1331"/>
      <c r="AH263" s="1331"/>
      <c r="AI263" s="1331"/>
      <c r="AJ263" s="1331"/>
    </row>
    <row r="264" spans="2:36" s="27" customFormat="1" ht="16.25" customHeight="1" x14ac:dyDescent="0.2">
      <c r="B264" s="981" t="s">
        <v>247</v>
      </c>
      <c r="C264" s="1160" t="s">
        <v>499</v>
      </c>
      <c r="D264" s="765">
        <v>3411.24</v>
      </c>
      <c r="E264" s="765">
        <v>3047.29</v>
      </c>
      <c r="F264" s="699">
        <v>89.330859159719054</v>
      </c>
      <c r="G264" s="388">
        <v>1</v>
      </c>
      <c r="H264" s="547">
        <v>13</v>
      </c>
      <c r="I264" s="1331"/>
      <c r="J264" s="1331"/>
      <c r="K264" s="1331"/>
      <c r="L264" s="1331"/>
      <c r="M264" s="1331"/>
      <c r="N264" s="1331"/>
      <c r="O264" s="1331"/>
      <c r="P264" s="1331"/>
      <c r="Q264" s="1331"/>
      <c r="R264" s="1331"/>
      <c r="S264" s="1331"/>
      <c r="T264" s="1331"/>
      <c r="U264" s="1331"/>
      <c r="V264" s="1331"/>
      <c r="W264" s="1331"/>
      <c r="X264" s="1331"/>
      <c r="Y264" s="1331"/>
      <c r="Z264" s="1331"/>
      <c r="AA264" s="1331"/>
      <c r="AB264" s="1331"/>
      <c r="AC264" s="1331"/>
      <c r="AD264" s="1331"/>
      <c r="AE264" s="1331"/>
      <c r="AF264" s="1331"/>
      <c r="AG264" s="1331"/>
      <c r="AH264" s="1331"/>
      <c r="AI264" s="1331"/>
      <c r="AJ264" s="1331"/>
    </row>
    <row r="265" spans="2:36" s="27" customFormat="1" ht="16.25" customHeight="1" x14ac:dyDescent="0.2">
      <c r="B265" s="981" t="s">
        <v>248</v>
      </c>
      <c r="C265" s="1160" t="s">
        <v>500</v>
      </c>
      <c r="D265" s="765">
        <v>1380.21</v>
      </c>
      <c r="E265" s="766">
        <v>1326.56</v>
      </c>
      <c r="F265" s="390">
        <v>96.112910354221441</v>
      </c>
      <c r="G265" s="389">
        <v>1</v>
      </c>
      <c r="H265" s="547">
        <v>5</v>
      </c>
      <c r="I265" s="1331"/>
      <c r="J265" s="1331"/>
      <c r="K265" s="1331"/>
      <c r="L265" s="1331"/>
      <c r="M265" s="1331"/>
      <c r="N265" s="1331"/>
      <c r="O265" s="1331"/>
      <c r="P265" s="1331"/>
      <c r="Q265" s="1331"/>
      <c r="R265" s="1331"/>
      <c r="S265" s="1331"/>
      <c r="T265" s="1331"/>
      <c r="U265" s="1331"/>
      <c r="V265" s="1331"/>
      <c r="W265" s="1331"/>
      <c r="X265" s="1331"/>
      <c r="Y265" s="1331"/>
      <c r="Z265" s="1331"/>
      <c r="AA265" s="1331"/>
      <c r="AB265" s="1331"/>
      <c r="AC265" s="1331"/>
      <c r="AD265" s="1331"/>
      <c r="AE265" s="1331"/>
      <c r="AF265" s="1331"/>
      <c r="AG265" s="1331"/>
      <c r="AH265" s="1331"/>
      <c r="AI265" s="1331"/>
      <c r="AJ265" s="1331"/>
    </row>
    <row r="266" spans="2:36" s="27" customFormat="1" ht="16.25" customHeight="1" x14ac:dyDescent="0.2">
      <c r="B266" s="981" t="s">
        <v>249</v>
      </c>
      <c r="C266" s="1160" t="s">
        <v>501</v>
      </c>
      <c r="D266" s="765">
        <v>4251.91</v>
      </c>
      <c r="E266" s="765">
        <v>4175.18</v>
      </c>
      <c r="F266" s="699">
        <v>98.195399244104422</v>
      </c>
      <c r="G266" s="388">
        <v>1</v>
      </c>
      <c r="H266" s="547">
        <v>13</v>
      </c>
      <c r="I266" s="1331"/>
      <c r="J266" s="1331"/>
      <c r="K266" s="1331"/>
      <c r="L266" s="1331"/>
      <c r="M266" s="1331"/>
      <c r="N266" s="1331"/>
      <c r="O266" s="1331"/>
      <c r="P266" s="1331"/>
      <c r="Q266" s="1331"/>
      <c r="R266" s="1331"/>
      <c r="S266" s="1331"/>
      <c r="T266" s="1331"/>
      <c r="U266" s="1331"/>
      <c r="V266" s="1331"/>
      <c r="W266" s="1331"/>
      <c r="X266" s="1331"/>
      <c r="Y266" s="1331"/>
      <c r="Z266" s="1331"/>
      <c r="AA266" s="1331"/>
      <c r="AB266" s="1331"/>
      <c r="AC266" s="1331"/>
      <c r="AD266" s="1331"/>
      <c r="AE266" s="1331"/>
      <c r="AF266" s="1331"/>
      <c r="AG266" s="1331"/>
      <c r="AH266" s="1331"/>
      <c r="AI266" s="1331"/>
      <c r="AJ266" s="1331"/>
    </row>
    <row r="267" spans="2:36" s="27" customFormat="1" ht="16.25" customHeight="1" x14ac:dyDescent="0.2">
      <c r="B267" s="981" t="s">
        <v>250</v>
      </c>
      <c r="C267" s="1160" t="s">
        <v>502</v>
      </c>
      <c r="D267" s="765">
        <v>1571.04</v>
      </c>
      <c r="E267" s="766">
        <v>1510.8</v>
      </c>
      <c r="F267" s="390">
        <v>96.165597311335162</v>
      </c>
      <c r="G267" s="389">
        <v>1</v>
      </c>
      <c r="H267" s="547">
        <v>6</v>
      </c>
      <c r="I267" s="1331"/>
      <c r="J267" s="1331"/>
      <c r="K267" s="1331"/>
      <c r="L267" s="1331"/>
      <c r="M267" s="1331"/>
      <c r="N267" s="1331"/>
      <c r="O267" s="1331"/>
      <c r="P267" s="1331"/>
      <c r="Q267" s="1331"/>
      <c r="R267" s="1331"/>
      <c r="S267" s="1331"/>
      <c r="T267" s="1331"/>
      <c r="U267" s="1331"/>
      <c r="V267" s="1331"/>
      <c r="W267" s="1331"/>
      <c r="X267" s="1331"/>
      <c r="Y267" s="1331"/>
      <c r="Z267" s="1331"/>
      <c r="AA267" s="1331"/>
      <c r="AB267" s="1331"/>
      <c r="AC267" s="1331"/>
      <c r="AD267" s="1331"/>
      <c r="AE267" s="1331"/>
      <c r="AF267" s="1331"/>
      <c r="AG267" s="1331"/>
      <c r="AH267" s="1331"/>
      <c r="AI267" s="1331"/>
      <c r="AJ267" s="1331"/>
    </row>
    <row r="268" spans="2:36" s="27" customFormat="1" ht="16.25" customHeight="1" x14ac:dyDescent="0.2">
      <c r="B268" s="981" t="s">
        <v>251</v>
      </c>
      <c r="C268" s="1160" t="s">
        <v>503</v>
      </c>
      <c r="D268" s="765">
        <v>1391.02</v>
      </c>
      <c r="E268" s="765">
        <v>1319.07</v>
      </c>
      <c r="F268" s="699">
        <v>94.82753662779831</v>
      </c>
      <c r="G268" s="388">
        <v>1</v>
      </c>
      <c r="H268" s="547">
        <v>5</v>
      </c>
      <c r="I268" s="1331"/>
      <c r="J268" s="1331"/>
      <c r="K268" s="1331"/>
      <c r="L268" s="1331"/>
      <c r="M268" s="1331"/>
      <c r="N268" s="1331"/>
      <c r="O268" s="1331"/>
      <c r="P268" s="1331"/>
      <c r="Q268" s="1331"/>
      <c r="R268" s="1331"/>
      <c r="S268" s="1331"/>
      <c r="T268" s="1331"/>
      <c r="U268" s="1331"/>
      <c r="V268" s="1331"/>
      <c r="W268" s="1331"/>
      <c r="X268" s="1331"/>
      <c r="Y268" s="1331"/>
      <c r="Z268" s="1331"/>
      <c r="AA268" s="1331"/>
      <c r="AB268" s="1331"/>
      <c r="AC268" s="1331"/>
      <c r="AD268" s="1331"/>
      <c r="AE268" s="1331"/>
      <c r="AF268" s="1331"/>
      <c r="AG268" s="1331"/>
      <c r="AH268" s="1331"/>
      <c r="AI268" s="1331"/>
      <c r="AJ268" s="1331"/>
    </row>
    <row r="269" spans="2:36" s="27" customFormat="1" ht="16.25" customHeight="1" x14ac:dyDescent="0.2">
      <c r="B269" s="981" t="s">
        <v>252</v>
      </c>
      <c r="C269" s="1160" t="s">
        <v>504</v>
      </c>
      <c r="D269" s="765">
        <v>2502.11</v>
      </c>
      <c r="E269" s="766">
        <v>2358.04</v>
      </c>
      <c r="F269" s="390">
        <v>94.242059701611836</v>
      </c>
      <c r="G269" s="389">
        <v>1</v>
      </c>
      <c r="H269" s="547">
        <v>5</v>
      </c>
      <c r="I269" s="1331"/>
      <c r="J269" s="1331"/>
      <c r="K269" s="1331"/>
      <c r="L269" s="1331"/>
      <c r="M269" s="1331"/>
      <c r="N269" s="1331"/>
      <c r="O269" s="1331"/>
      <c r="P269" s="1331"/>
      <c r="Q269" s="1331"/>
      <c r="R269" s="1331"/>
      <c r="S269" s="1331"/>
      <c r="T269" s="1331"/>
      <c r="U269" s="1331"/>
      <c r="V269" s="1331"/>
      <c r="W269" s="1331"/>
      <c r="X269" s="1331"/>
      <c r="Y269" s="1331"/>
      <c r="Z269" s="1331"/>
      <c r="AA269" s="1331"/>
      <c r="AB269" s="1331"/>
      <c r="AC269" s="1331"/>
      <c r="AD269" s="1331"/>
      <c r="AE269" s="1331"/>
      <c r="AF269" s="1331"/>
      <c r="AG269" s="1331"/>
      <c r="AH269" s="1331"/>
      <c r="AI269" s="1331"/>
      <c r="AJ269" s="1331"/>
    </row>
    <row r="270" spans="2:36" s="27" customFormat="1" ht="16.25" customHeight="1" x14ac:dyDescent="0.2">
      <c r="B270" s="981" t="s">
        <v>253</v>
      </c>
      <c r="C270" s="1160" t="s">
        <v>1502</v>
      </c>
      <c r="D270" s="765">
        <v>3541.4300000000003</v>
      </c>
      <c r="E270" s="765">
        <v>3201.1</v>
      </c>
      <c r="F270" s="699">
        <v>90.390040181508596</v>
      </c>
      <c r="G270" s="388">
        <v>1</v>
      </c>
      <c r="H270" s="547">
        <v>10</v>
      </c>
      <c r="I270" s="1331"/>
      <c r="J270" s="1331"/>
      <c r="K270" s="1331"/>
      <c r="L270" s="1331"/>
      <c r="M270" s="1331"/>
      <c r="N270" s="1331"/>
      <c r="O270" s="1331"/>
      <c r="P270" s="1331"/>
      <c r="Q270" s="1331"/>
      <c r="R270" s="1331"/>
      <c r="S270" s="1331"/>
      <c r="T270" s="1331"/>
      <c r="U270" s="1331"/>
      <c r="V270" s="1331"/>
      <c r="W270" s="1331"/>
      <c r="X270" s="1331"/>
      <c r="Y270" s="1331"/>
      <c r="Z270" s="1331"/>
      <c r="AA270" s="1331"/>
      <c r="AB270" s="1331"/>
      <c r="AC270" s="1331"/>
      <c r="AD270" s="1331"/>
      <c r="AE270" s="1331"/>
      <c r="AF270" s="1331"/>
      <c r="AG270" s="1331"/>
      <c r="AH270" s="1331"/>
      <c r="AI270" s="1331"/>
      <c r="AJ270" s="1331"/>
    </row>
    <row r="271" spans="2:36" s="27" customFormat="1" ht="16.25" customHeight="1" x14ac:dyDescent="0.2">
      <c r="B271" s="981" t="s">
        <v>254</v>
      </c>
      <c r="C271" s="1160" t="s">
        <v>506</v>
      </c>
      <c r="D271" s="765">
        <v>7543.0999999999995</v>
      </c>
      <c r="E271" s="766">
        <v>7012.14</v>
      </c>
      <c r="F271" s="390">
        <v>92.96098421073566</v>
      </c>
      <c r="G271" s="389">
        <v>1</v>
      </c>
      <c r="H271" s="547">
        <v>19</v>
      </c>
      <c r="I271" s="1331"/>
      <c r="J271" s="1331"/>
      <c r="K271" s="1331"/>
      <c r="L271" s="1331"/>
      <c r="M271" s="1331"/>
      <c r="N271" s="1331"/>
      <c r="O271" s="1331"/>
      <c r="P271" s="1331"/>
      <c r="Q271" s="1331"/>
      <c r="R271" s="1331"/>
      <c r="S271" s="1331"/>
      <c r="T271" s="1331"/>
      <c r="U271" s="1331"/>
      <c r="V271" s="1331"/>
      <c r="W271" s="1331"/>
      <c r="X271" s="1331"/>
      <c r="Y271" s="1331"/>
      <c r="Z271" s="1331"/>
      <c r="AA271" s="1331"/>
      <c r="AB271" s="1331"/>
      <c r="AC271" s="1331"/>
      <c r="AD271" s="1331"/>
      <c r="AE271" s="1331"/>
      <c r="AF271" s="1331"/>
      <c r="AG271" s="1331"/>
      <c r="AH271" s="1331"/>
      <c r="AI271" s="1331"/>
      <c r="AJ271" s="1331"/>
    </row>
    <row r="272" spans="2:36" s="27" customFormat="1" ht="16.25" customHeight="1" x14ac:dyDescent="0.2">
      <c r="B272" s="981" t="s">
        <v>255</v>
      </c>
      <c r="C272" s="1160" t="s">
        <v>507</v>
      </c>
      <c r="D272" s="765">
        <v>1189.1199999999999</v>
      </c>
      <c r="E272" s="765">
        <v>1139.82</v>
      </c>
      <c r="F272" s="699">
        <v>95.85407696447794</v>
      </c>
      <c r="G272" s="388">
        <v>1</v>
      </c>
      <c r="H272" s="547">
        <v>2</v>
      </c>
      <c r="I272" s="1331"/>
      <c r="J272" s="1331"/>
      <c r="K272" s="1331"/>
      <c r="L272" s="1331"/>
      <c r="M272" s="1331"/>
      <c r="N272" s="1331"/>
      <c r="O272" s="1331"/>
      <c r="P272" s="1331"/>
      <c r="Q272" s="1331"/>
      <c r="R272" s="1331"/>
      <c r="S272" s="1331"/>
      <c r="T272" s="1331"/>
      <c r="U272" s="1331"/>
      <c r="V272" s="1331"/>
      <c r="W272" s="1331"/>
      <c r="X272" s="1331"/>
      <c r="Y272" s="1331"/>
      <c r="Z272" s="1331"/>
      <c r="AA272" s="1331"/>
      <c r="AB272" s="1331"/>
      <c r="AC272" s="1331"/>
      <c r="AD272" s="1331"/>
      <c r="AE272" s="1331"/>
      <c r="AF272" s="1331"/>
      <c r="AG272" s="1331"/>
      <c r="AH272" s="1331"/>
      <c r="AI272" s="1331"/>
      <c r="AJ272" s="1331"/>
    </row>
    <row r="273" spans="2:36" s="27" customFormat="1" ht="16.25" customHeight="1" x14ac:dyDescent="0.2">
      <c r="B273" s="981" t="s">
        <v>256</v>
      </c>
      <c r="C273" s="1160" t="s">
        <v>508</v>
      </c>
      <c r="D273" s="765">
        <v>1392</v>
      </c>
      <c r="E273" s="766">
        <v>1368</v>
      </c>
      <c r="F273" s="390">
        <v>98.275862068965509</v>
      </c>
      <c r="G273" s="389">
        <v>1</v>
      </c>
      <c r="H273" s="547">
        <v>4</v>
      </c>
      <c r="I273" s="1331"/>
      <c r="J273" s="1331"/>
      <c r="K273" s="1331"/>
      <c r="L273" s="1331"/>
      <c r="M273" s="1331"/>
      <c r="N273" s="1331"/>
      <c r="O273" s="1331"/>
      <c r="P273" s="1331"/>
      <c r="Q273" s="1331"/>
      <c r="R273" s="1331"/>
      <c r="S273" s="1331"/>
      <c r="T273" s="1331"/>
      <c r="U273" s="1331"/>
      <c r="V273" s="1331"/>
      <c r="W273" s="1331"/>
      <c r="X273" s="1331"/>
      <c r="Y273" s="1331"/>
      <c r="Z273" s="1331"/>
      <c r="AA273" s="1331"/>
      <c r="AB273" s="1331"/>
      <c r="AC273" s="1331"/>
      <c r="AD273" s="1331"/>
      <c r="AE273" s="1331"/>
      <c r="AF273" s="1331"/>
      <c r="AG273" s="1331"/>
      <c r="AH273" s="1331"/>
      <c r="AI273" s="1331"/>
      <c r="AJ273" s="1331"/>
    </row>
    <row r="274" spans="2:36" s="27" customFormat="1" ht="16.25" customHeight="1" x14ac:dyDescent="0.2">
      <c r="B274" s="981" t="s">
        <v>257</v>
      </c>
      <c r="C274" s="1160" t="s">
        <v>509</v>
      </c>
      <c r="D274" s="765">
        <v>2151.67</v>
      </c>
      <c r="E274" s="765">
        <v>2125.2399999999998</v>
      </c>
      <c r="F274" s="699">
        <v>98.771651786751676</v>
      </c>
      <c r="G274" s="388">
        <v>1</v>
      </c>
      <c r="H274" s="547">
        <v>6</v>
      </c>
      <c r="I274" s="1331"/>
      <c r="J274" s="1331"/>
      <c r="K274" s="1331"/>
      <c r="L274" s="1331"/>
      <c r="M274" s="1331"/>
      <c r="N274" s="1331"/>
      <c r="O274" s="1331"/>
      <c r="P274" s="1331"/>
      <c r="Q274" s="1331"/>
      <c r="R274" s="1331"/>
      <c r="S274" s="1331"/>
      <c r="T274" s="1331"/>
      <c r="U274" s="1331"/>
      <c r="V274" s="1331"/>
      <c r="W274" s="1331"/>
      <c r="X274" s="1331"/>
      <c r="Y274" s="1331"/>
      <c r="Z274" s="1331"/>
      <c r="AA274" s="1331"/>
      <c r="AB274" s="1331"/>
      <c r="AC274" s="1331"/>
      <c r="AD274" s="1331"/>
      <c r="AE274" s="1331"/>
      <c r="AF274" s="1331"/>
      <c r="AG274" s="1331"/>
      <c r="AH274" s="1331"/>
      <c r="AI274" s="1331"/>
      <c r="AJ274" s="1331"/>
    </row>
    <row r="275" spans="2:36" s="27" customFormat="1" ht="16.25" customHeight="1" x14ac:dyDescent="0.2">
      <c r="B275" s="981" t="s">
        <v>258</v>
      </c>
      <c r="C275" s="1160" t="s">
        <v>1503</v>
      </c>
      <c r="D275" s="765">
        <v>2373.1000000000004</v>
      </c>
      <c r="E275" s="766">
        <v>2204.4899999999998</v>
      </c>
      <c r="F275" s="390">
        <v>92.894947536976929</v>
      </c>
      <c r="G275" s="389">
        <v>1</v>
      </c>
      <c r="H275" s="547">
        <v>2</v>
      </c>
      <c r="I275" s="1331"/>
      <c r="J275" s="1331"/>
      <c r="K275" s="1331"/>
      <c r="L275" s="1331"/>
      <c r="M275" s="1331"/>
      <c r="N275" s="1331"/>
      <c r="O275" s="1331"/>
      <c r="P275" s="1331"/>
      <c r="Q275" s="1331"/>
      <c r="R275" s="1331"/>
      <c r="S275" s="1331"/>
      <c r="T275" s="1331"/>
      <c r="U275" s="1331"/>
      <c r="V275" s="1331"/>
      <c r="W275" s="1331"/>
      <c r="X275" s="1331"/>
      <c r="Y275" s="1331"/>
      <c r="Z275" s="1331"/>
      <c r="AA275" s="1331"/>
      <c r="AB275" s="1331"/>
      <c r="AC275" s="1331"/>
      <c r="AD275" s="1331"/>
      <c r="AE275" s="1331"/>
      <c r="AF275" s="1331"/>
      <c r="AG275" s="1331"/>
      <c r="AH275" s="1331"/>
      <c r="AI275" s="1331"/>
      <c r="AJ275" s="1331"/>
    </row>
    <row r="276" spans="2:36" s="27" customFormat="1" ht="16.25" customHeight="1" x14ac:dyDescent="0.2">
      <c r="B276" s="981" t="s">
        <v>259</v>
      </c>
      <c r="C276" s="1160" t="s">
        <v>1504</v>
      </c>
      <c r="D276" s="765">
        <v>3909.9</v>
      </c>
      <c r="E276" s="765">
        <v>3666.01</v>
      </c>
      <c r="F276" s="699">
        <v>93.762244558684372</v>
      </c>
      <c r="G276" s="388">
        <v>1</v>
      </c>
      <c r="H276" s="547">
        <v>8</v>
      </c>
      <c r="I276" s="1331"/>
      <c r="J276" s="1331"/>
      <c r="K276" s="1331"/>
      <c r="L276" s="1331"/>
      <c r="M276" s="1331"/>
      <c r="N276" s="1331"/>
      <c r="O276" s="1331"/>
      <c r="P276" s="1331"/>
      <c r="Q276" s="1331"/>
      <c r="R276" s="1331"/>
      <c r="S276" s="1331"/>
      <c r="T276" s="1331"/>
      <c r="U276" s="1331"/>
      <c r="V276" s="1331"/>
      <c r="W276" s="1331"/>
      <c r="X276" s="1331"/>
      <c r="Y276" s="1331"/>
      <c r="Z276" s="1331"/>
      <c r="AA276" s="1331"/>
      <c r="AB276" s="1331"/>
      <c r="AC276" s="1331"/>
      <c r="AD276" s="1331"/>
      <c r="AE276" s="1331"/>
      <c r="AF276" s="1331"/>
      <c r="AG276" s="1331"/>
      <c r="AH276" s="1331"/>
      <c r="AI276" s="1331"/>
      <c r="AJ276" s="1331"/>
    </row>
    <row r="277" spans="2:36" s="27" customFormat="1" ht="16.25" customHeight="1" x14ac:dyDescent="0.2">
      <c r="B277" s="981" t="s">
        <v>260</v>
      </c>
      <c r="C277" s="1160" t="s">
        <v>512</v>
      </c>
      <c r="D277" s="765">
        <v>2176.23</v>
      </c>
      <c r="E277" s="766">
        <v>2141.4</v>
      </c>
      <c r="F277" s="390">
        <v>98.399525785417907</v>
      </c>
      <c r="G277" s="389">
        <v>1</v>
      </c>
      <c r="H277" s="547">
        <v>0</v>
      </c>
      <c r="I277" s="1331"/>
      <c r="J277" s="1331"/>
      <c r="K277" s="1331"/>
      <c r="L277" s="1331"/>
      <c r="M277" s="1331"/>
      <c r="N277" s="1331"/>
      <c r="O277" s="1331"/>
      <c r="P277" s="1331"/>
      <c r="Q277" s="1331"/>
      <c r="R277" s="1331"/>
      <c r="S277" s="1331"/>
      <c r="T277" s="1331"/>
      <c r="U277" s="1331"/>
      <c r="V277" s="1331"/>
      <c r="W277" s="1331"/>
      <c r="X277" s="1331"/>
      <c r="Y277" s="1331"/>
      <c r="Z277" s="1331"/>
      <c r="AA277" s="1331"/>
      <c r="AB277" s="1331"/>
      <c r="AC277" s="1331"/>
      <c r="AD277" s="1331"/>
      <c r="AE277" s="1331"/>
      <c r="AF277" s="1331"/>
      <c r="AG277" s="1331"/>
      <c r="AH277" s="1331"/>
      <c r="AI277" s="1331"/>
      <c r="AJ277" s="1331"/>
    </row>
    <row r="278" spans="2:36" s="27" customFormat="1" ht="16.25" customHeight="1" x14ac:dyDescent="0.2">
      <c r="B278" s="981" t="s">
        <v>261</v>
      </c>
      <c r="C278" s="1160" t="s">
        <v>513</v>
      </c>
      <c r="D278" s="765">
        <v>897.84</v>
      </c>
      <c r="E278" s="765">
        <v>897.84</v>
      </c>
      <c r="F278" s="699">
        <v>100</v>
      </c>
      <c r="G278" s="388">
        <v>1</v>
      </c>
      <c r="H278" s="547">
        <v>0</v>
      </c>
      <c r="I278" s="1331"/>
      <c r="J278" s="1331"/>
      <c r="K278" s="1331"/>
      <c r="L278" s="1331"/>
      <c r="M278" s="1331"/>
      <c r="N278" s="1331"/>
      <c r="O278" s="1331"/>
      <c r="P278" s="1331"/>
      <c r="Q278" s="1331"/>
      <c r="R278" s="1331"/>
      <c r="S278" s="1331"/>
      <c r="T278" s="1331"/>
      <c r="U278" s="1331"/>
      <c r="V278" s="1331"/>
      <c r="W278" s="1331"/>
      <c r="X278" s="1331"/>
      <c r="Y278" s="1331"/>
      <c r="Z278" s="1331"/>
      <c r="AA278" s="1331"/>
      <c r="AB278" s="1331"/>
      <c r="AC278" s="1331"/>
      <c r="AD278" s="1331"/>
      <c r="AE278" s="1331"/>
      <c r="AF278" s="1331"/>
      <c r="AG278" s="1331"/>
      <c r="AH278" s="1331"/>
      <c r="AI278" s="1331"/>
      <c r="AJ278" s="1331"/>
    </row>
    <row r="279" spans="2:36" s="27" customFormat="1" ht="16.25" customHeight="1" x14ac:dyDescent="0.2">
      <c r="B279" s="981" t="s">
        <v>262</v>
      </c>
      <c r="C279" s="1160" t="s">
        <v>514</v>
      </c>
      <c r="D279" s="765">
        <v>1222.3399999999999</v>
      </c>
      <c r="E279" s="766">
        <v>1062.9000000000001</v>
      </c>
      <c r="F279" s="390">
        <v>86.956166042181408</v>
      </c>
      <c r="G279" s="389">
        <v>1</v>
      </c>
      <c r="H279" s="547">
        <v>0</v>
      </c>
      <c r="I279" s="1331"/>
      <c r="J279" s="1331"/>
      <c r="K279" s="1331"/>
      <c r="L279" s="1331"/>
      <c r="M279" s="1331"/>
      <c r="N279" s="1331"/>
      <c r="O279" s="1331"/>
      <c r="P279" s="1331"/>
      <c r="Q279" s="1331"/>
      <c r="R279" s="1331"/>
      <c r="S279" s="1331"/>
      <c r="T279" s="1331"/>
      <c r="U279" s="1331"/>
      <c r="V279" s="1331"/>
      <c r="W279" s="1331"/>
      <c r="X279" s="1331"/>
      <c r="Y279" s="1331"/>
      <c r="Z279" s="1331"/>
      <c r="AA279" s="1331"/>
      <c r="AB279" s="1331"/>
      <c r="AC279" s="1331"/>
      <c r="AD279" s="1331"/>
      <c r="AE279" s="1331"/>
      <c r="AF279" s="1331"/>
      <c r="AG279" s="1331"/>
      <c r="AH279" s="1331"/>
      <c r="AI279" s="1331"/>
      <c r="AJ279" s="1331"/>
    </row>
    <row r="280" spans="2:36" s="27" customFormat="1" ht="16.25" customHeight="1" x14ac:dyDescent="0.2">
      <c r="B280" s="981" t="s">
        <v>263</v>
      </c>
      <c r="C280" s="1160" t="s">
        <v>515</v>
      </c>
      <c r="D280" s="765">
        <v>1854.13</v>
      </c>
      <c r="E280" s="765">
        <v>1829.71</v>
      </c>
      <c r="F280" s="699">
        <v>98.682940246908245</v>
      </c>
      <c r="G280" s="388">
        <v>1</v>
      </c>
      <c r="H280" s="547">
        <v>0</v>
      </c>
      <c r="I280" s="1331"/>
      <c r="J280" s="1331"/>
      <c r="K280" s="1331"/>
      <c r="L280" s="1331"/>
      <c r="M280" s="1331"/>
      <c r="N280" s="1331"/>
      <c r="O280" s="1331"/>
      <c r="P280" s="1331"/>
      <c r="Q280" s="1331"/>
      <c r="R280" s="1331"/>
      <c r="S280" s="1331"/>
      <c r="T280" s="1331"/>
      <c r="U280" s="1331"/>
      <c r="V280" s="1331"/>
      <c r="W280" s="1331"/>
      <c r="X280" s="1331"/>
      <c r="Y280" s="1331"/>
      <c r="Z280" s="1331"/>
      <c r="AA280" s="1331"/>
      <c r="AB280" s="1331"/>
      <c r="AC280" s="1331"/>
      <c r="AD280" s="1331"/>
      <c r="AE280" s="1331"/>
      <c r="AF280" s="1331"/>
      <c r="AG280" s="1331"/>
      <c r="AH280" s="1331"/>
      <c r="AI280" s="1331"/>
      <c r="AJ280" s="1331"/>
    </row>
    <row r="281" spans="2:36" s="27" customFormat="1" ht="16.25" customHeight="1" x14ac:dyDescent="0.2">
      <c r="B281" s="981" t="s">
        <v>264</v>
      </c>
      <c r="C281" s="1160" t="s">
        <v>516</v>
      </c>
      <c r="D281" s="765">
        <v>1740.7</v>
      </c>
      <c r="E281" s="766">
        <v>1666.91</v>
      </c>
      <c r="F281" s="390">
        <v>95.760900787039688</v>
      </c>
      <c r="G281" s="389">
        <v>1</v>
      </c>
      <c r="H281" s="547">
        <v>2</v>
      </c>
      <c r="I281" s="1331"/>
      <c r="J281" s="1331"/>
      <c r="K281" s="1331"/>
      <c r="L281" s="1331"/>
      <c r="M281" s="1331"/>
      <c r="N281" s="1331"/>
      <c r="O281" s="1331"/>
      <c r="P281" s="1331"/>
      <c r="Q281" s="1331"/>
      <c r="R281" s="1331"/>
      <c r="S281" s="1331"/>
      <c r="T281" s="1331"/>
      <c r="U281" s="1331"/>
      <c r="V281" s="1331"/>
      <c r="W281" s="1331"/>
      <c r="X281" s="1331"/>
      <c r="Y281" s="1331"/>
      <c r="Z281" s="1331"/>
      <c r="AA281" s="1331"/>
      <c r="AB281" s="1331"/>
      <c r="AC281" s="1331"/>
      <c r="AD281" s="1331"/>
      <c r="AE281" s="1331"/>
      <c r="AF281" s="1331"/>
      <c r="AG281" s="1331"/>
      <c r="AH281" s="1331"/>
      <c r="AI281" s="1331"/>
      <c r="AJ281" s="1331"/>
    </row>
    <row r="282" spans="2:36" s="27" customFormat="1" ht="16.25" customHeight="1" thickBot="1" x14ac:dyDescent="0.25">
      <c r="B282" s="989" t="s">
        <v>803</v>
      </c>
      <c r="C282" s="1166" t="s">
        <v>816</v>
      </c>
      <c r="D282" s="494">
        <v>2287.0399999999991</v>
      </c>
      <c r="E282" s="495">
        <v>2108.4499999999998</v>
      </c>
      <c r="F282" s="496">
        <v>92.191216594375291</v>
      </c>
      <c r="G282" s="497">
        <v>1</v>
      </c>
      <c r="H282" s="693">
        <v>6</v>
      </c>
      <c r="I282" s="1331"/>
      <c r="J282" s="1331"/>
      <c r="K282" s="1331"/>
      <c r="L282" s="1331"/>
      <c r="M282" s="1331"/>
      <c r="N282" s="1331"/>
      <c r="O282" s="1331"/>
      <c r="P282" s="1331"/>
      <c r="Q282" s="1331"/>
      <c r="R282" s="1331"/>
      <c r="S282" s="1331"/>
      <c r="T282" s="1331"/>
      <c r="U282" s="1331"/>
      <c r="V282" s="1331"/>
      <c r="W282" s="1331"/>
      <c r="X282" s="1331"/>
      <c r="Y282" s="1331"/>
      <c r="Z282" s="1331"/>
      <c r="AA282" s="1331"/>
      <c r="AB282" s="1331"/>
      <c r="AC282" s="1331"/>
      <c r="AD282" s="1331"/>
      <c r="AE282" s="1331"/>
      <c r="AF282" s="1331"/>
      <c r="AG282" s="1331"/>
      <c r="AH282" s="1331"/>
      <c r="AI282" s="1331"/>
      <c r="AJ282" s="1331"/>
    </row>
    <row r="283" spans="2:36" s="27" customFormat="1" ht="16.25" customHeight="1" thickTop="1" thickBot="1" x14ac:dyDescent="0.25">
      <c r="B283" s="1332" t="s">
        <v>1998</v>
      </c>
      <c r="C283" s="1333" t="s">
        <v>2040</v>
      </c>
      <c r="D283" s="1334">
        <v>4425.3599999999997</v>
      </c>
      <c r="E283" s="1335">
        <v>4425.3599999999997</v>
      </c>
      <c r="F283" s="1336">
        <v>100</v>
      </c>
      <c r="G283" s="1337">
        <v>2</v>
      </c>
      <c r="H283" s="1337">
        <v>38</v>
      </c>
      <c r="I283" s="1331"/>
      <c r="J283" s="1331"/>
      <c r="K283" s="1331"/>
      <c r="L283" s="1331"/>
      <c r="M283" s="1331"/>
      <c r="N283" s="1331"/>
      <c r="O283" s="1331"/>
      <c r="P283" s="1331"/>
      <c r="Q283" s="1331"/>
      <c r="R283" s="1331"/>
      <c r="S283" s="1331"/>
      <c r="T283" s="1331"/>
      <c r="U283" s="1331"/>
      <c r="V283" s="1331"/>
      <c r="W283" s="1331"/>
      <c r="X283" s="1331"/>
      <c r="Y283" s="1331"/>
      <c r="Z283" s="1331"/>
      <c r="AA283" s="1331"/>
      <c r="AB283" s="1331"/>
      <c r="AC283" s="1331"/>
      <c r="AD283" s="1331"/>
      <c r="AE283" s="1331"/>
      <c r="AF283" s="1331"/>
      <c r="AG283" s="1331"/>
      <c r="AH283" s="1331"/>
      <c r="AI283" s="1331"/>
      <c r="AJ283" s="1331"/>
    </row>
    <row r="284" spans="2:36" s="27" customFormat="1" ht="16.25" customHeight="1" thickTop="1" x14ac:dyDescent="0.2">
      <c r="B284" s="990" t="s">
        <v>2041</v>
      </c>
      <c r="C284" s="1171" t="s">
        <v>817</v>
      </c>
      <c r="D284" s="1172">
        <v>14431.35</v>
      </c>
      <c r="E284" s="1173">
        <v>14431.35</v>
      </c>
      <c r="F284" s="347">
        <v>100</v>
      </c>
      <c r="G284" s="701">
        <v>1</v>
      </c>
      <c r="H284" s="1174" t="s">
        <v>2026</v>
      </c>
      <c r="I284" s="1331"/>
      <c r="J284" s="1331"/>
      <c r="K284" s="1331"/>
      <c r="L284" s="1331"/>
      <c r="M284" s="1331"/>
      <c r="N284" s="1331"/>
      <c r="O284" s="1331"/>
      <c r="P284" s="1331"/>
      <c r="Q284" s="1331"/>
      <c r="R284" s="1331"/>
      <c r="S284" s="1331"/>
      <c r="T284" s="1331"/>
      <c r="U284" s="1331"/>
      <c r="V284" s="1331"/>
      <c r="W284" s="1331"/>
      <c r="X284" s="1331"/>
      <c r="Y284" s="1331"/>
      <c r="Z284" s="1331"/>
      <c r="AA284" s="1331"/>
      <c r="AB284" s="1331"/>
      <c r="AC284" s="1331"/>
      <c r="AD284" s="1331"/>
      <c r="AE284" s="1331"/>
      <c r="AF284" s="1331"/>
      <c r="AG284" s="1331"/>
      <c r="AH284" s="1331"/>
      <c r="AI284" s="1331"/>
      <c r="AJ284" s="1331"/>
    </row>
    <row r="285" spans="2:36" s="27" customFormat="1" ht="16.25" customHeight="1" x14ac:dyDescent="0.2">
      <c r="B285" s="1175"/>
      <c r="C285" s="499"/>
      <c r="D285" s="429"/>
      <c r="E285" s="429"/>
      <c r="F285" s="429"/>
      <c r="G285" s="429"/>
      <c r="H285" s="429"/>
      <c r="I285" s="1331"/>
      <c r="J285" s="1331"/>
      <c r="K285" s="1331"/>
      <c r="L285" s="1331"/>
      <c r="M285" s="1331"/>
      <c r="N285" s="1331"/>
      <c r="O285" s="1331"/>
      <c r="P285" s="1331"/>
      <c r="Q285" s="1331"/>
      <c r="R285" s="1331"/>
      <c r="S285" s="1331"/>
      <c r="T285" s="1331"/>
      <c r="U285" s="1331"/>
      <c r="V285" s="1331"/>
      <c r="W285" s="1331"/>
      <c r="X285" s="1331"/>
      <c r="Y285" s="1331"/>
      <c r="Z285" s="1331"/>
      <c r="AA285" s="1331"/>
      <c r="AB285" s="1331"/>
      <c r="AC285" s="1331"/>
      <c r="AD285" s="1331"/>
      <c r="AE285" s="1331"/>
      <c r="AF285" s="1331"/>
      <c r="AG285" s="1331"/>
      <c r="AH285" s="1331"/>
      <c r="AI285" s="1331"/>
      <c r="AJ285" s="1331"/>
    </row>
    <row r="286" spans="2:36" s="27" customFormat="1" ht="16.25" customHeight="1" x14ac:dyDescent="0.2">
      <c r="B286" s="1338"/>
      <c r="C286" s="1177" t="s">
        <v>2042</v>
      </c>
      <c r="D286" s="1178">
        <f>SUM(D287:D292)</f>
        <v>1866013.4185861999</v>
      </c>
      <c r="E286" s="1178">
        <f>SUM(E287:E292)</f>
        <v>1852454.5885862005</v>
      </c>
      <c r="F286" s="1179">
        <f>E286/D286*100</f>
        <v>99.273379823266637</v>
      </c>
      <c r="G286" s="1180">
        <f>SUM(G287:G292)</f>
        <v>1291</v>
      </c>
      <c r="H286" s="1181">
        <v>36987</v>
      </c>
      <c r="I286" s="1331"/>
      <c r="J286" s="1331"/>
      <c r="K286" s="1331"/>
      <c r="L286" s="1331"/>
      <c r="M286" s="1331"/>
      <c r="N286" s="1331"/>
      <c r="O286" s="1331"/>
      <c r="P286" s="1331"/>
      <c r="Q286" s="1331"/>
      <c r="R286" s="1331"/>
      <c r="S286" s="1331"/>
      <c r="T286" s="1331"/>
      <c r="U286" s="1331"/>
      <c r="V286" s="1331"/>
      <c r="W286" s="1331"/>
      <c r="X286" s="1331"/>
      <c r="Y286" s="1331"/>
      <c r="Z286" s="1331"/>
      <c r="AA286" s="1331"/>
      <c r="AB286" s="1331"/>
      <c r="AC286" s="1331"/>
      <c r="AD286" s="1331"/>
      <c r="AE286" s="1331"/>
      <c r="AF286" s="1331"/>
      <c r="AG286" s="1331"/>
      <c r="AH286" s="1331"/>
      <c r="AI286" s="1331"/>
      <c r="AJ286" s="1331"/>
    </row>
    <row r="287" spans="2:36" s="27" customFormat="1" ht="16.25" customHeight="1" x14ac:dyDescent="0.2">
      <c r="B287" s="435"/>
      <c r="C287" s="1182" t="s">
        <v>2043</v>
      </c>
      <c r="D287" s="437">
        <f>SUM(D4:D64)</f>
        <v>471890.37</v>
      </c>
      <c r="E287" s="437">
        <f>SUM(E4:E64)</f>
        <v>468945.90000000008</v>
      </c>
      <c r="F287" s="518">
        <f t="shared" ref="F287:F292" si="0">E287/D287*100</f>
        <v>99.376026681790535</v>
      </c>
      <c r="G287" s="802">
        <f>SUM(G4:G64)</f>
        <v>859</v>
      </c>
      <c r="H287" s="520" t="s">
        <v>97</v>
      </c>
      <c r="I287" s="1331"/>
      <c r="J287" s="1331"/>
      <c r="K287" s="1331"/>
      <c r="L287" s="1331"/>
      <c r="M287" s="1331"/>
      <c r="N287" s="1331"/>
      <c r="O287" s="1331"/>
      <c r="P287" s="1331"/>
      <c r="Q287" s="1331"/>
      <c r="R287" s="1331"/>
      <c r="S287" s="1331"/>
      <c r="T287" s="1331"/>
      <c r="U287" s="1331"/>
      <c r="V287" s="1331"/>
      <c r="W287" s="1331"/>
      <c r="X287" s="1331"/>
      <c r="Y287" s="1331"/>
      <c r="Z287" s="1331"/>
      <c r="AA287" s="1331"/>
      <c r="AB287" s="1331"/>
      <c r="AC287" s="1331"/>
      <c r="AD287" s="1331"/>
      <c r="AE287" s="1331"/>
      <c r="AF287" s="1331"/>
      <c r="AG287" s="1331"/>
      <c r="AH287" s="1331"/>
      <c r="AI287" s="1331"/>
      <c r="AJ287" s="1331"/>
    </row>
    <row r="288" spans="2:36" s="27" customFormat="1" ht="16.25" customHeight="1" x14ac:dyDescent="0.2">
      <c r="B288" s="1183"/>
      <c r="C288" s="1184" t="s">
        <v>2044</v>
      </c>
      <c r="D288" s="1185">
        <f>SUM(D65:D108)</f>
        <v>345929.58858620003</v>
      </c>
      <c r="E288" s="1185">
        <f>SUM(E65:E108)</f>
        <v>344502.35858619999</v>
      </c>
      <c r="F288" s="1129">
        <f t="shared" si="0"/>
        <v>99.587421820193796</v>
      </c>
      <c r="G288" s="1186">
        <f>SUM(G65:G108)</f>
        <v>242</v>
      </c>
      <c r="H288" s="1131" t="s">
        <v>97</v>
      </c>
      <c r="I288" s="1331"/>
      <c r="J288" s="1331"/>
      <c r="K288" s="1331"/>
      <c r="L288" s="1331"/>
      <c r="M288" s="1331"/>
      <c r="N288" s="1331"/>
      <c r="O288" s="1331"/>
      <c r="P288" s="1331"/>
      <c r="Q288" s="1331"/>
      <c r="R288" s="1331"/>
      <c r="S288" s="1331"/>
      <c r="T288" s="1331"/>
      <c r="U288" s="1331"/>
      <c r="V288" s="1331"/>
      <c r="W288" s="1331"/>
      <c r="X288" s="1331"/>
      <c r="Y288" s="1331"/>
      <c r="Z288" s="1331"/>
      <c r="AA288" s="1331"/>
      <c r="AB288" s="1331"/>
      <c r="AC288" s="1331"/>
      <c r="AD288" s="1331"/>
      <c r="AE288" s="1331"/>
      <c r="AF288" s="1331"/>
      <c r="AG288" s="1331"/>
      <c r="AH288" s="1331"/>
      <c r="AI288" s="1331"/>
      <c r="AJ288" s="1331"/>
    </row>
    <row r="289" spans="2:36" x14ac:dyDescent="0.2">
      <c r="B289" s="1187"/>
      <c r="C289" s="1188" t="s">
        <v>2045</v>
      </c>
      <c r="D289" s="1189">
        <f>SUM(D109:D127)</f>
        <v>719286.24</v>
      </c>
      <c r="E289" s="1189">
        <f>SUM(E109:E127)</f>
        <v>719286.24</v>
      </c>
      <c r="F289" s="1135">
        <f t="shared" si="0"/>
        <v>100</v>
      </c>
      <c r="G289" s="1190">
        <f>SUM(G109:G127)</f>
        <v>32</v>
      </c>
      <c r="H289" s="1137" t="s">
        <v>97</v>
      </c>
      <c r="I289" s="1331"/>
      <c r="J289" s="1331"/>
      <c r="K289" s="1331"/>
      <c r="L289" s="1331"/>
      <c r="M289" s="1331"/>
      <c r="N289" s="1331"/>
      <c r="O289" s="1331"/>
      <c r="P289" s="1331"/>
      <c r="Q289" s="1331"/>
      <c r="R289" s="1331"/>
      <c r="S289" s="1331"/>
      <c r="T289" s="1331"/>
      <c r="U289" s="1331"/>
      <c r="V289" s="1331"/>
      <c r="W289" s="1331"/>
      <c r="X289" s="1331"/>
      <c r="Y289" s="1331"/>
      <c r="Z289" s="1331"/>
      <c r="AA289" s="1331"/>
      <c r="AB289" s="1331"/>
      <c r="AC289" s="1331"/>
      <c r="AD289" s="1331"/>
      <c r="AE289" s="1331"/>
      <c r="AF289" s="1331"/>
      <c r="AG289" s="1331"/>
      <c r="AH289" s="1331"/>
      <c r="AI289" s="1331"/>
      <c r="AJ289" s="1331"/>
    </row>
    <row r="290" spans="2:36" s="27" customFormat="1" ht="16.25" customHeight="1" x14ac:dyDescent="0.2">
      <c r="B290" s="1191"/>
      <c r="C290" s="1192" t="s">
        <v>2046</v>
      </c>
      <c r="D290" s="1193">
        <f>SUM(D128:D282)</f>
        <v>310050.50999999983</v>
      </c>
      <c r="E290" s="1193">
        <f>SUM(E128:E282)</f>
        <v>300863.38000000006</v>
      </c>
      <c r="F290" s="1194">
        <f t="shared" si="0"/>
        <v>97.036892472778135</v>
      </c>
      <c r="G290" s="1195">
        <f>SUM(G128:G282)</f>
        <v>155</v>
      </c>
      <c r="H290" s="1143" t="s">
        <v>97</v>
      </c>
      <c r="I290" s="1331"/>
      <c r="J290" s="1331"/>
      <c r="K290" s="1331"/>
      <c r="L290" s="1331"/>
      <c r="M290" s="1331"/>
      <c r="N290" s="1331"/>
      <c r="O290" s="1331"/>
      <c r="P290" s="1331"/>
      <c r="Q290" s="1331"/>
      <c r="R290" s="1331"/>
      <c r="S290" s="1331"/>
      <c r="T290" s="1331"/>
      <c r="U290" s="1331"/>
      <c r="V290" s="1331"/>
      <c r="W290" s="1331"/>
      <c r="X290" s="1331"/>
      <c r="Y290" s="1331"/>
      <c r="Z290" s="1331"/>
      <c r="AA290" s="1331"/>
      <c r="AB290" s="1331"/>
      <c r="AC290" s="1331"/>
      <c r="AD290" s="1331"/>
      <c r="AE290" s="1331"/>
      <c r="AF290" s="1331"/>
      <c r="AG290" s="1331"/>
      <c r="AH290" s="1331"/>
      <c r="AI290" s="1331"/>
      <c r="AJ290" s="1331"/>
    </row>
    <row r="291" spans="2:36" s="27" customFormat="1" ht="16.25" customHeight="1" x14ac:dyDescent="0.2">
      <c r="B291" s="1339"/>
      <c r="C291" s="1339" t="s">
        <v>2047</v>
      </c>
      <c r="D291" s="1340">
        <f>SUM(D283)</f>
        <v>4425.3599999999997</v>
      </c>
      <c r="E291" s="1340">
        <f>SUM(E283)</f>
        <v>4425.3599999999997</v>
      </c>
      <c r="F291" s="1341">
        <f t="shared" si="0"/>
        <v>100</v>
      </c>
      <c r="G291" s="1342">
        <f>SUM(G283)</f>
        <v>2</v>
      </c>
      <c r="H291" s="1343" t="s">
        <v>2048</v>
      </c>
      <c r="I291" s="1331"/>
      <c r="J291" s="1331"/>
      <c r="K291" s="1331"/>
      <c r="L291" s="1331"/>
      <c r="M291" s="1331"/>
      <c r="N291" s="1331"/>
      <c r="O291" s="1331"/>
      <c r="P291" s="1331"/>
      <c r="Q291" s="1331"/>
      <c r="R291" s="1331"/>
      <c r="S291" s="1331"/>
      <c r="T291" s="1331"/>
      <c r="U291" s="1331"/>
      <c r="V291" s="1331"/>
      <c r="W291" s="1331"/>
      <c r="X291" s="1331"/>
      <c r="Y291" s="1331"/>
      <c r="Z291" s="1331"/>
      <c r="AA291" s="1331"/>
      <c r="AB291" s="1331"/>
      <c r="AC291" s="1331"/>
      <c r="AD291" s="1331"/>
      <c r="AE291" s="1331"/>
      <c r="AF291" s="1331"/>
      <c r="AG291" s="1331"/>
      <c r="AH291" s="1331"/>
      <c r="AI291" s="1331"/>
      <c r="AJ291" s="1331"/>
    </row>
    <row r="292" spans="2:36" s="27" customFormat="1" ht="16.25" customHeight="1" x14ac:dyDescent="0.2">
      <c r="B292" s="1196"/>
      <c r="C292" s="1196" t="s">
        <v>2049</v>
      </c>
      <c r="D292" s="1197">
        <f>SUM(D284)</f>
        <v>14431.35</v>
      </c>
      <c r="E292" s="1197">
        <f>SUM(E284)</f>
        <v>14431.35</v>
      </c>
      <c r="F292" s="1147">
        <f t="shared" si="0"/>
        <v>100</v>
      </c>
      <c r="G292" s="1198">
        <f>SUM(G284)</f>
        <v>1</v>
      </c>
      <c r="H292" s="1149" t="s">
        <v>97</v>
      </c>
      <c r="I292" s="1331"/>
      <c r="J292" s="1331"/>
      <c r="K292" s="1331"/>
      <c r="L292" s="1331"/>
      <c r="M292" s="1331"/>
      <c r="N292" s="1331"/>
      <c r="O292" s="1331"/>
      <c r="P292" s="1331"/>
      <c r="Q292" s="1331"/>
      <c r="R292" s="1331"/>
      <c r="S292" s="1331"/>
      <c r="T292" s="1331"/>
      <c r="U292" s="1331"/>
      <c r="V292" s="1331"/>
      <c r="W292" s="1331"/>
      <c r="X292" s="1331"/>
      <c r="Y292" s="1331"/>
      <c r="Z292" s="1331"/>
      <c r="AA292" s="1331"/>
      <c r="AB292" s="1331"/>
      <c r="AC292" s="1331"/>
      <c r="AD292" s="1331"/>
      <c r="AE292" s="1331"/>
      <c r="AF292" s="1331"/>
      <c r="AG292" s="1331"/>
      <c r="AH292" s="1331"/>
      <c r="AI292" s="1331"/>
      <c r="AJ292" s="1331"/>
    </row>
    <row r="293" spans="2:36" s="27" customFormat="1" ht="16.25" customHeight="1" x14ac:dyDescent="0.3">
      <c r="B293" s="712" t="s">
        <v>2050</v>
      </c>
      <c r="C293" s="1203"/>
      <c r="D293" s="614"/>
      <c r="E293" s="614"/>
      <c r="F293" s="614"/>
      <c r="G293" s="614"/>
      <c r="H293" s="614"/>
      <c r="I293" s="1331"/>
      <c r="J293" s="1331"/>
      <c r="K293" s="1331"/>
      <c r="L293" s="1331"/>
      <c r="M293" s="1331"/>
      <c r="N293" s="1331"/>
      <c r="O293" s="1331"/>
      <c r="P293" s="1331"/>
      <c r="Q293" s="1331"/>
      <c r="R293" s="1331"/>
      <c r="S293" s="1331"/>
      <c r="T293" s="1331"/>
      <c r="U293" s="1331"/>
      <c r="V293" s="1331"/>
      <c r="W293" s="1331"/>
      <c r="X293" s="1331"/>
      <c r="Y293" s="1331"/>
      <c r="Z293" s="1331"/>
      <c r="AA293" s="1331"/>
      <c r="AB293" s="1331"/>
      <c r="AC293" s="1331"/>
      <c r="AD293" s="1331"/>
      <c r="AE293" s="1331"/>
      <c r="AF293" s="1331"/>
      <c r="AG293" s="1331"/>
      <c r="AH293" s="1331"/>
      <c r="AI293" s="1331"/>
      <c r="AJ293" s="1331"/>
    </row>
    <row r="294" spans="2:36" x14ac:dyDescent="0.2">
      <c r="I294" s="1331"/>
      <c r="J294" s="1331"/>
      <c r="K294" s="1331"/>
      <c r="L294" s="1331"/>
      <c r="M294" s="1331"/>
      <c r="N294" s="1331"/>
      <c r="O294" s="1331"/>
      <c r="P294" s="1331"/>
      <c r="Q294" s="1331"/>
      <c r="R294" s="1331"/>
      <c r="S294" s="1331"/>
      <c r="T294" s="1331"/>
      <c r="U294" s="1331"/>
      <c r="V294" s="1331"/>
      <c r="W294" s="1331"/>
      <c r="X294" s="1331"/>
      <c r="Y294" s="1331"/>
      <c r="Z294" s="1331"/>
      <c r="AA294" s="1331"/>
      <c r="AB294" s="1331"/>
      <c r="AC294" s="1331"/>
      <c r="AD294" s="1331"/>
      <c r="AE294" s="1331"/>
      <c r="AF294" s="1331"/>
      <c r="AG294" s="1331"/>
      <c r="AH294" s="1331"/>
      <c r="AI294" s="1331"/>
      <c r="AJ294" s="1331"/>
    </row>
    <row r="295" spans="2:36" x14ac:dyDescent="0.2">
      <c r="I295" s="1331"/>
      <c r="J295" s="1331"/>
      <c r="K295" s="1331"/>
      <c r="L295" s="1331"/>
      <c r="M295" s="1331"/>
      <c r="N295" s="1331"/>
      <c r="O295" s="1331"/>
      <c r="P295" s="1331"/>
      <c r="Q295" s="1331"/>
      <c r="R295" s="1331"/>
      <c r="S295" s="1331"/>
      <c r="T295" s="1331"/>
      <c r="U295" s="1331"/>
      <c r="V295" s="1331"/>
      <c r="W295" s="1331"/>
      <c r="X295" s="1331"/>
      <c r="Y295" s="1331"/>
      <c r="Z295" s="1331"/>
      <c r="AA295" s="1331"/>
      <c r="AB295" s="1331"/>
      <c r="AC295" s="1331"/>
      <c r="AD295" s="1331"/>
      <c r="AE295" s="1331"/>
      <c r="AF295" s="1331"/>
      <c r="AG295" s="1331"/>
      <c r="AH295" s="1331"/>
      <c r="AI295" s="1331"/>
      <c r="AJ295" s="1331"/>
    </row>
    <row r="296" spans="2:36" x14ac:dyDescent="0.2">
      <c r="I296" s="1331"/>
      <c r="J296" s="1331"/>
      <c r="K296" s="1331"/>
      <c r="L296" s="1331"/>
      <c r="M296" s="1331"/>
      <c r="N296" s="1331"/>
      <c r="O296" s="1331"/>
      <c r="P296" s="1331"/>
      <c r="Q296" s="1331"/>
      <c r="R296" s="1331"/>
      <c r="S296" s="1331"/>
      <c r="T296" s="1331"/>
      <c r="U296" s="1331"/>
      <c r="V296" s="1331"/>
      <c r="W296" s="1331"/>
      <c r="X296" s="1331"/>
      <c r="Y296" s="1331"/>
      <c r="Z296" s="1331"/>
      <c r="AA296" s="1331"/>
      <c r="AB296" s="1331"/>
      <c r="AC296" s="1331"/>
      <c r="AD296" s="1331"/>
      <c r="AE296" s="1331"/>
      <c r="AF296" s="1331"/>
      <c r="AG296" s="1331"/>
      <c r="AH296" s="1331"/>
      <c r="AI296" s="1331"/>
      <c r="AJ296" s="1331"/>
    </row>
    <row r="297" spans="2:36" x14ac:dyDescent="0.2">
      <c r="I297" s="1331"/>
      <c r="J297" s="1331"/>
      <c r="K297" s="1331"/>
      <c r="L297" s="1331"/>
      <c r="M297" s="1331"/>
      <c r="N297" s="1331"/>
      <c r="O297" s="1331"/>
      <c r="P297" s="1331"/>
      <c r="Q297" s="1331"/>
      <c r="R297" s="1331"/>
      <c r="S297" s="1331"/>
      <c r="T297" s="1331"/>
      <c r="U297" s="1331"/>
      <c r="V297" s="1331"/>
      <c r="W297" s="1331"/>
      <c r="X297" s="1331"/>
      <c r="Y297" s="1331"/>
      <c r="Z297" s="1331"/>
      <c r="AA297" s="1331"/>
      <c r="AB297" s="1331"/>
      <c r="AC297" s="1331"/>
      <c r="AD297" s="1331"/>
      <c r="AE297" s="1331"/>
      <c r="AF297" s="1331"/>
      <c r="AG297" s="1331"/>
      <c r="AH297" s="1331"/>
      <c r="AI297" s="1331"/>
      <c r="AJ297" s="1331"/>
    </row>
    <row r="298" spans="2:36" x14ac:dyDescent="0.2">
      <c r="I298" s="1331"/>
      <c r="J298" s="1331"/>
      <c r="K298" s="1331"/>
      <c r="L298" s="1331"/>
      <c r="M298" s="1331"/>
      <c r="N298" s="1331"/>
      <c r="O298" s="1331"/>
      <c r="P298" s="1331"/>
      <c r="Q298" s="1331"/>
      <c r="R298" s="1331"/>
      <c r="S298" s="1331"/>
      <c r="T298" s="1331"/>
      <c r="U298" s="1331"/>
      <c r="V298" s="1331"/>
      <c r="W298" s="1331"/>
      <c r="X298" s="1331"/>
      <c r="Y298" s="1331"/>
      <c r="Z298" s="1331"/>
      <c r="AA298" s="1331"/>
      <c r="AB298" s="1331"/>
      <c r="AC298" s="1331"/>
      <c r="AD298" s="1331"/>
      <c r="AE298" s="1331"/>
      <c r="AF298" s="1331"/>
      <c r="AG298" s="1331"/>
      <c r="AH298" s="1331"/>
      <c r="AI298" s="1331"/>
      <c r="AJ298" s="1331"/>
    </row>
    <row r="299" spans="2:36" x14ac:dyDescent="0.2">
      <c r="I299" s="1331"/>
      <c r="J299" s="1331"/>
      <c r="K299" s="1331"/>
      <c r="L299" s="1331"/>
      <c r="M299" s="1331"/>
      <c r="N299" s="1331"/>
      <c r="O299" s="1331"/>
      <c r="P299" s="1331"/>
      <c r="Q299" s="1331"/>
      <c r="R299" s="1331"/>
      <c r="S299" s="1331"/>
      <c r="T299" s="1331"/>
      <c r="U299" s="1331"/>
      <c r="V299" s="1331"/>
      <c r="W299" s="1331"/>
      <c r="X299" s="1331"/>
      <c r="Y299" s="1331"/>
      <c r="Z299" s="1331"/>
      <c r="AA299" s="1331"/>
      <c r="AB299" s="1331"/>
      <c r="AC299" s="1331"/>
      <c r="AD299" s="1331"/>
      <c r="AE299" s="1331"/>
      <c r="AF299" s="1331"/>
      <c r="AG299" s="1331"/>
      <c r="AH299" s="1331"/>
      <c r="AI299" s="1331"/>
      <c r="AJ299" s="1331"/>
    </row>
    <row r="300" spans="2:36" x14ac:dyDescent="0.2">
      <c r="I300" s="1331"/>
      <c r="J300" s="1331"/>
      <c r="K300" s="1331"/>
      <c r="L300" s="1331"/>
      <c r="M300" s="1331"/>
      <c r="N300" s="1331"/>
      <c r="O300" s="1331"/>
      <c r="P300" s="1331"/>
      <c r="Q300" s="1331"/>
      <c r="R300" s="1331"/>
      <c r="S300" s="1331"/>
      <c r="T300" s="1331"/>
      <c r="U300" s="1331"/>
      <c r="V300" s="1331"/>
      <c r="W300" s="1331"/>
      <c r="X300" s="1331"/>
      <c r="Y300" s="1331"/>
      <c r="Z300" s="1331"/>
      <c r="AA300" s="1331"/>
      <c r="AB300" s="1331"/>
      <c r="AC300" s="1331"/>
      <c r="AD300" s="1331"/>
      <c r="AE300" s="1331"/>
      <c r="AF300" s="1331"/>
      <c r="AG300" s="1331"/>
      <c r="AH300" s="1331"/>
      <c r="AI300" s="1331"/>
      <c r="AJ300" s="1331"/>
    </row>
    <row r="301" spans="2:36" x14ac:dyDescent="0.2">
      <c r="I301" s="1331"/>
      <c r="J301" s="1331"/>
      <c r="K301" s="1331"/>
      <c r="L301" s="1331"/>
      <c r="M301" s="1331"/>
      <c r="N301" s="1331"/>
      <c r="O301" s="1331"/>
      <c r="P301" s="1331"/>
      <c r="Q301" s="1331"/>
      <c r="R301" s="1331"/>
      <c r="S301" s="1331"/>
      <c r="T301" s="1331"/>
      <c r="U301" s="1331"/>
      <c r="V301" s="1331"/>
      <c r="W301" s="1331"/>
      <c r="X301" s="1331"/>
      <c r="Y301" s="1331"/>
      <c r="Z301" s="1331"/>
      <c r="AA301" s="1331"/>
      <c r="AB301" s="1331"/>
      <c r="AC301" s="1331"/>
      <c r="AD301" s="1331"/>
      <c r="AE301" s="1331"/>
      <c r="AF301" s="1331"/>
      <c r="AG301" s="1331"/>
      <c r="AH301" s="1331"/>
      <c r="AI301" s="1331"/>
      <c r="AJ301" s="1331"/>
    </row>
    <row r="302" spans="2:36" x14ac:dyDescent="0.2">
      <c r="I302" s="1331"/>
      <c r="J302" s="1331"/>
      <c r="K302" s="1331"/>
      <c r="L302" s="1331"/>
      <c r="M302" s="1331"/>
      <c r="N302" s="1331"/>
      <c r="O302" s="1331"/>
      <c r="P302" s="1331"/>
      <c r="Q302" s="1331"/>
      <c r="R302" s="1331"/>
      <c r="S302" s="1331"/>
      <c r="T302" s="1331"/>
      <c r="U302" s="1331"/>
      <c r="V302" s="1331"/>
      <c r="W302" s="1331"/>
      <c r="X302" s="1331"/>
      <c r="Y302" s="1331"/>
      <c r="Z302" s="1331"/>
      <c r="AA302" s="1331"/>
      <c r="AB302" s="1331"/>
      <c r="AC302" s="1331"/>
      <c r="AD302" s="1331"/>
      <c r="AE302" s="1331"/>
      <c r="AF302" s="1331"/>
      <c r="AG302" s="1331"/>
      <c r="AH302" s="1331"/>
      <c r="AI302" s="1331"/>
      <c r="AJ302" s="1331"/>
    </row>
    <row r="303" spans="2:36" x14ac:dyDescent="0.2">
      <c r="I303" s="1331"/>
      <c r="J303" s="1331"/>
      <c r="K303" s="1331"/>
      <c r="L303" s="1331"/>
      <c r="M303" s="1331"/>
      <c r="N303" s="1331"/>
      <c r="O303" s="1331"/>
      <c r="P303" s="1331"/>
      <c r="Q303" s="1331"/>
      <c r="R303" s="1331"/>
      <c r="S303" s="1331"/>
      <c r="T303" s="1331"/>
      <c r="U303" s="1331"/>
      <c r="V303" s="1331"/>
      <c r="W303" s="1331"/>
      <c r="X303" s="1331"/>
      <c r="Y303" s="1331"/>
      <c r="Z303" s="1331"/>
      <c r="AA303" s="1331"/>
      <c r="AB303" s="1331"/>
      <c r="AC303" s="1331"/>
      <c r="AD303" s="1331"/>
      <c r="AE303" s="1331"/>
      <c r="AF303" s="1331"/>
      <c r="AG303" s="1331"/>
      <c r="AH303" s="1331"/>
      <c r="AI303" s="1331"/>
      <c r="AJ303" s="1331"/>
    </row>
    <row r="304" spans="2:36" x14ac:dyDescent="0.2">
      <c r="I304" s="1331"/>
      <c r="J304" s="1331"/>
      <c r="K304" s="1331"/>
      <c r="L304" s="1331"/>
      <c r="M304" s="1331"/>
      <c r="N304" s="1331"/>
      <c r="O304" s="1331"/>
      <c r="P304" s="1331"/>
      <c r="Q304" s="1331"/>
      <c r="R304" s="1331"/>
      <c r="S304" s="1331"/>
      <c r="T304" s="1331"/>
      <c r="U304" s="1331"/>
      <c r="V304" s="1331"/>
      <c r="W304" s="1331"/>
      <c r="X304" s="1331"/>
      <c r="Y304" s="1331"/>
      <c r="Z304" s="1331"/>
      <c r="AA304" s="1331"/>
      <c r="AB304" s="1331"/>
      <c r="AC304" s="1331"/>
      <c r="AD304" s="1331"/>
      <c r="AE304" s="1331"/>
      <c r="AF304" s="1331"/>
      <c r="AG304" s="1331"/>
      <c r="AH304" s="1331"/>
      <c r="AI304" s="1331"/>
      <c r="AJ304" s="1331"/>
    </row>
    <row r="305" spans="9:36" x14ac:dyDescent="0.2">
      <c r="I305" s="1331"/>
      <c r="J305" s="1331"/>
      <c r="K305" s="1331"/>
      <c r="L305" s="1331"/>
      <c r="M305" s="1331"/>
      <c r="N305" s="1331"/>
      <c r="O305" s="1331"/>
      <c r="P305" s="1331"/>
      <c r="Q305" s="1331"/>
      <c r="R305" s="1331"/>
      <c r="S305" s="1331"/>
      <c r="T305" s="1331"/>
      <c r="U305" s="1331"/>
      <c r="V305" s="1331"/>
      <c r="W305" s="1331"/>
      <c r="X305" s="1331"/>
      <c r="Y305" s="1331"/>
      <c r="Z305" s="1331"/>
      <c r="AA305" s="1331"/>
      <c r="AB305" s="1331"/>
      <c r="AC305" s="1331"/>
      <c r="AD305" s="1331"/>
      <c r="AE305" s="1331"/>
      <c r="AF305" s="1331"/>
      <c r="AG305" s="1331"/>
      <c r="AH305" s="1331"/>
      <c r="AI305" s="1331"/>
      <c r="AJ305" s="1331"/>
    </row>
    <row r="306" spans="9:36" x14ac:dyDescent="0.2">
      <c r="I306" s="1331"/>
      <c r="J306" s="1331"/>
      <c r="K306" s="1331"/>
      <c r="L306" s="1331"/>
      <c r="M306" s="1331"/>
      <c r="N306" s="1331"/>
      <c r="O306" s="1331"/>
      <c r="P306" s="1331"/>
      <c r="Q306" s="1331"/>
      <c r="R306" s="1331"/>
      <c r="S306" s="1331"/>
      <c r="T306" s="1331"/>
      <c r="U306" s="1331"/>
      <c r="V306" s="1331"/>
      <c r="W306" s="1331"/>
      <c r="X306" s="1331"/>
      <c r="Y306" s="1331"/>
      <c r="Z306" s="1331"/>
      <c r="AA306" s="1331"/>
      <c r="AB306" s="1331"/>
      <c r="AC306" s="1331"/>
      <c r="AD306" s="1331"/>
      <c r="AE306" s="1331"/>
      <c r="AF306" s="1331"/>
      <c r="AG306" s="1331"/>
      <c r="AH306" s="1331"/>
      <c r="AI306" s="1331"/>
      <c r="AJ306" s="1331"/>
    </row>
    <row r="307" spans="9:36" x14ac:dyDescent="0.2">
      <c r="I307" s="1331"/>
      <c r="J307" s="1331"/>
      <c r="K307" s="1331"/>
      <c r="L307" s="1331"/>
      <c r="M307" s="1331"/>
      <c r="N307" s="1331"/>
      <c r="O307" s="1331"/>
      <c r="P307" s="1331"/>
      <c r="Q307" s="1331"/>
      <c r="R307" s="1331"/>
      <c r="S307" s="1331"/>
      <c r="T307" s="1331"/>
      <c r="U307" s="1331"/>
      <c r="V307" s="1331"/>
      <c r="W307" s="1331"/>
      <c r="X307" s="1331"/>
      <c r="Y307" s="1331"/>
      <c r="Z307" s="1331"/>
      <c r="AA307" s="1331"/>
      <c r="AB307" s="1331"/>
      <c r="AC307" s="1331"/>
      <c r="AD307" s="1331"/>
      <c r="AE307" s="1331"/>
      <c r="AF307" s="1331"/>
      <c r="AG307" s="1331"/>
      <c r="AH307" s="1331"/>
      <c r="AI307" s="1331"/>
      <c r="AJ307" s="1331"/>
    </row>
    <row r="308" spans="9:36" x14ac:dyDescent="0.2">
      <c r="I308" s="1331"/>
      <c r="J308" s="1331"/>
      <c r="K308" s="1331"/>
      <c r="L308" s="1331"/>
      <c r="M308" s="1331"/>
      <c r="N308" s="1331"/>
      <c r="O308" s="1331"/>
      <c r="P308" s="1331"/>
      <c r="Q308" s="1331"/>
      <c r="R308" s="1331"/>
      <c r="S308" s="1331"/>
      <c r="T308" s="1331"/>
      <c r="U308" s="1331"/>
      <c r="V308" s="1331"/>
      <c r="W308" s="1331"/>
      <c r="X308" s="1331"/>
      <c r="Y308" s="1331"/>
      <c r="Z308" s="1331"/>
      <c r="AA308" s="1331"/>
      <c r="AB308" s="1331"/>
      <c r="AC308" s="1331"/>
      <c r="AD308" s="1331"/>
      <c r="AE308" s="1331"/>
      <c r="AF308" s="1331"/>
      <c r="AG308" s="1331"/>
      <c r="AH308" s="1331"/>
      <c r="AI308" s="1331"/>
      <c r="AJ308" s="1331"/>
    </row>
    <row r="309" spans="9:36" x14ac:dyDescent="0.2">
      <c r="I309" s="1331"/>
      <c r="J309" s="1331"/>
      <c r="K309" s="1331"/>
      <c r="L309" s="1331"/>
      <c r="M309" s="1331"/>
      <c r="N309" s="1331"/>
      <c r="O309" s="1331"/>
      <c r="P309" s="1331"/>
      <c r="Q309" s="1331"/>
      <c r="R309" s="1331"/>
      <c r="S309" s="1331"/>
      <c r="T309" s="1331"/>
      <c r="U309" s="1331"/>
      <c r="V309" s="1331"/>
      <c r="W309" s="1331"/>
      <c r="X309" s="1331"/>
      <c r="Y309" s="1331"/>
      <c r="Z309" s="1331"/>
      <c r="AA309" s="1331"/>
      <c r="AB309" s="1331"/>
      <c r="AC309" s="1331"/>
      <c r="AD309" s="1331"/>
      <c r="AE309" s="1331"/>
      <c r="AF309" s="1331"/>
      <c r="AG309" s="1331"/>
      <c r="AH309" s="1331"/>
      <c r="AI309" s="1331"/>
      <c r="AJ309" s="1331"/>
    </row>
    <row r="310" spans="9:36" x14ac:dyDescent="0.2">
      <c r="I310" s="1331"/>
      <c r="J310" s="1331"/>
      <c r="K310" s="1331"/>
      <c r="L310" s="1331"/>
      <c r="M310" s="1331"/>
      <c r="N310" s="1331"/>
      <c r="O310" s="1331"/>
      <c r="P310" s="1331"/>
      <c r="Q310" s="1331"/>
      <c r="R310" s="1331"/>
      <c r="S310" s="1331"/>
      <c r="T310" s="1331"/>
      <c r="U310" s="1331"/>
      <c r="V310" s="1331"/>
      <c r="W310" s="1331"/>
      <c r="X310" s="1331"/>
      <c r="Y310" s="1331"/>
      <c r="Z310" s="1331"/>
      <c r="AA310" s="1331"/>
      <c r="AB310" s="1331"/>
      <c r="AC310" s="1331"/>
      <c r="AD310" s="1331"/>
      <c r="AE310" s="1331"/>
      <c r="AF310" s="1331"/>
      <c r="AG310" s="1331"/>
      <c r="AH310" s="1331"/>
      <c r="AI310" s="1331"/>
      <c r="AJ310" s="1331"/>
    </row>
    <row r="311" spans="9:36" x14ac:dyDescent="0.2">
      <c r="I311" s="1331"/>
      <c r="J311" s="1331"/>
      <c r="K311" s="1331"/>
      <c r="L311" s="1331"/>
      <c r="M311" s="1331"/>
      <c r="N311" s="1331"/>
      <c r="O311" s="1331"/>
      <c r="P311" s="1331"/>
      <c r="Q311" s="1331"/>
      <c r="R311" s="1331"/>
      <c r="S311" s="1331"/>
      <c r="T311" s="1331"/>
      <c r="U311" s="1331"/>
      <c r="V311" s="1331"/>
      <c r="W311" s="1331"/>
      <c r="X311" s="1331"/>
      <c r="Y311" s="1331"/>
      <c r="Z311" s="1331"/>
      <c r="AA311" s="1331"/>
      <c r="AB311" s="1331"/>
      <c r="AC311" s="1331"/>
      <c r="AD311" s="1331"/>
      <c r="AE311" s="1331"/>
      <c r="AF311" s="1331"/>
      <c r="AG311" s="1331"/>
      <c r="AH311" s="1331"/>
      <c r="AI311" s="1331"/>
      <c r="AJ311" s="1331"/>
    </row>
    <row r="312" spans="9:36" x14ac:dyDescent="0.2">
      <c r="I312" s="1331"/>
      <c r="J312" s="1331"/>
      <c r="K312" s="1331"/>
      <c r="L312" s="1331"/>
      <c r="M312" s="1331"/>
      <c r="N312" s="1331"/>
      <c r="O312" s="1331"/>
      <c r="P312" s="1331"/>
      <c r="Q312" s="1331"/>
      <c r="R312" s="1331"/>
      <c r="S312" s="1331"/>
      <c r="T312" s="1331"/>
      <c r="U312" s="1331"/>
      <c r="V312" s="1331"/>
      <c r="W312" s="1331"/>
      <c r="X312" s="1331"/>
      <c r="Y312" s="1331"/>
      <c r="Z312" s="1331"/>
      <c r="AA312" s="1331"/>
      <c r="AB312" s="1331"/>
      <c r="AC312" s="1331"/>
      <c r="AD312" s="1331"/>
      <c r="AE312" s="1331"/>
      <c r="AF312" s="1331"/>
      <c r="AG312" s="1331"/>
      <c r="AH312" s="1331"/>
      <c r="AI312" s="1331"/>
      <c r="AJ312" s="1331"/>
    </row>
    <row r="313" spans="9:36" x14ac:dyDescent="0.2">
      <c r="I313" s="1331"/>
      <c r="J313" s="1331"/>
      <c r="K313" s="1331"/>
      <c r="L313" s="1331"/>
      <c r="M313" s="1331"/>
      <c r="N313" s="1331"/>
      <c r="O313" s="1331"/>
      <c r="P313" s="1331"/>
      <c r="Q313" s="1331"/>
      <c r="R313" s="1331"/>
      <c r="S313" s="1331"/>
      <c r="T313" s="1331"/>
      <c r="U313" s="1331"/>
      <c r="V313" s="1331"/>
      <c r="W313" s="1331"/>
      <c r="X313" s="1331"/>
      <c r="Y313" s="1331"/>
      <c r="Z313" s="1331"/>
      <c r="AA313" s="1331"/>
      <c r="AB313" s="1331"/>
      <c r="AC313" s="1331"/>
      <c r="AD313" s="1331"/>
      <c r="AE313" s="1331"/>
      <c r="AF313" s="1331"/>
      <c r="AG313" s="1331"/>
      <c r="AH313" s="1331"/>
      <c r="AI313" s="1331"/>
      <c r="AJ313" s="1331"/>
    </row>
    <row r="314" spans="9:36" x14ac:dyDescent="0.2">
      <c r="I314" s="1331"/>
      <c r="J314" s="1331"/>
      <c r="K314" s="1331"/>
      <c r="L314" s="1331"/>
      <c r="M314" s="1331"/>
      <c r="N314" s="1331"/>
      <c r="O314" s="1331"/>
      <c r="P314" s="1331"/>
      <c r="Q314" s="1331"/>
      <c r="R314" s="1331"/>
      <c r="S314" s="1331"/>
      <c r="T314" s="1331"/>
      <c r="U314" s="1331"/>
      <c r="V314" s="1331"/>
      <c r="W314" s="1331"/>
      <c r="X314" s="1331"/>
      <c r="Y314" s="1331"/>
      <c r="Z314" s="1331"/>
      <c r="AA314" s="1331"/>
      <c r="AB314" s="1331"/>
      <c r="AC314" s="1331"/>
      <c r="AD314" s="1331"/>
      <c r="AE314" s="1331"/>
      <c r="AF314" s="1331"/>
      <c r="AG314" s="1331"/>
      <c r="AH314" s="1331"/>
      <c r="AI314" s="1331"/>
      <c r="AJ314" s="1331"/>
    </row>
    <row r="315" spans="9:36" x14ac:dyDescent="0.2">
      <c r="I315" s="1331"/>
      <c r="J315" s="1331"/>
      <c r="K315" s="1331"/>
      <c r="L315" s="1331"/>
      <c r="M315" s="1331"/>
      <c r="N315" s="1331"/>
      <c r="O315" s="1331"/>
      <c r="P315" s="1331"/>
      <c r="Q315" s="1331"/>
      <c r="R315" s="1331"/>
      <c r="S315" s="1331"/>
      <c r="T315" s="1331"/>
      <c r="U315" s="1331"/>
      <c r="V315" s="1331"/>
      <c r="W315" s="1331"/>
      <c r="X315" s="1331"/>
      <c r="Y315" s="1331"/>
      <c r="Z315" s="1331"/>
      <c r="AA315" s="1331"/>
      <c r="AB315" s="1331"/>
      <c r="AC315" s="1331"/>
      <c r="AD315" s="1331"/>
      <c r="AE315" s="1331"/>
      <c r="AF315" s="1331"/>
      <c r="AG315" s="1331"/>
      <c r="AH315" s="1331"/>
      <c r="AI315" s="1331"/>
      <c r="AJ315" s="1331"/>
    </row>
    <row r="316" spans="9:36" x14ac:dyDescent="0.2">
      <c r="I316" s="1331"/>
      <c r="J316" s="1331"/>
      <c r="K316" s="1331"/>
      <c r="L316" s="1331"/>
      <c r="M316" s="1331"/>
      <c r="N316" s="1331"/>
      <c r="O316" s="1331"/>
      <c r="P316" s="1331"/>
      <c r="Q316" s="1331"/>
      <c r="R316" s="1331"/>
      <c r="S316" s="1331"/>
      <c r="T316" s="1331"/>
      <c r="U316" s="1331"/>
      <c r="V316" s="1331"/>
      <c r="W316" s="1331"/>
      <c r="X316" s="1331"/>
      <c r="Y316" s="1331"/>
      <c r="Z316" s="1331"/>
      <c r="AA316" s="1331"/>
      <c r="AB316" s="1331"/>
      <c r="AC316" s="1331"/>
      <c r="AD316" s="1331"/>
      <c r="AE316" s="1331"/>
      <c r="AF316" s="1331"/>
      <c r="AG316" s="1331"/>
      <c r="AH316" s="1331"/>
      <c r="AI316" s="1331"/>
      <c r="AJ316" s="1331"/>
    </row>
    <row r="317" spans="9:36" x14ac:dyDescent="0.2">
      <c r="I317" s="1331"/>
      <c r="J317" s="1331"/>
      <c r="K317" s="1331"/>
      <c r="L317" s="1331"/>
      <c r="M317" s="1331"/>
      <c r="N317" s="1331"/>
      <c r="O317" s="1331"/>
      <c r="P317" s="1331"/>
      <c r="Q317" s="1331"/>
      <c r="R317" s="1331"/>
      <c r="S317" s="1331"/>
      <c r="T317" s="1331"/>
      <c r="U317" s="1331"/>
      <c r="V317" s="1331"/>
      <c r="W317" s="1331"/>
      <c r="X317" s="1331"/>
      <c r="Y317" s="1331"/>
      <c r="Z317" s="1331"/>
      <c r="AA317" s="1331"/>
      <c r="AB317" s="1331"/>
      <c r="AC317" s="1331"/>
      <c r="AD317" s="1331"/>
      <c r="AE317" s="1331"/>
      <c r="AF317" s="1331"/>
      <c r="AG317" s="1331"/>
      <c r="AH317" s="1331"/>
      <c r="AI317" s="1331"/>
      <c r="AJ317" s="1331"/>
    </row>
    <row r="318" spans="9:36" x14ac:dyDescent="0.2">
      <c r="I318" s="1331"/>
      <c r="J318" s="1331"/>
      <c r="K318" s="1331"/>
      <c r="L318" s="1331"/>
      <c r="M318" s="1331"/>
      <c r="N318" s="1331"/>
      <c r="O318" s="1331"/>
      <c r="P318" s="1331"/>
      <c r="Q318" s="1331"/>
      <c r="R318" s="1331"/>
      <c r="S318" s="1331"/>
      <c r="T318" s="1331"/>
      <c r="U318" s="1331"/>
      <c r="V318" s="1331"/>
      <c r="W318" s="1331"/>
      <c r="X318" s="1331"/>
      <c r="Y318" s="1331"/>
      <c r="Z318" s="1331"/>
      <c r="AA318" s="1331"/>
      <c r="AB318" s="1331"/>
      <c r="AC318" s="1331"/>
      <c r="AD318" s="1331"/>
      <c r="AE318" s="1331"/>
      <c r="AF318" s="1331"/>
      <c r="AG318" s="1331"/>
      <c r="AH318" s="1331"/>
      <c r="AI318" s="1331"/>
      <c r="AJ318" s="1331"/>
    </row>
    <row r="319" spans="9:36" x14ac:dyDescent="0.2">
      <c r="I319" s="1331"/>
      <c r="J319" s="1331"/>
      <c r="K319" s="1331"/>
      <c r="L319" s="1331"/>
      <c r="M319" s="1331"/>
      <c r="N319" s="1331"/>
      <c r="O319" s="1331"/>
      <c r="P319" s="1331"/>
      <c r="Q319" s="1331"/>
      <c r="R319" s="1331"/>
      <c r="S319" s="1331"/>
      <c r="T319" s="1331"/>
      <c r="U319" s="1331"/>
      <c r="V319" s="1331"/>
      <c r="W319" s="1331"/>
      <c r="X319" s="1331"/>
      <c r="Y319" s="1331"/>
      <c r="Z319" s="1331"/>
      <c r="AA319" s="1331"/>
      <c r="AB319" s="1331"/>
      <c r="AC319" s="1331"/>
      <c r="AD319" s="1331"/>
      <c r="AE319" s="1331"/>
      <c r="AF319" s="1331"/>
      <c r="AG319" s="1331"/>
      <c r="AH319" s="1331"/>
      <c r="AI319" s="1331"/>
      <c r="AJ319" s="1331"/>
    </row>
    <row r="320" spans="9:36" x14ac:dyDescent="0.2">
      <c r="I320" s="1331"/>
      <c r="J320" s="1331"/>
      <c r="K320" s="1331"/>
      <c r="L320" s="1331"/>
      <c r="M320" s="1331"/>
      <c r="N320" s="1331"/>
      <c r="O320" s="1331"/>
      <c r="P320" s="1331"/>
      <c r="Q320" s="1331"/>
      <c r="R320" s="1331"/>
      <c r="S320" s="1331"/>
      <c r="T320" s="1331"/>
      <c r="U320" s="1331"/>
      <c r="V320" s="1331"/>
      <c r="W320" s="1331"/>
      <c r="X320" s="1331"/>
      <c r="Y320" s="1331"/>
      <c r="Z320" s="1331"/>
      <c r="AA320" s="1331"/>
      <c r="AB320" s="1331"/>
      <c r="AC320" s="1331"/>
      <c r="AD320" s="1331"/>
      <c r="AE320" s="1331"/>
      <c r="AF320" s="1331"/>
      <c r="AG320" s="1331"/>
      <c r="AH320" s="1331"/>
      <c r="AI320" s="1331"/>
      <c r="AJ320" s="1331"/>
    </row>
    <row r="321" spans="9:36" x14ac:dyDescent="0.2">
      <c r="I321" s="1331"/>
      <c r="J321" s="1331"/>
      <c r="K321" s="1331"/>
      <c r="L321" s="1331"/>
      <c r="M321" s="1331"/>
      <c r="N321" s="1331"/>
      <c r="O321" s="1331"/>
      <c r="P321" s="1331"/>
      <c r="Q321" s="1331"/>
      <c r="R321" s="1331"/>
      <c r="S321" s="1331"/>
      <c r="T321" s="1331"/>
      <c r="U321" s="1331"/>
      <c r="V321" s="1331"/>
      <c r="W321" s="1331"/>
      <c r="X321" s="1331"/>
      <c r="Y321" s="1331"/>
      <c r="Z321" s="1331"/>
      <c r="AA321" s="1331"/>
      <c r="AB321" s="1331"/>
      <c r="AC321" s="1331"/>
      <c r="AD321" s="1331"/>
      <c r="AE321" s="1331"/>
      <c r="AF321" s="1331"/>
      <c r="AG321" s="1331"/>
      <c r="AH321" s="1331"/>
      <c r="AI321" s="1331"/>
      <c r="AJ321" s="1331"/>
    </row>
    <row r="322" spans="9:36" x14ac:dyDescent="0.2">
      <c r="I322" s="1331"/>
      <c r="J322" s="1331"/>
      <c r="K322" s="1331"/>
      <c r="L322" s="1331"/>
      <c r="M322" s="1331"/>
      <c r="N322" s="1331"/>
      <c r="O322" s="1331"/>
      <c r="P322" s="1331"/>
      <c r="Q322" s="1331"/>
      <c r="R322" s="1331"/>
      <c r="S322" s="1331"/>
      <c r="T322" s="1331"/>
      <c r="U322" s="1331"/>
      <c r="V322" s="1331"/>
      <c r="W322" s="1331"/>
      <c r="X322" s="1331"/>
      <c r="Y322" s="1331"/>
      <c r="Z322" s="1331"/>
      <c r="AA322" s="1331"/>
      <c r="AB322" s="1331"/>
      <c r="AC322" s="1331"/>
      <c r="AD322" s="1331"/>
      <c r="AE322" s="1331"/>
      <c r="AF322" s="1331"/>
      <c r="AG322" s="1331"/>
      <c r="AH322" s="1331"/>
      <c r="AI322" s="1331"/>
      <c r="AJ322" s="1331"/>
    </row>
    <row r="323" spans="9:36" x14ac:dyDescent="0.2">
      <c r="I323" s="1331"/>
      <c r="J323" s="1331"/>
      <c r="K323" s="1331"/>
      <c r="L323" s="1331"/>
      <c r="M323" s="1331"/>
      <c r="N323" s="1331"/>
      <c r="O323" s="1331"/>
      <c r="P323" s="1331"/>
      <c r="Q323" s="1331"/>
      <c r="R323" s="1331"/>
      <c r="S323" s="1331"/>
      <c r="T323" s="1331"/>
      <c r="U323" s="1331"/>
      <c r="V323" s="1331"/>
      <c r="W323" s="1331"/>
      <c r="X323" s="1331"/>
      <c r="Y323" s="1331"/>
      <c r="Z323" s="1331"/>
      <c r="AA323" s="1331"/>
      <c r="AB323" s="1331"/>
      <c r="AC323" s="1331"/>
      <c r="AD323" s="1331"/>
      <c r="AE323" s="1331"/>
      <c r="AF323" s="1331"/>
      <c r="AG323" s="1331"/>
      <c r="AH323" s="1331"/>
      <c r="AI323" s="1331"/>
      <c r="AJ323" s="1331"/>
    </row>
    <row r="324" spans="9:36" x14ac:dyDescent="0.2">
      <c r="I324" s="1331"/>
      <c r="J324" s="1331"/>
      <c r="K324" s="1331"/>
      <c r="L324" s="1331"/>
      <c r="M324" s="1331"/>
      <c r="N324" s="1331"/>
      <c r="O324" s="1331"/>
      <c r="P324" s="1331"/>
      <c r="Q324" s="1331"/>
      <c r="R324" s="1331"/>
      <c r="S324" s="1331"/>
      <c r="T324" s="1331"/>
      <c r="U324" s="1331"/>
      <c r="V324" s="1331"/>
      <c r="W324" s="1331"/>
      <c r="X324" s="1331"/>
      <c r="Y324" s="1331"/>
      <c r="Z324" s="1331"/>
      <c r="AA324" s="1331"/>
      <c r="AB324" s="1331"/>
      <c r="AC324" s="1331"/>
      <c r="AD324" s="1331"/>
      <c r="AE324" s="1331"/>
      <c r="AF324" s="1331"/>
      <c r="AG324" s="1331"/>
      <c r="AH324" s="1331"/>
      <c r="AI324" s="1331"/>
      <c r="AJ324" s="1331"/>
    </row>
    <row r="325" spans="9:36" x14ac:dyDescent="0.2">
      <c r="I325" s="1331"/>
      <c r="J325" s="1331"/>
      <c r="K325" s="1331"/>
      <c r="L325" s="1331"/>
      <c r="M325" s="1331"/>
      <c r="N325" s="1331"/>
      <c r="O325" s="1331"/>
      <c r="P325" s="1331"/>
      <c r="Q325" s="1331"/>
      <c r="R325" s="1331"/>
      <c r="S325" s="1331"/>
      <c r="T325" s="1331"/>
      <c r="U325" s="1331"/>
      <c r="V325" s="1331"/>
      <c r="W325" s="1331"/>
      <c r="X325" s="1331"/>
      <c r="Y325" s="1331"/>
      <c r="Z325" s="1331"/>
      <c r="AA325" s="1331"/>
      <c r="AB325" s="1331"/>
      <c r="AC325" s="1331"/>
      <c r="AD325" s="1331"/>
      <c r="AE325" s="1331"/>
      <c r="AF325" s="1331"/>
      <c r="AG325" s="1331"/>
      <c r="AH325" s="1331"/>
      <c r="AI325" s="1331"/>
      <c r="AJ325" s="1331"/>
    </row>
    <row r="326" spans="9:36" x14ac:dyDescent="0.2">
      <c r="I326" s="1331"/>
      <c r="J326" s="1331"/>
      <c r="K326" s="1331"/>
      <c r="L326" s="1331"/>
      <c r="M326" s="1331"/>
      <c r="N326" s="1331"/>
      <c r="O326" s="1331"/>
      <c r="P326" s="1331"/>
      <c r="Q326" s="1331"/>
      <c r="R326" s="1331"/>
      <c r="S326" s="1331"/>
      <c r="T326" s="1331"/>
      <c r="U326" s="1331"/>
      <c r="V326" s="1331"/>
      <c r="W326" s="1331"/>
      <c r="X326" s="1331"/>
      <c r="Y326" s="1331"/>
      <c r="Z326" s="1331"/>
      <c r="AA326" s="1331"/>
      <c r="AB326" s="1331"/>
      <c r="AC326" s="1331"/>
      <c r="AD326" s="1331"/>
      <c r="AE326" s="1331"/>
      <c r="AF326" s="1331"/>
      <c r="AG326" s="1331"/>
      <c r="AH326" s="1331"/>
      <c r="AI326" s="1331"/>
      <c r="AJ326" s="1331"/>
    </row>
    <row r="327" spans="9:36" x14ac:dyDescent="0.2">
      <c r="I327" s="1331"/>
      <c r="J327" s="1331"/>
      <c r="K327" s="1331"/>
      <c r="L327" s="1331"/>
      <c r="M327" s="1331"/>
      <c r="N327" s="1331"/>
      <c r="O327" s="1331"/>
      <c r="P327" s="1331"/>
      <c r="Q327" s="1331"/>
      <c r="R327" s="1331"/>
      <c r="S327" s="1331"/>
      <c r="T327" s="1331"/>
      <c r="U327" s="1331"/>
      <c r="V327" s="1331"/>
      <c r="W327" s="1331"/>
      <c r="X327" s="1331"/>
      <c r="Y327" s="1331"/>
      <c r="Z327" s="1331"/>
      <c r="AA327" s="1331"/>
      <c r="AB327" s="1331"/>
      <c r="AC327" s="1331"/>
      <c r="AD327" s="1331"/>
      <c r="AE327" s="1331"/>
      <c r="AF327" s="1331"/>
      <c r="AG327" s="1331"/>
      <c r="AH327" s="1331"/>
      <c r="AI327" s="1331"/>
      <c r="AJ327" s="1331"/>
    </row>
    <row r="328" spans="9:36" x14ac:dyDescent="0.2">
      <c r="I328" s="1331"/>
      <c r="J328" s="1331"/>
      <c r="K328" s="1331"/>
      <c r="L328" s="1331"/>
      <c r="M328" s="1331"/>
      <c r="N328" s="1331"/>
      <c r="O328" s="1331"/>
      <c r="P328" s="1331"/>
      <c r="Q328" s="1331"/>
      <c r="R328" s="1331"/>
      <c r="S328" s="1331"/>
      <c r="T328" s="1331"/>
      <c r="U328" s="1331"/>
      <c r="V328" s="1331"/>
      <c r="W328" s="1331"/>
      <c r="X328" s="1331"/>
      <c r="Y328" s="1331"/>
      <c r="Z328" s="1331"/>
      <c r="AA328" s="1331"/>
      <c r="AB328" s="1331"/>
      <c r="AC328" s="1331"/>
      <c r="AD328" s="1331"/>
      <c r="AE328" s="1331"/>
      <c r="AF328" s="1331"/>
      <c r="AG328" s="1331"/>
      <c r="AH328" s="1331"/>
      <c r="AI328" s="1331"/>
      <c r="AJ328" s="1331"/>
    </row>
    <row r="329" spans="9:36" x14ac:dyDescent="0.2">
      <c r="I329" s="1331"/>
      <c r="J329" s="1331"/>
      <c r="K329" s="1331"/>
      <c r="L329" s="1331"/>
      <c r="M329" s="1331"/>
      <c r="N329" s="1331"/>
      <c r="O329" s="1331"/>
      <c r="P329" s="1331"/>
      <c r="Q329" s="1331"/>
      <c r="R329" s="1331"/>
      <c r="S329" s="1331"/>
      <c r="T329" s="1331"/>
      <c r="U329" s="1331"/>
      <c r="V329" s="1331"/>
      <c r="W329" s="1331"/>
      <c r="X329" s="1331"/>
      <c r="Y329" s="1331"/>
      <c r="Z329" s="1331"/>
      <c r="AA329" s="1331"/>
      <c r="AB329" s="1331"/>
      <c r="AC329" s="1331"/>
      <c r="AD329" s="1331"/>
      <c r="AE329" s="1331"/>
      <c r="AF329" s="1331"/>
      <c r="AG329" s="1331"/>
      <c r="AH329" s="1331"/>
      <c r="AI329" s="1331"/>
      <c r="AJ329" s="1331"/>
    </row>
    <row r="330" spans="9:36" x14ac:dyDescent="0.2">
      <c r="I330" s="1331"/>
      <c r="J330" s="1331"/>
      <c r="K330" s="1331"/>
      <c r="L330" s="1331"/>
      <c r="M330" s="1331"/>
      <c r="N330" s="1331"/>
      <c r="O330" s="1331"/>
      <c r="P330" s="1331"/>
      <c r="Q330" s="1331"/>
      <c r="R330" s="1331"/>
      <c r="S330" s="1331"/>
      <c r="T330" s="1331"/>
      <c r="U330" s="1331"/>
      <c r="V330" s="1331"/>
      <c r="W330" s="1331"/>
      <c r="X330" s="1331"/>
      <c r="Y330" s="1331"/>
      <c r="Z330" s="1331"/>
      <c r="AA330" s="1331"/>
      <c r="AB330" s="1331"/>
      <c r="AC330" s="1331"/>
      <c r="AD330" s="1331"/>
      <c r="AE330" s="1331"/>
      <c r="AF330" s="1331"/>
      <c r="AG330" s="1331"/>
      <c r="AH330" s="1331"/>
      <c r="AI330" s="1331"/>
      <c r="AJ330" s="1331"/>
    </row>
    <row r="331" spans="9:36" x14ac:dyDescent="0.2">
      <c r="I331" s="1331"/>
      <c r="J331" s="1331"/>
      <c r="K331" s="1331"/>
      <c r="L331" s="1331"/>
      <c r="M331" s="1331"/>
      <c r="N331" s="1331"/>
      <c r="O331" s="1331"/>
      <c r="P331" s="1331"/>
      <c r="Q331" s="1331"/>
      <c r="R331" s="1331"/>
      <c r="S331" s="1331"/>
      <c r="T331" s="1331"/>
      <c r="U331" s="1331"/>
      <c r="V331" s="1331"/>
      <c r="W331" s="1331"/>
      <c r="X331" s="1331"/>
      <c r="Y331" s="1331"/>
      <c r="Z331" s="1331"/>
      <c r="AA331" s="1331"/>
      <c r="AB331" s="1331"/>
      <c r="AC331" s="1331"/>
      <c r="AD331" s="1331"/>
      <c r="AE331" s="1331"/>
      <c r="AF331" s="1331"/>
      <c r="AG331" s="1331"/>
      <c r="AH331" s="1331"/>
      <c r="AI331" s="1331"/>
      <c r="AJ331" s="1331"/>
    </row>
    <row r="332" spans="9:36" x14ac:dyDescent="0.2">
      <c r="I332" s="1331"/>
      <c r="J332" s="1331"/>
      <c r="K332" s="1331"/>
      <c r="L332" s="1331"/>
      <c r="M332" s="1331"/>
      <c r="N332" s="1331"/>
      <c r="O332" s="1331"/>
      <c r="P332" s="1331"/>
      <c r="Q332" s="1331"/>
      <c r="R332" s="1331"/>
      <c r="S332" s="1331"/>
      <c r="T332" s="1331"/>
      <c r="U332" s="1331"/>
      <c r="V332" s="1331"/>
      <c r="W332" s="1331"/>
      <c r="X332" s="1331"/>
      <c r="Y332" s="1331"/>
      <c r="Z332" s="1331"/>
      <c r="AA332" s="1331"/>
      <c r="AB332" s="1331"/>
      <c r="AC332" s="1331"/>
      <c r="AD332" s="1331"/>
      <c r="AE332" s="1331"/>
      <c r="AF332" s="1331"/>
      <c r="AG332" s="1331"/>
      <c r="AH332" s="1331"/>
      <c r="AI332" s="1331"/>
      <c r="AJ332" s="1331"/>
    </row>
    <row r="333" spans="9:36" x14ac:dyDescent="0.2">
      <c r="I333" s="1331"/>
      <c r="J333" s="1331"/>
      <c r="K333" s="1331"/>
      <c r="L333" s="1331"/>
      <c r="M333" s="1331"/>
      <c r="N333" s="1331"/>
      <c r="O333" s="1331"/>
      <c r="P333" s="1331"/>
      <c r="Q333" s="1331"/>
      <c r="R333" s="1331"/>
      <c r="S333" s="1331"/>
      <c r="T333" s="1331"/>
      <c r="U333" s="1331"/>
      <c r="V333" s="1331"/>
      <c r="W333" s="1331"/>
      <c r="X333" s="1331"/>
      <c r="Y333" s="1331"/>
      <c r="Z333" s="1331"/>
      <c r="AA333" s="1331"/>
      <c r="AB333" s="1331"/>
      <c r="AC333" s="1331"/>
      <c r="AD333" s="1331"/>
      <c r="AE333" s="1331"/>
      <c r="AF333" s="1331"/>
      <c r="AG333" s="1331"/>
      <c r="AH333" s="1331"/>
      <c r="AI333" s="1331"/>
      <c r="AJ333" s="1331"/>
    </row>
    <row r="334" spans="9:36" x14ac:dyDescent="0.2">
      <c r="I334" s="1331"/>
      <c r="J334" s="1331"/>
      <c r="K334" s="1331"/>
      <c r="L334" s="1331"/>
      <c r="M334" s="1331"/>
      <c r="N334" s="1331"/>
      <c r="O334" s="1331"/>
      <c r="P334" s="1331"/>
      <c r="Q334" s="1331"/>
      <c r="R334" s="1331"/>
      <c r="S334" s="1331"/>
      <c r="T334" s="1331"/>
      <c r="U334" s="1331"/>
      <c r="V334" s="1331"/>
      <c r="W334" s="1331"/>
      <c r="X334" s="1331"/>
      <c r="Y334" s="1331"/>
      <c r="Z334" s="1331"/>
      <c r="AA334" s="1331"/>
      <c r="AB334" s="1331"/>
      <c r="AC334" s="1331"/>
      <c r="AD334" s="1331"/>
      <c r="AE334" s="1331"/>
      <c r="AF334" s="1331"/>
      <c r="AG334" s="1331"/>
      <c r="AH334" s="1331"/>
      <c r="AI334" s="1331"/>
      <c r="AJ334" s="1331"/>
    </row>
    <row r="335" spans="9:36" x14ac:dyDescent="0.2">
      <c r="I335" s="1331"/>
      <c r="J335" s="1331"/>
      <c r="K335" s="1331"/>
      <c r="L335" s="1331"/>
      <c r="M335" s="1331"/>
      <c r="N335" s="1331"/>
      <c r="O335" s="1331"/>
      <c r="P335" s="1331"/>
      <c r="Q335" s="1331"/>
      <c r="R335" s="1331"/>
      <c r="S335" s="1331"/>
      <c r="T335" s="1331"/>
      <c r="U335" s="1331"/>
      <c r="V335" s="1331"/>
      <c r="W335" s="1331"/>
      <c r="X335" s="1331"/>
      <c r="Y335" s="1331"/>
      <c r="Z335" s="1331"/>
      <c r="AA335" s="1331"/>
      <c r="AB335" s="1331"/>
      <c r="AC335" s="1331"/>
      <c r="AD335" s="1331"/>
      <c r="AE335" s="1331"/>
      <c r="AF335" s="1331"/>
      <c r="AG335" s="1331"/>
      <c r="AH335" s="1331"/>
      <c r="AI335" s="1331"/>
      <c r="AJ335" s="1331"/>
    </row>
    <row r="336" spans="9:36" x14ac:dyDescent="0.2">
      <c r="I336" s="1331"/>
      <c r="J336" s="1331"/>
      <c r="K336" s="1331"/>
      <c r="L336" s="1331"/>
      <c r="M336" s="1331"/>
      <c r="N336" s="1331"/>
      <c r="O336" s="1331"/>
      <c r="P336" s="1331"/>
      <c r="Q336" s="1331"/>
      <c r="R336" s="1331"/>
      <c r="S336" s="1331"/>
      <c r="T336" s="1331"/>
      <c r="U336" s="1331"/>
      <c r="V336" s="1331"/>
      <c r="W336" s="1331"/>
      <c r="X336" s="1331"/>
      <c r="Y336" s="1331"/>
      <c r="Z336" s="1331"/>
      <c r="AA336" s="1331"/>
      <c r="AB336" s="1331"/>
      <c r="AC336" s="1331"/>
      <c r="AD336" s="1331"/>
      <c r="AE336" s="1331"/>
      <c r="AF336" s="1331"/>
      <c r="AG336" s="1331"/>
      <c r="AH336" s="1331"/>
      <c r="AI336" s="1331"/>
      <c r="AJ336" s="1331"/>
    </row>
    <row r="337" spans="9:36" x14ac:dyDescent="0.2">
      <c r="I337" s="1331"/>
      <c r="J337" s="1331"/>
      <c r="K337" s="1331"/>
      <c r="L337" s="1331"/>
      <c r="M337" s="1331"/>
      <c r="N337" s="1331"/>
      <c r="O337" s="1331"/>
      <c r="P337" s="1331"/>
      <c r="Q337" s="1331"/>
      <c r="R337" s="1331"/>
      <c r="S337" s="1331"/>
      <c r="T337" s="1331"/>
      <c r="U337" s="1331"/>
      <c r="V337" s="1331"/>
      <c r="W337" s="1331"/>
      <c r="X337" s="1331"/>
      <c r="Y337" s="1331"/>
      <c r="Z337" s="1331"/>
      <c r="AA337" s="1331"/>
      <c r="AB337" s="1331"/>
      <c r="AC337" s="1331"/>
      <c r="AD337" s="1331"/>
      <c r="AE337" s="1331"/>
      <c r="AF337" s="1331"/>
      <c r="AG337" s="1331"/>
      <c r="AH337" s="1331"/>
      <c r="AI337" s="1331"/>
      <c r="AJ337" s="1331"/>
    </row>
    <row r="338" spans="9:36" x14ac:dyDescent="0.2">
      <c r="I338" s="1331"/>
      <c r="J338" s="1331"/>
      <c r="K338" s="1331"/>
      <c r="L338" s="1331"/>
      <c r="M338" s="1331"/>
      <c r="N338" s="1331"/>
      <c r="O338" s="1331"/>
      <c r="P338" s="1331"/>
      <c r="Q338" s="1331"/>
      <c r="R338" s="1331"/>
      <c r="S338" s="1331"/>
      <c r="T338" s="1331"/>
      <c r="U338" s="1331"/>
      <c r="V338" s="1331"/>
      <c r="W338" s="1331"/>
      <c r="X338" s="1331"/>
      <c r="Y338" s="1331"/>
      <c r="Z338" s="1331"/>
      <c r="AA338" s="1331"/>
      <c r="AB338" s="1331"/>
      <c r="AC338" s="1331"/>
      <c r="AD338" s="1331"/>
      <c r="AE338" s="1331"/>
      <c r="AF338" s="1331"/>
      <c r="AG338" s="1331"/>
      <c r="AH338" s="1331"/>
      <c r="AI338" s="1331"/>
      <c r="AJ338" s="1331"/>
    </row>
    <row r="339" spans="9:36" x14ac:dyDescent="0.2">
      <c r="I339" s="1331"/>
      <c r="J339" s="1331"/>
      <c r="K339" s="1331"/>
      <c r="L339" s="1331"/>
      <c r="M339" s="1331"/>
      <c r="N339" s="1331"/>
      <c r="O339" s="1331"/>
      <c r="P339" s="1331"/>
      <c r="Q339" s="1331"/>
      <c r="R339" s="1331"/>
      <c r="S339" s="1331"/>
      <c r="T339" s="1331"/>
      <c r="U339" s="1331"/>
      <c r="V339" s="1331"/>
      <c r="W339" s="1331"/>
      <c r="X339" s="1331"/>
      <c r="Y339" s="1331"/>
      <c r="Z339" s="1331"/>
      <c r="AA339" s="1331"/>
      <c r="AB339" s="1331"/>
      <c r="AC339" s="1331"/>
      <c r="AD339" s="1331"/>
      <c r="AE339" s="1331"/>
      <c r="AF339" s="1331"/>
      <c r="AG339" s="1331"/>
      <c r="AH339" s="1331"/>
      <c r="AI339" s="1331"/>
      <c r="AJ339" s="1331"/>
    </row>
    <row r="340" spans="9:36" x14ac:dyDescent="0.2">
      <c r="I340" s="1331"/>
      <c r="J340" s="1331"/>
      <c r="K340" s="1331"/>
      <c r="L340" s="1331"/>
      <c r="M340" s="1331"/>
      <c r="N340" s="1331"/>
      <c r="O340" s="1331"/>
      <c r="P340" s="1331"/>
      <c r="Q340" s="1331"/>
      <c r="R340" s="1331"/>
      <c r="S340" s="1331"/>
      <c r="T340" s="1331"/>
      <c r="U340" s="1331"/>
      <c r="V340" s="1331"/>
      <c r="W340" s="1331"/>
      <c r="X340" s="1331"/>
      <c r="Y340" s="1331"/>
      <c r="Z340" s="1331"/>
      <c r="AA340" s="1331"/>
      <c r="AB340" s="1331"/>
      <c r="AC340" s="1331"/>
      <c r="AD340" s="1331"/>
      <c r="AE340" s="1331"/>
      <c r="AF340" s="1331"/>
      <c r="AG340" s="1331"/>
      <c r="AH340" s="1331"/>
      <c r="AI340" s="1331"/>
      <c r="AJ340" s="1331"/>
    </row>
    <row r="341" spans="9:36" x14ac:dyDescent="0.2">
      <c r="I341" s="1331"/>
      <c r="J341" s="1331"/>
      <c r="K341" s="1331"/>
      <c r="L341" s="1331"/>
      <c r="M341" s="1331"/>
      <c r="N341" s="1331"/>
      <c r="O341" s="1331"/>
      <c r="P341" s="1331"/>
      <c r="Q341" s="1331"/>
      <c r="R341" s="1331"/>
      <c r="S341" s="1331"/>
      <c r="T341" s="1331"/>
      <c r="U341" s="1331"/>
      <c r="V341" s="1331"/>
      <c r="W341" s="1331"/>
      <c r="X341" s="1331"/>
      <c r="Y341" s="1331"/>
      <c r="Z341" s="1331"/>
      <c r="AA341" s="1331"/>
      <c r="AB341" s="1331"/>
      <c r="AC341" s="1331"/>
      <c r="AD341" s="1331"/>
      <c r="AE341" s="1331"/>
      <c r="AF341" s="1331"/>
      <c r="AG341" s="1331"/>
      <c r="AH341" s="1331"/>
      <c r="AI341" s="1331"/>
      <c r="AJ341" s="1331"/>
    </row>
    <row r="342" spans="9:36" x14ac:dyDescent="0.2">
      <c r="I342" s="1331"/>
      <c r="J342" s="1331"/>
      <c r="K342" s="1331"/>
      <c r="L342" s="1331"/>
      <c r="M342" s="1331"/>
      <c r="N342" s="1331"/>
      <c r="O342" s="1331"/>
      <c r="P342" s="1331"/>
      <c r="Q342" s="1331"/>
      <c r="R342" s="1331"/>
      <c r="S342" s="1331"/>
      <c r="T342" s="1331"/>
      <c r="U342" s="1331"/>
      <c r="V342" s="1331"/>
      <c r="W342" s="1331"/>
      <c r="X342" s="1331"/>
      <c r="Y342" s="1331"/>
      <c r="Z342" s="1331"/>
      <c r="AA342" s="1331"/>
      <c r="AB342" s="1331"/>
      <c r="AC342" s="1331"/>
      <c r="AD342" s="1331"/>
      <c r="AE342" s="1331"/>
      <c r="AF342" s="1331"/>
      <c r="AG342" s="1331"/>
      <c r="AH342" s="1331"/>
      <c r="AI342" s="1331"/>
      <c r="AJ342" s="1331"/>
    </row>
    <row r="343" spans="9:36" x14ac:dyDescent="0.2">
      <c r="I343" s="1331"/>
      <c r="J343" s="1331"/>
      <c r="K343" s="1331"/>
      <c r="L343" s="1331"/>
      <c r="M343" s="1331"/>
      <c r="N343" s="1331"/>
      <c r="O343" s="1331"/>
      <c r="P343" s="1331"/>
      <c r="Q343" s="1331"/>
      <c r="R343" s="1331"/>
      <c r="S343" s="1331"/>
      <c r="T343" s="1331"/>
      <c r="U343" s="1331"/>
      <c r="V343" s="1331"/>
      <c r="W343" s="1331"/>
      <c r="X343" s="1331"/>
      <c r="Y343" s="1331"/>
      <c r="Z343" s="1331"/>
      <c r="AA343" s="1331"/>
      <c r="AB343" s="1331"/>
      <c r="AC343" s="1331"/>
      <c r="AD343" s="1331"/>
      <c r="AE343" s="1331"/>
      <c r="AF343" s="1331"/>
      <c r="AG343" s="1331"/>
      <c r="AH343" s="1331"/>
      <c r="AI343" s="1331"/>
      <c r="AJ343" s="1331"/>
    </row>
    <row r="344" spans="9:36" x14ac:dyDescent="0.2">
      <c r="I344" s="1331"/>
      <c r="J344" s="1331"/>
      <c r="K344" s="1331"/>
      <c r="L344" s="1331"/>
      <c r="M344" s="1331"/>
      <c r="N344" s="1331"/>
      <c r="O344" s="1331"/>
      <c r="P344" s="1331"/>
      <c r="Q344" s="1331"/>
      <c r="R344" s="1331"/>
      <c r="S344" s="1331"/>
      <c r="T344" s="1331"/>
      <c r="U344" s="1331"/>
      <c r="V344" s="1331"/>
      <c r="W344" s="1331"/>
      <c r="X344" s="1331"/>
      <c r="Y344" s="1331"/>
      <c r="Z344" s="1331"/>
      <c r="AA344" s="1331"/>
      <c r="AB344" s="1331"/>
      <c r="AC344" s="1331"/>
      <c r="AD344" s="1331"/>
      <c r="AE344" s="1331"/>
      <c r="AF344" s="1331"/>
      <c r="AG344" s="1331"/>
      <c r="AH344" s="1331"/>
      <c r="AI344" s="1331"/>
      <c r="AJ344" s="1331"/>
    </row>
    <row r="345" spans="9:36" x14ac:dyDescent="0.2">
      <c r="I345" s="1331"/>
      <c r="J345" s="1331"/>
      <c r="K345" s="1331"/>
      <c r="L345" s="1331"/>
      <c r="M345" s="1331"/>
      <c r="N345" s="1331"/>
      <c r="O345" s="1331"/>
      <c r="P345" s="1331"/>
      <c r="Q345" s="1331"/>
      <c r="R345" s="1331"/>
      <c r="S345" s="1331"/>
      <c r="T345" s="1331"/>
      <c r="U345" s="1331"/>
      <c r="V345" s="1331"/>
      <c r="W345" s="1331"/>
      <c r="X345" s="1331"/>
      <c r="Y345" s="1331"/>
      <c r="Z345" s="1331"/>
      <c r="AA345" s="1331"/>
      <c r="AB345" s="1331"/>
      <c r="AC345" s="1331"/>
      <c r="AD345" s="1331"/>
      <c r="AE345" s="1331"/>
      <c r="AF345" s="1331"/>
      <c r="AG345" s="1331"/>
      <c r="AH345" s="1331"/>
      <c r="AI345" s="1331"/>
      <c r="AJ345" s="1331"/>
    </row>
    <row r="346" spans="9:36" x14ac:dyDescent="0.2">
      <c r="I346" s="1331"/>
      <c r="J346" s="1331"/>
      <c r="K346" s="1331"/>
      <c r="L346" s="1331"/>
      <c r="M346" s="1331"/>
      <c r="N346" s="1331"/>
      <c r="O346" s="1331"/>
      <c r="P346" s="1331"/>
      <c r="Q346" s="1331"/>
      <c r="R346" s="1331"/>
      <c r="S346" s="1331"/>
      <c r="T346" s="1331"/>
      <c r="U346" s="1331"/>
      <c r="V346" s="1331"/>
      <c r="W346" s="1331"/>
      <c r="X346" s="1331"/>
      <c r="Y346" s="1331"/>
      <c r="Z346" s="1331"/>
      <c r="AA346" s="1331"/>
      <c r="AB346" s="1331"/>
      <c r="AC346" s="1331"/>
      <c r="AD346" s="1331"/>
      <c r="AE346" s="1331"/>
      <c r="AF346" s="1331"/>
      <c r="AG346" s="1331"/>
      <c r="AH346" s="1331"/>
      <c r="AI346" s="1331"/>
      <c r="AJ346" s="1331"/>
    </row>
    <row r="347" spans="9:36" x14ac:dyDescent="0.2">
      <c r="I347" s="1331"/>
      <c r="J347" s="1331"/>
      <c r="K347" s="1331"/>
      <c r="L347" s="1331"/>
      <c r="M347" s="1331"/>
      <c r="N347" s="1331"/>
      <c r="O347" s="1331"/>
      <c r="P347" s="1331"/>
      <c r="Q347" s="1331"/>
      <c r="R347" s="1331"/>
      <c r="S347" s="1331"/>
      <c r="T347" s="1331"/>
      <c r="U347" s="1331"/>
      <c r="V347" s="1331"/>
      <c r="W347" s="1331"/>
      <c r="X347" s="1331"/>
      <c r="Y347" s="1331"/>
      <c r="Z347" s="1331"/>
      <c r="AA347" s="1331"/>
      <c r="AB347" s="1331"/>
      <c r="AC347" s="1331"/>
      <c r="AD347" s="1331"/>
      <c r="AE347" s="1331"/>
      <c r="AF347" s="1331"/>
      <c r="AG347" s="1331"/>
      <c r="AH347" s="1331"/>
      <c r="AI347" s="1331"/>
      <c r="AJ347" s="1331"/>
    </row>
    <row r="348" spans="9:36" x14ac:dyDescent="0.2">
      <c r="I348" s="1331"/>
      <c r="J348" s="1331"/>
      <c r="K348" s="1331"/>
      <c r="L348" s="1331"/>
      <c r="M348" s="1331"/>
      <c r="N348" s="1331"/>
      <c r="O348" s="1331"/>
      <c r="P348" s="1331"/>
      <c r="Q348" s="1331"/>
      <c r="R348" s="1331"/>
      <c r="S348" s="1331"/>
      <c r="T348" s="1331"/>
      <c r="U348" s="1331"/>
      <c r="V348" s="1331"/>
      <c r="W348" s="1331"/>
      <c r="X348" s="1331"/>
      <c r="Y348" s="1331"/>
      <c r="Z348" s="1331"/>
      <c r="AA348" s="1331"/>
      <c r="AB348" s="1331"/>
      <c r="AC348" s="1331"/>
      <c r="AD348" s="1331"/>
      <c r="AE348" s="1331"/>
      <c r="AF348" s="1331"/>
      <c r="AG348" s="1331"/>
      <c r="AH348" s="1331"/>
      <c r="AI348" s="1331"/>
      <c r="AJ348" s="1331"/>
    </row>
    <row r="349" spans="9:36" x14ac:dyDescent="0.2">
      <c r="I349" s="1331"/>
      <c r="J349" s="1331"/>
      <c r="K349" s="1331"/>
      <c r="L349" s="1331"/>
      <c r="M349" s="1331"/>
      <c r="N349" s="1331"/>
      <c r="O349" s="1331"/>
      <c r="P349" s="1331"/>
      <c r="Q349" s="1331"/>
      <c r="R349" s="1331"/>
      <c r="S349" s="1331"/>
      <c r="T349" s="1331"/>
      <c r="U349" s="1331"/>
      <c r="V349" s="1331"/>
      <c r="W349" s="1331"/>
      <c r="X349" s="1331"/>
      <c r="Y349" s="1331"/>
      <c r="Z349" s="1331"/>
      <c r="AA349" s="1331"/>
      <c r="AB349" s="1331"/>
      <c r="AC349" s="1331"/>
      <c r="AD349" s="1331"/>
      <c r="AE349" s="1331"/>
      <c r="AF349" s="1331"/>
      <c r="AG349" s="1331"/>
      <c r="AH349" s="1331"/>
      <c r="AI349" s="1331"/>
      <c r="AJ349" s="1331"/>
    </row>
    <row r="350" spans="9:36" x14ac:dyDescent="0.2">
      <c r="I350" s="1331"/>
      <c r="J350" s="1331"/>
      <c r="K350" s="1331"/>
      <c r="L350" s="1331"/>
      <c r="M350" s="1331"/>
      <c r="N350" s="1331"/>
      <c r="O350" s="1331"/>
      <c r="P350" s="1331"/>
      <c r="Q350" s="1331"/>
      <c r="R350" s="1331"/>
      <c r="S350" s="1331"/>
      <c r="T350" s="1331"/>
      <c r="U350" s="1331"/>
      <c r="V350" s="1331"/>
      <c r="W350" s="1331"/>
      <c r="X350" s="1331"/>
      <c r="Y350" s="1331"/>
      <c r="Z350" s="1331"/>
      <c r="AA350" s="1331"/>
      <c r="AB350" s="1331"/>
      <c r="AC350" s="1331"/>
      <c r="AD350" s="1331"/>
      <c r="AE350" s="1331"/>
      <c r="AF350" s="1331"/>
      <c r="AG350" s="1331"/>
      <c r="AH350" s="1331"/>
      <c r="AI350" s="1331"/>
      <c r="AJ350" s="1331"/>
    </row>
    <row r="351" spans="9:36" x14ac:dyDescent="0.2">
      <c r="I351" s="1331"/>
      <c r="J351" s="1331"/>
      <c r="K351" s="1331"/>
      <c r="L351" s="1331"/>
      <c r="M351" s="1331"/>
      <c r="N351" s="1331"/>
      <c r="O351" s="1331"/>
      <c r="P351" s="1331"/>
      <c r="Q351" s="1331"/>
      <c r="R351" s="1331"/>
      <c r="S351" s="1331"/>
      <c r="T351" s="1331"/>
      <c r="U351" s="1331"/>
      <c r="V351" s="1331"/>
      <c r="W351" s="1331"/>
      <c r="X351" s="1331"/>
      <c r="Y351" s="1331"/>
      <c r="Z351" s="1331"/>
      <c r="AA351" s="1331"/>
      <c r="AB351" s="1331"/>
      <c r="AC351" s="1331"/>
      <c r="AD351" s="1331"/>
      <c r="AE351" s="1331"/>
      <c r="AF351" s="1331"/>
      <c r="AG351" s="1331"/>
      <c r="AH351" s="1331"/>
      <c r="AI351" s="1331"/>
      <c r="AJ351" s="1331"/>
    </row>
    <row r="352" spans="9:36" x14ac:dyDescent="0.2">
      <c r="I352" s="1331"/>
      <c r="J352" s="1331"/>
      <c r="K352" s="1331"/>
      <c r="L352" s="1331"/>
      <c r="M352" s="1331"/>
      <c r="N352" s="1331"/>
      <c r="O352" s="1331"/>
      <c r="P352" s="1331"/>
      <c r="Q352" s="1331"/>
      <c r="R352" s="1331"/>
      <c r="S352" s="1331"/>
      <c r="T352" s="1331"/>
      <c r="U352" s="1331"/>
      <c r="V352" s="1331"/>
      <c r="W352" s="1331"/>
      <c r="X352" s="1331"/>
      <c r="Y352" s="1331"/>
      <c r="Z352" s="1331"/>
      <c r="AA352" s="1331"/>
      <c r="AB352" s="1331"/>
      <c r="AC352" s="1331"/>
      <c r="AD352" s="1331"/>
      <c r="AE352" s="1331"/>
      <c r="AF352" s="1331"/>
      <c r="AG352" s="1331"/>
      <c r="AH352" s="1331"/>
      <c r="AI352" s="1331"/>
      <c r="AJ352" s="1331"/>
    </row>
    <row r="353" spans="9:36" x14ac:dyDescent="0.2">
      <c r="I353" s="1331"/>
      <c r="J353" s="1331"/>
      <c r="K353" s="1331"/>
      <c r="L353" s="1331"/>
      <c r="M353" s="1331"/>
      <c r="N353" s="1331"/>
      <c r="O353" s="1331"/>
      <c r="P353" s="1331"/>
      <c r="Q353" s="1331"/>
      <c r="R353" s="1331"/>
      <c r="S353" s="1331"/>
      <c r="T353" s="1331"/>
      <c r="U353" s="1331"/>
      <c r="V353" s="1331"/>
      <c r="W353" s="1331"/>
      <c r="X353" s="1331"/>
      <c r="Y353" s="1331"/>
      <c r="Z353" s="1331"/>
      <c r="AA353" s="1331"/>
      <c r="AB353" s="1331"/>
      <c r="AC353" s="1331"/>
      <c r="AD353" s="1331"/>
      <c r="AE353" s="1331"/>
      <c r="AF353" s="1331"/>
      <c r="AG353" s="1331"/>
      <c r="AH353" s="1331"/>
      <c r="AI353" s="1331"/>
      <c r="AJ353" s="1331"/>
    </row>
    <row r="354" spans="9:36" x14ac:dyDescent="0.2">
      <c r="I354" s="1331"/>
      <c r="J354" s="1331"/>
      <c r="K354" s="1331"/>
      <c r="L354" s="1331"/>
      <c r="M354" s="1331"/>
      <c r="N354" s="1331"/>
      <c r="O354" s="1331"/>
      <c r="P354" s="1331"/>
      <c r="Q354" s="1331"/>
      <c r="R354" s="1331"/>
      <c r="S354" s="1331"/>
      <c r="T354" s="1331"/>
      <c r="U354" s="1331"/>
      <c r="V354" s="1331"/>
      <c r="W354" s="1331"/>
      <c r="X354" s="1331"/>
      <c r="Y354" s="1331"/>
      <c r="Z354" s="1331"/>
      <c r="AA354" s="1331"/>
      <c r="AB354" s="1331"/>
      <c r="AC354" s="1331"/>
      <c r="AD354" s="1331"/>
      <c r="AE354" s="1331"/>
      <c r="AF354" s="1331"/>
      <c r="AG354" s="1331"/>
      <c r="AH354" s="1331"/>
      <c r="AI354" s="1331"/>
      <c r="AJ354" s="1331"/>
    </row>
    <row r="355" spans="9:36" x14ac:dyDescent="0.2">
      <c r="I355" s="1331"/>
      <c r="J355" s="1331"/>
      <c r="K355" s="1331"/>
      <c r="L355" s="1331"/>
      <c r="M355" s="1331"/>
      <c r="N355" s="1331"/>
      <c r="O355" s="1331"/>
      <c r="P355" s="1331"/>
      <c r="Q355" s="1331"/>
      <c r="R355" s="1331"/>
      <c r="S355" s="1331"/>
      <c r="T355" s="1331"/>
      <c r="U355" s="1331"/>
      <c r="V355" s="1331"/>
      <c r="W355" s="1331"/>
      <c r="X355" s="1331"/>
      <c r="Y355" s="1331"/>
      <c r="Z355" s="1331"/>
      <c r="AA355" s="1331"/>
      <c r="AB355" s="1331"/>
      <c r="AC355" s="1331"/>
      <c r="AD355" s="1331"/>
      <c r="AE355" s="1331"/>
      <c r="AF355" s="1331"/>
      <c r="AG355" s="1331"/>
      <c r="AH355" s="1331"/>
      <c r="AI355" s="1331"/>
      <c r="AJ355" s="1331"/>
    </row>
    <row r="356" spans="9:36" x14ac:dyDescent="0.2">
      <c r="I356" s="1331"/>
      <c r="J356" s="1331"/>
      <c r="K356" s="1331"/>
      <c r="L356" s="1331"/>
      <c r="M356" s="1331"/>
      <c r="N356" s="1331"/>
      <c r="O356" s="1331"/>
      <c r="P356" s="1331"/>
      <c r="Q356" s="1331"/>
      <c r="R356" s="1331"/>
      <c r="S356" s="1331"/>
      <c r="T356" s="1331"/>
      <c r="U356" s="1331"/>
      <c r="V356" s="1331"/>
      <c r="W356" s="1331"/>
      <c r="X356" s="1331"/>
      <c r="Y356" s="1331"/>
      <c r="Z356" s="1331"/>
      <c r="AA356" s="1331"/>
      <c r="AB356" s="1331"/>
      <c r="AC356" s="1331"/>
      <c r="AD356" s="1331"/>
      <c r="AE356" s="1331"/>
      <c r="AF356" s="1331"/>
      <c r="AG356" s="1331"/>
      <c r="AH356" s="1331"/>
      <c r="AI356" s="1331"/>
      <c r="AJ356" s="1331"/>
    </row>
    <row r="357" spans="9:36" x14ac:dyDescent="0.2">
      <c r="I357" s="1331"/>
      <c r="J357" s="1331"/>
      <c r="K357" s="1331"/>
      <c r="L357" s="1331"/>
      <c r="M357" s="1331"/>
      <c r="N357" s="1331"/>
      <c r="O357" s="1331"/>
      <c r="P357" s="1331"/>
      <c r="Q357" s="1331"/>
      <c r="R357" s="1331"/>
      <c r="S357" s="1331"/>
      <c r="T357" s="1331"/>
      <c r="U357" s="1331"/>
      <c r="V357" s="1331"/>
      <c r="W357" s="1331"/>
      <c r="X357" s="1331"/>
      <c r="Y357" s="1331"/>
      <c r="Z357" s="1331"/>
      <c r="AA357" s="1331"/>
      <c r="AB357" s="1331"/>
      <c r="AC357" s="1331"/>
      <c r="AD357" s="1331"/>
      <c r="AE357" s="1331"/>
      <c r="AF357" s="1331"/>
      <c r="AG357" s="1331"/>
      <c r="AH357" s="1331"/>
      <c r="AI357" s="1331"/>
      <c r="AJ357" s="1331"/>
    </row>
    <row r="358" spans="9:36" x14ac:dyDescent="0.2">
      <c r="I358" s="1331"/>
      <c r="J358" s="1331"/>
      <c r="K358" s="1331"/>
      <c r="L358" s="1331"/>
      <c r="M358" s="1331"/>
      <c r="N358" s="1331"/>
      <c r="O358" s="1331"/>
      <c r="P358" s="1331"/>
      <c r="Q358" s="1331"/>
      <c r="R358" s="1331"/>
      <c r="S358" s="1331"/>
      <c r="T358" s="1331"/>
      <c r="U358" s="1331"/>
      <c r="V358" s="1331"/>
      <c r="W358" s="1331"/>
      <c r="X358" s="1331"/>
      <c r="Y358" s="1331"/>
      <c r="Z358" s="1331"/>
      <c r="AA358" s="1331"/>
      <c r="AB358" s="1331"/>
      <c r="AC358" s="1331"/>
      <c r="AD358" s="1331"/>
      <c r="AE358" s="1331"/>
      <c r="AF358" s="1331"/>
      <c r="AG358" s="1331"/>
      <c r="AH358" s="1331"/>
      <c r="AI358" s="1331"/>
      <c r="AJ358" s="1331"/>
    </row>
    <row r="359" spans="9:36" x14ac:dyDescent="0.2">
      <c r="I359" s="1331"/>
      <c r="J359" s="1331"/>
      <c r="K359" s="1331"/>
      <c r="L359" s="1331"/>
      <c r="M359" s="1331"/>
      <c r="N359" s="1331"/>
      <c r="O359" s="1331"/>
      <c r="P359" s="1331"/>
      <c r="Q359" s="1331"/>
      <c r="R359" s="1331"/>
      <c r="S359" s="1331"/>
      <c r="T359" s="1331"/>
      <c r="U359" s="1331"/>
      <c r="V359" s="1331"/>
      <c r="W359" s="1331"/>
      <c r="X359" s="1331"/>
      <c r="Y359" s="1331"/>
      <c r="Z359" s="1331"/>
      <c r="AA359" s="1331"/>
      <c r="AB359" s="1331"/>
      <c r="AC359" s="1331"/>
      <c r="AD359" s="1331"/>
      <c r="AE359" s="1331"/>
      <c r="AF359" s="1331"/>
      <c r="AG359" s="1331"/>
      <c r="AH359" s="1331"/>
      <c r="AI359" s="1331"/>
      <c r="AJ359" s="1331"/>
    </row>
    <row r="360" spans="9:36" x14ac:dyDescent="0.2">
      <c r="I360" s="1331"/>
      <c r="J360" s="1331"/>
      <c r="K360" s="1331"/>
      <c r="L360" s="1331"/>
      <c r="M360" s="1331"/>
      <c r="N360" s="1331"/>
      <c r="O360" s="1331"/>
      <c r="P360" s="1331"/>
      <c r="Q360" s="1331"/>
      <c r="R360" s="1331"/>
      <c r="S360" s="1331"/>
      <c r="T360" s="1331"/>
      <c r="U360" s="1331"/>
      <c r="V360" s="1331"/>
      <c r="W360" s="1331"/>
      <c r="X360" s="1331"/>
      <c r="Y360" s="1331"/>
      <c r="Z360" s="1331"/>
      <c r="AA360" s="1331"/>
      <c r="AB360" s="1331"/>
      <c r="AC360" s="1331"/>
      <c r="AD360" s="1331"/>
      <c r="AE360" s="1331"/>
      <c r="AF360" s="1331"/>
      <c r="AG360" s="1331"/>
      <c r="AH360" s="1331"/>
      <c r="AI360" s="1331"/>
      <c r="AJ360" s="1331"/>
    </row>
    <row r="361" spans="9:36" x14ac:dyDescent="0.2">
      <c r="I361" s="1331"/>
      <c r="J361" s="1331"/>
      <c r="K361" s="1331"/>
      <c r="L361" s="1331"/>
      <c r="M361" s="1331"/>
      <c r="N361" s="1331"/>
      <c r="O361" s="1331"/>
      <c r="P361" s="1331"/>
      <c r="Q361" s="1331"/>
      <c r="R361" s="1331"/>
      <c r="S361" s="1331"/>
      <c r="T361" s="1331"/>
      <c r="U361" s="1331"/>
      <c r="V361" s="1331"/>
      <c r="W361" s="1331"/>
      <c r="X361" s="1331"/>
      <c r="Y361" s="1331"/>
      <c r="Z361" s="1331"/>
      <c r="AA361" s="1331"/>
      <c r="AB361" s="1331"/>
      <c r="AC361" s="1331"/>
      <c r="AD361" s="1331"/>
      <c r="AE361" s="1331"/>
      <c r="AF361" s="1331"/>
      <c r="AG361" s="1331"/>
      <c r="AH361" s="1331"/>
      <c r="AI361" s="1331"/>
      <c r="AJ361" s="1331"/>
    </row>
    <row r="362" spans="9:36" x14ac:dyDescent="0.2">
      <c r="I362" s="1331"/>
      <c r="J362" s="1331"/>
      <c r="K362" s="1331"/>
      <c r="L362" s="1331"/>
      <c r="M362" s="1331"/>
      <c r="N362" s="1331"/>
      <c r="O362" s="1331"/>
      <c r="P362" s="1331"/>
      <c r="Q362" s="1331"/>
      <c r="R362" s="1331"/>
      <c r="S362" s="1331"/>
      <c r="T362" s="1331"/>
      <c r="U362" s="1331"/>
      <c r="V362" s="1331"/>
      <c r="W362" s="1331"/>
      <c r="X362" s="1331"/>
      <c r="Y362" s="1331"/>
      <c r="Z362" s="1331"/>
      <c r="AA362" s="1331"/>
      <c r="AB362" s="1331"/>
      <c r="AC362" s="1331"/>
      <c r="AD362" s="1331"/>
      <c r="AE362" s="1331"/>
      <c r="AF362" s="1331"/>
      <c r="AG362" s="1331"/>
      <c r="AH362" s="1331"/>
      <c r="AI362" s="1331"/>
      <c r="AJ362" s="1331"/>
    </row>
    <row r="363" spans="9:36" x14ac:dyDescent="0.2">
      <c r="I363" s="1331"/>
      <c r="J363" s="1331"/>
      <c r="K363" s="1331"/>
      <c r="L363" s="1331"/>
      <c r="M363" s="1331"/>
      <c r="N363" s="1331"/>
      <c r="O363" s="1331"/>
      <c r="P363" s="1331"/>
      <c r="Q363" s="1331"/>
      <c r="R363" s="1331"/>
      <c r="S363" s="1331"/>
      <c r="T363" s="1331"/>
      <c r="U363" s="1331"/>
      <c r="V363" s="1331"/>
      <c r="W363" s="1331"/>
      <c r="X363" s="1331"/>
      <c r="Y363" s="1331"/>
      <c r="Z363" s="1331"/>
      <c r="AA363" s="1331"/>
      <c r="AB363" s="1331"/>
      <c r="AC363" s="1331"/>
      <c r="AD363" s="1331"/>
      <c r="AE363" s="1331"/>
      <c r="AF363" s="1331"/>
      <c r="AG363" s="1331"/>
      <c r="AH363" s="1331"/>
      <c r="AI363" s="1331"/>
      <c r="AJ363" s="1331"/>
    </row>
    <row r="364" spans="9:36" x14ac:dyDescent="0.2">
      <c r="I364" s="1331"/>
      <c r="J364" s="1331"/>
      <c r="K364" s="1331"/>
      <c r="L364" s="1331"/>
      <c r="M364" s="1331"/>
      <c r="N364" s="1331"/>
      <c r="O364" s="1331"/>
      <c r="P364" s="1331"/>
      <c r="Q364" s="1331"/>
      <c r="R364" s="1331"/>
      <c r="S364" s="1331"/>
      <c r="T364" s="1331"/>
      <c r="U364" s="1331"/>
      <c r="V364" s="1331"/>
      <c r="W364" s="1331"/>
      <c r="X364" s="1331"/>
      <c r="Y364" s="1331"/>
      <c r="Z364" s="1331"/>
      <c r="AA364" s="1331"/>
      <c r="AB364" s="1331"/>
      <c r="AC364" s="1331"/>
      <c r="AD364" s="1331"/>
      <c r="AE364" s="1331"/>
      <c r="AF364" s="1331"/>
      <c r="AG364" s="1331"/>
      <c r="AH364" s="1331"/>
      <c r="AI364" s="1331"/>
      <c r="AJ364" s="1331"/>
    </row>
    <row r="365" spans="9:36" x14ac:dyDescent="0.2">
      <c r="I365" s="1331"/>
      <c r="J365" s="1331"/>
      <c r="K365" s="1331"/>
      <c r="L365" s="1331"/>
      <c r="M365" s="1331"/>
      <c r="N365" s="1331"/>
      <c r="O365" s="1331"/>
      <c r="P365" s="1331"/>
      <c r="Q365" s="1331"/>
      <c r="R365" s="1331"/>
      <c r="S365" s="1331"/>
      <c r="T365" s="1331"/>
      <c r="U365" s="1331"/>
      <c r="V365" s="1331"/>
      <c r="W365" s="1331"/>
      <c r="X365" s="1331"/>
      <c r="Y365" s="1331"/>
      <c r="Z365" s="1331"/>
      <c r="AA365" s="1331"/>
      <c r="AB365" s="1331"/>
      <c r="AC365" s="1331"/>
      <c r="AD365" s="1331"/>
      <c r="AE365" s="1331"/>
      <c r="AF365" s="1331"/>
      <c r="AG365" s="1331"/>
      <c r="AH365" s="1331"/>
      <c r="AI365" s="1331"/>
      <c r="AJ365" s="1331"/>
    </row>
    <row r="366" spans="9:36" x14ac:dyDescent="0.2">
      <c r="I366" s="1331"/>
      <c r="J366" s="1331"/>
      <c r="K366" s="1331"/>
      <c r="L366" s="1331"/>
      <c r="M366" s="1331"/>
      <c r="N366" s="1331"/>
      <c r="O366" s="1331"/>
      <c r="P366" s="1331"/>
      <c r="Q366" s="1331"/>
      <c r="R366" s="1331"/>
      <c r="S366" s="1331"/>
      <c r="T366" s="1331"/>
      <c r="U366" s="1331"/>
      <c r="V366" s="1331"/>
      <c r="W366" s="1331"/>
      <c r="X366" s="1331"/>
      <c r="Y366" s="1331"/>
      <c r="Z366" s="1331"/>
      <c r="AA366" s="1331"/>
      <c r="AB366" s="1331"/>
      <c r="AC366" s="1331"/>
      <c r="AD366" s="1331"/>
      <c r="AE366" s="1331"/>
      <c r="AF366" s="1331"/>
      <c r="AG366" s="1331"/>
      <c r="AH366" s="1331"/>
      <c r="AI366" s="1331"/>
      <c r="AJ366" s="1331"/>
    </row>
    <row r="367" spans="9:36" x14ac:dyDescent="0.2">
      <c r="I367" s="1331"/>
      <c r="J367" s="1331"/>
      <c r="K367" s="1331"/>
      <c r="L367" s="1331"/>
      <c r="M367" s="1331"/>
      <c r="N367" s="1331"/>
      <c r="O367" s="1331"/>
      <c r="P367" s="1331"/>
      <c r="Q367" s="1331"/>
      <c r="R367" s="1331"/>
      <c r="S367" s="1331"/>
      <c r="T367" s="1331"/>
      <c r="U367" s="1331"/>
      <c r="V367" s="1331"/>
      <c r="W367" s="1331"/>
      <c r="X367" s="1331"/>
      <c r="Y367" s="1331"/>
      <c r="Z367" s="1331"/>
      <c r="AA367" s="1331"/>
      <c r="AB367" s="1331"/>
      <c r="AC367" s="1331"/>
      <c r="AD367" s="1331"/>
      <c r="AE367" s="1331"/>
      <c r="AF367" s="1331"/>
      <c r="AG367" s="1331"/>
      <c r="AH367" s="1331"/>
      <c r="AI367" s="1331"/>
      <c r="AJ367" s="1331"/>
    </row>
    <row r="368" spans="9:36" x14ac:dyDescent="0.2">
      <c r="I368" s="1331"/>
      <c r="J368" s="1331"/>
      <c r="K368" s="1331"/>
      <c r="L368" s="1331"/>
      <c r="M368" s="1331"/>
      <c r="N368" s="1331"/>
      <c r="O368" s="1331"/>
      <c r="P368" s="1331"/>
      <c r="Q368" s="1331"/>
      <c r="R368" s="1331"/>
      <c r="S368" s="1331"/>
      <c r="T368" s="1331"/>
      <c r="U368" s="1331"/>
      <c r="V368" s="1331"/>
      <c r="W368" s="1331"/>
      <c r="X368" s="1331"/>
      <c r="Y368" s="1331"/>
      <c r="Z368" s="1331"/>
      <c r="AA368" s="1331"/>
      <c r="AB368" s="1331"/>
      <c r="AC368" s="1331"/>
      <c r="AD368" s="1331"/>
      <c r="AE368" s="1331"/>
      <c r="AF368" s="1331"/>
      <c r="AG368" s="1331"/>
      <c r="AH368" s="1331"/>
      <c r="AI368" s="1331"/>
      <c r="AJ368" s="1331"/>
    </row>
    <row r="369" spans="9:36" x14ac:dyDescent="0.2">
      <c r="I369" s="1331"/>
      <c r="J369" s="1331"/>
      <c r="K369" s="1331"/>
      <c r="L369" s="1331"/>
      <c r="M369" s="1331"/>
      <c r="N369" s="1331"/>
      <c r="O369" s="1331"/>
      <c r="P369" s="1331"/>
      <c r="Q369" s="1331"/>
      <c r="R369" s="1331"/>
      <c r="S369" s="1331"/>
      <c r="T369" s="1331"/>
      <c r="U369" s="1331"/>
      <c r="V369" s="1331"/>
      <c r="W369" s="1331"/>
      <c r="X369" s="1331"/>
      <c r="Y369" s="1331"/>
      <c r="Z369" s="1331"/>
      <c r="AA369" s="1331"/>
      <c r="AB369" s="1331"/>
      <c r="AC369" s="1331"/>
      <c r="AD369" s="1331"/>
      <c r="AE369" s="1331"/>
      <c r="AF369" s="1331"/>
      <c r="AG369" s="1331"/>
      <c r="AH369" s="1331"/>
      <c r="AI369" s="1331"/>
      <c r="AJ369" s="1331"/>
    </row>
    <row r="370" spans="9:36" x14ac:dyDescent="0.2">
      <c r="I370" s="1331"/>
      <c r="J370" s="1331"/>
      <c r="K370" s="1331"/>
      <c r="L370" s="1331"/>
      <c r="M370" s="1331"/>
      <c r="N370" s="1331"/>
      <c r="O370" s="1331"/>
      <c r="P370" s="1331"/>
      <c r="Q370" s="1331"/>
      <c r="R370" s="1331"/>
      <c r="S370" s="1331"/>
      <c r="T370" s="1331"/>
      <c r="U370" s="1331"/>
      <c r="V370" s="1331"/>
      <c r="W370" s="1331"/>
      <c r="X370" s="1331"/>
      <c r="Y370" s="1331"/>
      <c r="Z370" s="1331"/>
      <c r="AA370" s="1331"/>
      <c r="AB370" s="1331"/>
      <c r="AC370" s="1331"/>
      <c r="AD370" s="1331"/>
      <c r="AE370" s="1331"/>
      <c r="AF370" s="1331"/>
      <c r="AG370" s="1331"/>
      <c r="AH370" s="1331"/>
      <c r="AI370" s="1331"/>
      <c r="AJ370" s="1331"/>
    </row>
    <row r="371" spans="9:36" x14ac:dyDescent="0.2">
      <c r="I371" s="1331"/>
      <c r="J371" s="1331"/>
      <c r="K371" s="1331"/>
      <c r="L371" s="1331"/>
      <c r="M371" s="1331"/>
      <c r="N371" s="1331"/>
      <c r="O371" s="1331"/>
      <c r="P371" s="1331"/>
      <c r="Q371" s="1331"/>
      <c r="R371" s="1331"/>
      <c r="S371" s="1331"/>
      <c r="T371" s="1331"/>
      <c r="U371" s="1331"/>
      <c r="V371" s="1331"/>
      <c r="W371" s="1331"/>
      <c r="X371" s="1331"/>
      <c r="Y371" s="1331"/>
      <c r="Z371" s="1331"/>
      <c r="AA371" s="1331"/>
      <c r="AB371" s="1331"/>
      <c r="AC371" s="1331"/>
      <c r="AD371" s="1331"/>
      <c r="AE371" s="1331"/>
      <c r="AF371" s="1331"/>
      <c r="AG371" s="1331"/>
      <c r="AH371" s="1331"/>
      <c r="AI371" s="1331"/>
      <c r="AJ371" s="1331"/>
    </row>
    <row r="372" spans="9:36" x14ac:dyDescent="0.2">
      <c r="I372" s="1331"/>
      <c r="J372" s="1331"/>
      <c r="K372" s="1331"/>
      <c r="L372" s="1331"/>
      <c r="M372" s="1331"/>
      <c r="N372" s="1331"/>
      <c r="O372" s="1331"/>
      <c r="P372" s="1331"/>
      <c r="Q372" s="1331"/>
      <c r="R372" s="1331"/>
      <c r="S372" s="1331"/>
      <c r="T372" s="1331"/>
      <c r="U372" s="1331"/>
      <c r="V372" s="1331"/>
      <c r="W372" s="1331"/>
      <c r="X372" s="1331"/>
      <c r="Y372" s="1331"/>
      <c r="Z372" s="1331"/>
      <c r="AA372" s="1331"/>
      <c r="AB372" s="1331"/>
      <c r="AC372" s="1331"/>
      <c r="AD372" s="1331"/>
      <c r="AE372" s="1331"/>
      <c r="AF372" s="1331"/>
      <c r="AG372" s="1331"/>
      <c r="AH372" s="1331"/>
      <c r="AI372" s="1331"/>
      <c r="AJ372" s="1331"/>
    </row>
    <row r="373" spans="9:36" x14ac:dyDescent="0.2">
      <c r="I373" s="1331"/>
      <c r="J373" s="1331"/>
      <c r="K373" s="1331"/>
      <c r="L373" s="1331"/>
      <c r="M373" s="1331"/>
      <c r="N373" s="1331"/>
      <c r="O373" s="1331"/>
      <c r="P373" s="1331"/>
      <c r="Q373" s="1331"/>
      <c r="R373" s="1331"/>
      <c r="S373" s="1331"/>
      <c r="T373" s="1331"/>
      <c r="U373" s="1331"/>
      <c r="V373" s="1331"/>
      <c r="W373" s="1331"/>
      <c r="X373" s="1331"/>
      <c r="Y373" s="1331"/>
      <c r="Z373" s="1331"/>
      <c r="AA373" s="1331"/>
      <c r="AB373" s="1331"/>
      <c r="AC373" s="1331"/>
      <c r="AD373" s="1331"/>
      <c r="AE373" s="1331"/>
      <c r="AF373" s="1331"/>
      <c r="AG373" s="1331"/>
      <c r="AH373" s="1331"/>
      <c r="AI373" s="1331"/>
      <c r="AJ373" s="1331"/>
    </row>
    <row r="374" spans="9:36" x14ac:dyDescent="0.2">
      <c r="I374" s="1331"/>
      <c r="J374" s="1331"/>
      <c r="K374" s="1331"/>
      <c r="L374" s="1331"/>
      <c r="M374" s="1331"/>
      <c r="N374" s="1331"/>
      <c r="O374" s="1331"/>
      <c r="P374" s="1331"/>
      <c r="Q374" s="1331"/>
      <c r="R374" s="1331"/>
      <c r="S374" s="1331"/>
      <c r="T374" s="1331"/>
      <c r="U374" s="1331"/>
      <c r="V374" s="1331"/>
      <c r="W374" s="1331"/>
      <c r="X374" s="1331"/>
      <c r="Y374" s="1331"/>
      <c r="Z374" s="1331"/>
      <c r="AA374" s="1331"/>
      <c r="AB374" s="1331"/>
      <c r="AC374" s="1331"/>
      <c r="AD374" s="1331"/>
      <c r="AE374" s="1331"/>
      <c r="AF374" s="1331"/>
      <c r="AG374" s="1331"/>
      <c r="AH374" s="1331"/>
      <c r="AI374" s="1331"/>
      <c r="AJ374" s="1331"/>
    </row>
    <row r="375" spans="9:36" x14ac:dyDescent="0.2">
      <c r="I375" s="1331"/>
      <c r="J375" s="1331"/>
      <c r="K375" s="1331"/>
      <c r="L375" s="1331"/>
      <c r="M375" s="1331"/>
      <c r="N375" s="1331"/>
      <c r="O375" s="1331"/>
      <c r="P375" s="1331"/>
      <c r="Q375" s="1331"/>
      <c r="R375" s="1331"/>
      <c r="S375" s="1331"/>
      <c r="T375" s="1331"/>
      <c r="U375" s="1331"/>
      <c r="V375" s="1331"/>
      <c r="W375" s="1331"/>
      <c r="X375" s="1331"/>
      <c r="Y375" s="1331"/>
      <c r="Z375" s="1331"/>
      <c r="AA375" s="1331"/>
      <c r="AB375" s="1331"/>
      <c r="AC375" s="1331"/>
      <c r="AD375" s="1331"/>
      <c r="AE375" s="1331"/>
      <c r="AF375" s="1331"/>
      <c r="AG375" s="1331"/>
      <c r="AH375" s="1331"/>
      <c r="AI375" s="1331"/>
      <c r="AJ375" s="1331"/>
    </row>
    <row r="376" spans="9:36" x14ac:dyDescent="0.2">
      <c r="I376" s="1331"/>
      <c r="J376" s="1331"/>
      <c r="K376" s="1331"/>
      <c r="L376" s="1331"/>
      <c r="M376" s="1331"/>
      <c r="N376" s="1331"/>
      <c r="O376" s="1331"/>
      <c r="P376" s="1331"/>
      <c r="Q376" s="1331"/>
      <c r="R376" s="1331"/>
      <c r="S376" s="1331"/>
      <c r="T376" s="1331"/>
      <c r="U376" s="1331"/>
      <c r="V376" s="1331"/>
      <c r="W376" s="1331"/>
      <c r="X376" s="1331"/>
      <c r="Y376" s="1331"/>
      <c r="Z376" s="1331"/>
      <c r="AA376" s="1331"/>
      <c r="AB376" s="1331"/>
      <c r="AC376" s="1331"/>
      <c r="AD376" s="1331"/>
      <c r="AE376" s="1331"/>
      <c r="AF376" s="1331"/>
      <c r="AG376" s="1331"/>
      <c r="AH376" s="1331"/>
      <c r="AI376" s="1331"/>
      <c r="AJ376" s="1331"/>
    </row>
    <row r="377" spans="9:36" x14ac:dyDescent="0.2">
      <c r="I377" s="1331"/>
      <c r="J377" s="1331"/>
      <c r="K377" s="1331"/>
      <c r="L377" s="1331"/>
      <c r="M377" s="1331"/>
      <c r="N377" s="1331"/>
      <c r="O377" s="1331"/>
      <c r="P377" s="1331"/>
      <c r="Q377" s="1331"/>
      <c r="R377" s="1331"/>
      <c r="S377" s="1331"/>
      <c r="T377" s="1331"/>
      <c r="U377" s="1331"/>
      <c r="V377" s="1331"/>
      <c r="W377" s="1331"/>
      <c r="X377" s="1331"/>
      <c r="Y377" s="1331"/>
      <c r="Z377" s="1331"/>
      <c r="AA377" s="1331"/>
      <c r="AB377" s="1331"/>
      <c r="AC377" s="1331"/>
      <c r="AD377" s="1331"/>
      <c r="AE377" s="1331"/>
      <c r="AF377" s="1331"/>
      <c r="AG377" s="1331"/>
      <c r="AH377" s="1331"/>
      <c r="AI377" s="1331"/>
      <c r="AJ377" s="1331"/>
    </row>
    <row r="378" spans="9:36" x14ac:dyDescent="0.2">
      <c r="I378" s="1331"/>
      <c r="J378" s="1331"/>
      <c r="K378" s="1331"/>
      <c r="L378" s="1331"/>
      <c r="M378" s="1331"/>
      <c r="N378" s="1331"/>
      <c r="O378" s="1331"/>
      <c r="P378" s="1331"/>
      <c r="Q378" s="1331"/>
      <c r="R378" s="1331"/>
      <c r="S378" s="1331"/>
      <c r="T378" s="1331"/>
      <c r="U378" s="1331"/>
      <c r="V378" s="1331"/>
      <c r="W378" s="1331"/>
      <c r="X378" s="1331"/>
      <c r="Y378" s="1331"/>
      <c r="Z378" s="1331"/>
      <c r="AA378" s="1331"/>
      <c r="AB378" s="1331"/>
      <c r="AC378" s="1331"/>
      <c r="AD378" s="1331"/>
      <c r="AE378" s="1331"/>
      <c r="AF378" s="1331"/>
      <c r="AG378" s="1331"/>
      <c r="AH378" s="1331"/>
      <c r="AI378" s="1331"/>
      <c r="AJ378" s="1331"/>
    </row>
    <row r="379" spans="9:36" x14ac:dyDescent="0.2">
      <c r="I379" s="1331"/>
      <c r="J379" s="1331"/>
      <c r="K379" s="1331"/>
      <c r="L379" s="1331"/>
      <c r="M379" s="1331"/>
      <c r="N379" s="1331"/>
      <c r="O379" s="1331"/>
      <c r="P379" s="1331"/>
      <c r="Q379" s="1331"/>
      <c r="R379" s="1331"/>
      <c r="S379" s="1331"/>
      <c r="T379" s="1331"/>
      <c r="U379" s="1331"/>
      <c r="V379" s="1331"/>
      <c r="W379" s="1331"/>
      <c r="X379" s="1331"/>
      <c r="Y379" s="1331"/>
      <c r="Z379" s="1331"/>
      <c r="AA379" s="1331"/>
      <c r="AB379" s="1331"/>
      <c r="AC379" s="1331"/>
      <c r="AD379" s="1331"/>
      <c r="AE379" s="1331"/>
      <c r="AF379" s="1331"/>
      <c r="AG379" s="1331"/>
      <c r="AH379" s="1331"/>
      <c r="AI379" s="1331"/>
      <c r="AJ379" s="1331"/>
    </row>
    <row r="380" spans="9:36" x14ac:dyDescent="0.2">
      <c r="I380" s="1331"/>
      <c r="J380" s="1331"/>
      <c r="K380" s="1331"/>
      <c r="L380" s="1331"/>
      <c r="M380" s="1331"/>
      <c r="N380" s="1331"/>
      <c r="O380" s="1331"/>
      <c r="P380" s="1331"/>
      <c r="Q380" s="1331"/>
      <c r="R380" s="1331"/>
      <c r="S380" s="1331"/>
      <c r="T380" s="1331"/>
      <c r="U380" s="1331"/>
      <c r="V380" s="1331"/>
      <c r="W380" s="1331"/>
      <c r="X380" s="1331"/>
      <c r="Y380" s="1331"/>
      <c r="Z380" s="1331"/>
      <c r="AA380" s="1331"/>
      <c r="AB380" s="1331"/>
      <c r="AC380" s="1331"/>
      <c r="AD380" s="1331"/>
      <c r="AE380" s="1331"/>
      <c r="AF380" s="1331"/>
      <c r="AG380" s="1331"/>
      <c r="AH380" s="1331"/>
      <c r="AI380" s="1331"/>
      <c r="AJ380" s="1331"/>
    </row>
    <row r="381" spans="9:36" x14ac:dyDescent="0.2">
      <c r="I381" s="1331"/>
      <c r="J381" s="1331"/>
      <c r="K381" s="1331"/>
      <c r="L381" s="1331"/>
      <c r="M381" s="1331"/>
      <c r="N381" s="1331"/>
      <c r="O381" s="1331"/>
      <c r="P381" s="1331"/>
      <c r="Q381" s="1331"/>
      <c r="R381" s="1331"/>
      <c r="S381" s="1331"/>
      <c r="T381" s="1331"/>
      <c r="U381" s="1331"/>
      <c r="V381" s="1331"/>
      <c r="W381" s="1331"/>
      <c r="X381" s="1331"/>
      <c r="Y381" s="1331"/>
      <c r="Z381" s="1331"/>
      <c r="AA381" s="1331"/>
      <c r="AB381" s="1331"/>
      <c r="AC381" s="1331"/>
      <c r="AD381" s="1331"/>
      <c r="AE381" s="1331"/>
      <c r="AF381" s="1331"/>
      <c r="AG381" s="1331"/>
      <c r="AH381" s="1331"/>
      <c r="AI381" s="1331"/>
      <c r="AJ381" s="1331"/>
    </row>
    <row r="382" spans="9:36" x14ac:dyDescent="0.2">
      <c r="I382" s="1331"/>
      <c r="J382" s="1331"/>
      <c r="K382" s="1331"/>
      <c r="L382" s="1331"/>
      <c r="M382" s="1331"/>
      <c r="N382" s="1331"/>
      <c r="O382" s="1331"/>
      <c r="P382" s="1331"/>
      <c r="Q382" s="1331"/>
      <c r="R382" s="1331"/>
      <c r="S382" s="1331"/>
      <c r="T382" s="1331"/>
      <c r="U382" s="1331"/>
      <c r="V382" s="1331"/>
      <c r="W382" s="1331"/>
      <c r="X382" s="1331"/>
      <c r="Y382" s="1331"/>
      <c r="Z382" s="1331"/>
      <c r="AA382" s="1331"/>
      <c r="AB382" s="1331"/>
      <c r="AC382" s="1331"/>
      <c r="AD382" s="1331"/>
      <c r="AE382" s="1331"/>
      <c r="AF382" s="1331"/>
      <c r="AG382" s="1331"/>
      <c r="AH382" s="1331"/>
      <c r="AI382" s="1331"/>
      <c r="AJ382" s="1331"/>
    </row>
    <row r="383" spans="9:36" x14ac:dyDescent="0.2">
      <c r="I383" s="1331"/>
      <c r="J383" s="1331"/>
      <c r="K383" s="1331"/>
      <c r="L383" s="1331"/>
      <c r="M383" s="1331"/>
      <c r="N383" s="1331"/>
      <c r="O383" s="1331"/>
      <c r="P383" s="1331"/>
      <c r="Q383" s="1331"/>
      <c r="R383" s="1331"/>
      <c r="S383" s="1331"/>
      <c r="T383" s="1331"/>
      <c r="U383" s="1331"/>
      <c r="V383" s="1331"/>
      <c r="W383" s="1331"/>
      <c r="X383" s="1331"/>
      <c r="Y383" s="1331"/>
      <c r="Z383" s="1331"/>
      <c r="AA383" s="1331"/>
      <c r="AB383" s="1331"/>
      <c r="AC383" s="1331"/>
      <c r="AD383" s="1331"/>
      <c r="AE383" s="1331"/>
      <c r="AF383" s="1331"/>
      <c r="AG383" s="1331"/>
      <c r="AH383" s="1331"/>
      <c r="AI383" s="1331"/>
      <c r="AJ383" s="1331"/>
    </row>
    <row r="384" spans="9:36" x14ac:dyDescent="0.2">
      <c r="I384" s="1331"/>
      <c r="J384" s="1331"/>
      <c r="K384" s="1331"/>
      <c r="L384" s="1331"/>
      <c r="M384" s="1331"/>
      <c r="N384" s="1331"/>
      <c r="O384" s="1331"/>
      <c r="P384" s="1331"/>
      <c r="Q384" s="1331"/>
      <c r="R384" s="1331"/>
      <c r="S384" s="1331"/>
      <c r="T384" s="1331"/>
      <c r="U384" s="1331"/>
      <c r="V384" s="1331"/>
      <c r="W384" s="1331"/>
      <c r="X384" s="1331"/>
      <c r="Y384" s="1331"/>
      <c r="Z384" s="1331"/>
      <c r="AA384" s="1331"/>
      <c r="AB384" s="1331"/>
      <c r="AC384" s="1331"/>
      <c r="AD384" s="1331"/>
      <c r="AE384" s="1331"/>
      <c r="AF384" s="1331"/>
      <c r="AG384" s="1331"/>
      <c r="AH384" s="1331"/>
      <c r="AI384" s="1331"/>
      <c r="AJ384" s="1331"/>
    </row>
    <row r="385" spans="9:36" x14ac:dyDescent="0.2">
      <c r="I385" s="1331"/>
      <c r="J385" s="1331"/>
      <c r="K385" s="1331"/>
      <c r="L385" s="1331"/>
      <c r="M385" s="1331"/>
      <c r="N385" s="1331"/>
      <c r="O385" s="1331"/>
      <c r="P385" s="1331"/>
      <c r="Q385" s="1331"/>
      <c r="R385" s="1331"/>
      <c r="S385" s="1331"/>
      <c r="T385" s="1331"/>
      <c r="U385" s="1331"/>
      <c r="V385" s="1331"/>
      <c r="W385" s="1331"/>
      <c r="X385" s="1331"/>
      <c r="Y385" s="1331"/>
      <c r="Z385" s="1331"/>
      <c r="AA385" s="1331"/>
      <c r="AB385" s="1331"/>
      <c r="AC385" s="1331"/>
      <c r="AD385" s="1331"/>
      <c r="AE385" s="1331"/>
      <c r="AF385" s="1331"/>
      <c r="AG385" s="1331"/>
      <c r="AH385" s="1331"/>
      <c r="AI385" s="1331"/>
      <c r="AJ385" s="1331"/>
    </row>
    <row r="386" spans="9:36" x14ac:dyDescent="0.2">
      <c r="I386" s="1331"/>
      <c r="J386" s="1331"/>
      <c r="K386" s="1331"/>
      <c r="L386" s="1331"/>
      <c r="M386" s="1331"/>
      <c r="N386" s="1331"/>
      <c r="O386" s="1331"/>
      <c r="P386" s="1331"/>
      <c r="Q386" s="1331"/>
      <c r="R386" s="1331"/>
      <c r="S386" s="1331"/>
      <c r="T386" s="1331"/>
      <c r="U386" s="1331"/>
      <c r="V386" s="1331"/>
      <c r="W386" s="1331"/>
      <c r="X386" s="1331"/>
      <c r="Y386" s="1331"/>
      <c r="Z386" s="1331"/>
      <c r="AA386" s="1331"/>
      <c r="AB386" s="1331"/>
      <c r="AC386" s="1331"/>
      <c r="AD386" s="1331"/>
      <c r="AE386" s="1331"/>
      <c r="AF386" s="1331"/>
      <c r="AG386" s="1331"/>
      <c r="AH386" s="1331"/>
      <c r="AI386" s="1331"/>
      <c r="AJ386" s="1331"/>
    </row>
    <row r="387" spans="9:36" x14ac:dyDescent="0.2">
      <c r="I387" s="1331"/>
      <c r="J387" s="1331"/>
      <c r="K387" s="1331"/>
      <c r="L387" s="1331"/>
      <c r="M387" s="1331"/>
      <c r="N387" s="1331"/>
      <c r="O387" s="1331"/>
      <c r="P387" s="1331"/>
      <c r="Q387" s="1331"/>
      <c r="R387" s="1331"/>
      <c r="S387" s="1331"/>
      <c r="T387" s="1331"/>
      <c r="U387" s="1331"/>
      <c r="V387" s="1331"/>
      <c r="W387" s="1331"/>
      <c r="X387" s="1331"/>
      <c r="Y387" s="1331"/>
      <c r="Z387" s="1331"/>
      <c r="AA387" s="1331"/>
      <c r="AB387" s="1331"/>
      <c r="AC387" s="1331"/>
      <c r="AD387" s="1331"/>
      <c r="AE387" s="1331"/>
      <c r="AF387" s="1331"/>
      <c r="AG387" s="1331"/>
      <c r="AH387" s="1331"/>
      <c r="AI387" s="1331"/>
      <c r="AJ387" s="1331"/>
    </row>
    <row r="388" spans="9:36" x14ac:dyDescent="0.2">
      <c r="I388" s="1331"/>
      <c r="J388" s="1331"/>
      <c r="K388" s="1331"/>
      <c r="L388" s="1331"/>
      <c r="M388" s="1331"/>
      <c r="N388" s="1331"/>
      <c r="O388" s="1331"/>
      <c r="P388" s="1331"/>
      <c r="Q388" s="1331"/>
      <c r="R388" s="1331"/>
      <c r="S388" s="1331"/>
      <c r="T388" s="1331"/>
      <c r="U388" s="1331"/>
      <c r="V388" s="1331"/>
      <c r="W388" s="1331"/>
      <c r="X388" s="1331"/>
      <c r="Y388" s="1331"/>
      <c r="Z388" s="1331"/>
      <c r="AA388" s="1331"/>
      <c r="AB388" s="1331"/>
      <c r="AC388" s="1331"/>
      <c r="AD388" s="1331"/>
      <c r="AE388" s="1331"/>
      <c r="AF388" s="1331"/>
      <c r="AG388" s="1331"/>
      <c r="AH388" s="1331"/>
      <c r="AI388" s="1331"/>
      <c r="AJ388" s="1331"/>
    </row>
    <row r="389" spans="9:36" x14ac:dyDescent="0.2">
      <c r="I389" s="1331"/>
      <c r="J389" s="1331"/>
      <c r="K389" s="1331"/>
      <c r="L389" s="1331"/>
      <c r="M389" s="1331"/>
      <c r="N389" s="1331"/>
      <c r="O389" s="1331"/>
      <c r="P389" s="1331"/>
      <c r="Q389" s="1331"/>
      <c r="R389" s="1331"/>
      <c r="S389" s="1331"/>
      <c r="T389" s="1331"/>
      <c r="U389" s="1331"/>
      <c r="V389" s="1331"/>
      <c r="W389" s="1331"/>
      <c r="X389" s="1331"/>
      <c r="Y389" s="1331"/>
      <c r="Z389" s="1331"/>
      <c r="AA389" s="1331"/>
      <c r="AB389" s="1331"/>
      <c r="AC389" s="1331"/>
      <c r="AD389" s="1331"/>
      <c r="AE389" s="1331"/>
      <c r="AF389" s="1331"/>
      <c r="AG389" s="1331"/>
      <c r="AH389" s="1331"/>
      <c r="AI389" s="1331"/>
      <c r="AJ389" s="1331"/>
    </row>
    <row r="390" spans="9:36" x14ac:dyDescent="0.2">
      <c r="I390" s="1331"/>
      <c r="J390" s="1331"/>
      <c r="K390" s="1331"/>
      <c r="L390" s="1331"/>
      <c r="M390" s="1331"/>
      <c r="N390" s="1331"/>
      <c r="O390" s="1331"/>
      <c r="P390" s="1331"/>
      <c r="Q390" s="1331"/>
      <c r="R390" s="1331"/>
      <c r="S390" s="1331"/>
      <c r="T390" s="1331"/>
      <c r="U390" s="1331"/>
      <c r="V390" s="1331"/>
      <c r="W390" s="1331"/>
      <c r="X390" s="1331"/>
      <c r="Y390" s="1331"/>
      <c r="Z390" s="1331"/>
      <c r="AA390" s="1331"/>
      <c r="AB390" s="1331"/>
      <c r="AC390" s="1331"/>
      <c r="AD390" s="1331"/>
      <c r="AE390" s="1331"/>
      <c r="AF390" s="1331"/>
      <c r="AG390" s="1331"/>
      <c r="AH390" s="1331"/>
      <c r="AI390" s="1331"/>
      <c r="AJ390" s="1331"/>
    </row>
    <row r="391" spans="9:36" x14ac:dyDescent="0.2">
      <c r="I391" s="1331"/>
      <c r="J391" s="1331"/>
      <c r="K391" s="1331"/>
      <c r="L391" s="1331"/>
      <c r="M391" s="1331"/>
      <c r="N391" s="1331"/>
      <c r="O391" s="1331"/>
      <c r="P391" s="1331"/>
      <c r="Q391" s="1331"/>
      <c r="R391" s="1331"/>
      <c r="S391" s="1331"/>
      <c r="T391" s="1331"/>
      <c r="U391" s="1331"/>
      <c r="V391" s="1331"/>
      <c r="W391" s="1331"/>
      <c r="X391" s="1331"/>
      <c r="Y391" s="1331"/>
      <c r="Z391" s="1331"/>
      <c r="AA391" s="1331"/>
      <c r="AB391" s="1331"/>
      <c r="AC391" s="1331"/>
      <c r="AD391" s="1331"/>
      <c r="AE391" s="1331"/>
      <c r="AF391" s="1331"/>
      <c r="AG391" s="1331"/>
      <c r="AH391" s="1331"/>
      <c r="AI391" s="1331"/>
      <c r="AJ391" s="1331"/>
    </row>
    <row r="392" spans="9:36" x14ac:dyDescent="0.2">
      <c r="I392" s="1331"/>
      <c r="J392" s="1331"/>
      <c r="K392" s="1331"/>
      <c r="L392" s="1331"/>
      <c r="M392" s="1331"/>
      <c r="N392" s="1331"/>
      <c r="O392" s="1331"/>
      <c r="P392" s="1331"/>
      <c r="Q392" s="1331"/>
      <c r="R392" s="1331"/>
      <c r="S392" s="1331"/>
      <c r="T392" s="1331"/>
      <c r="U392" s="1331"/>
      <c r="V392" s="1331"/>
      <c r="W392" s="1331"/>
      <c r="X392" s="1331"/>
      <c r="Y392" s="1331"/>
      <c r="Z392" s="1331"/>
      <c r="AA392" s="1331"/>
      <c r="AB392" s="1331"/>
      <c r="AC392" s="1331"/>
      <c r="AD392" s="1331"/>
      <c r="AE392" s="1331"/>
      <c r="AF392" s="1331"/>
      <c r="AG392" s="1331"/>
      <c r="AH392" s="1331"/>
      <c r="AI392" s="1331"/>
      <c r="AJ392" s="1331"/>
    </row>
    <row r="393" spans="9:36" x14ac:dyDescent="0.2">
      <c r="I393" s="1331"/>
      <c r="J393" s="1331"/>
      <c r="K393" s="1331"/>
      <c r="L393" s="1331"/>
      <c r="M393" s="1331"/>
      <c r="N393" s="1331"/>
      <c r="O393" s="1331"/>
      <c r="P393" s="1331"/>
      <c r="Q393" s="1331"/>
      <c r="R393" s="1331"/>
      <c r="S393" s="1331"/>
      <c r="T393" s="1331"/>
      <c r="U393" s="1331"/>
      <c r="V393" s="1331"/>
      <c r="W393" s="1331"/>
      <c r="X393" s="1331"/>
      <c r="Y393" s="1331"/>
      <c r="Z393" s="1331"/>
      <c r="AA393" s="1331"/>
      <c r="AB393" s="1331"/>
      <c r="AC393" s="1331"/>
      <c r="AD393" s="1331"/>
      <c r="AE393" s="1331"/>
      <c r="AF393" s="1331"/>
      <c r="AG393" s="1331"/>
      <c r="AH393" s="1331"/>
      <c r="AI393" s="1331"/>
      <c r="AJ393" s="1331"/>
    </row>
    <row r="394" spans="9:36" x14ac:dyDescent="0.2">
      <c r="I394" s="1331"/>
      <c r="J394" s="1331"/>
      <c r="K394" s="1331"/>
      <c r="L394" s="1331"/>
      <c r="M394" s="1331"/>
      <c r="N394" s="1331"/>
      <c r="O394" s="1331"/>
      <c r="P394" s="1331"/>
      <c r="Q394" s="1331"/>
      <c r="R394" s="1331"/>
      <c r="S394" s="1331"/>
      <c r="T394" s="1331"/>
      <c r="U394" s="1331"/>
      <c r="V394" s="1331"/>
      <c r="W394" s="1331"/>
      <c r="X394" s="1331"/>
      <c r="Y394" s="1331"/>
      <c r="Z394" s="1331"/>
      <c r="AA394" s="1331"/>
      <c r="AB394" s="1331"/>
      <c r="AC394" s="1331"/>
      <c r="AD394" s="1331"/>
      <c r="AE394" s="1331"/>
      <c r="AF394" s="1331"/>
      <c r="AG394" s="1331"/>
      <c r="AH394" s="1331"/>
      <c r="AI394" s="1331"/>
      <c r="AJ394" s="1331"/>
    </row>
    <row r="395" spans="9:36" x14ac:dyDescent="0.2">
      <c r="I395" s="1331"/>
      <c r="J395" s="1331"/>
      <c r="K395" s="1331"/>
      <c r="L395" s="1331"/>
      <c r="M395" s="1331"/>
      <c r="N395" s="1331"/>
      <c r="O395" s="1331"/>
      <c r="P395" s="1331"/>
      <c r="Q395" s="1331"/>
      <c r="R395" s="1331"/>
      <c r="S395" s="1331"/>
      <c r="T395" s="1331"/>
      <c r="U395" s="1331"/>
      <c r="V395" s="1331"/>
      <c r="W395" s="1331"/>
      <c r="X395" s="1331"/>
      <c r="Y395" s="1331"/>
      <c r="Z395" s="1331"/>
      <c r="AA395" s="1331"/>
      <c r="AB395" s="1331"/>
      <c r="AC395" s="1331"/>
      <c r="AD395" s="1331"/>
      <c r="AE395" s="1331"/>
      <c r="AF395" s="1331"/>
      <c r="AG395" s="1331"/>
      <c r="AH395" s="1331"/>
      <c r="AI395" s="1331"/>
      <c r="AJ395" s="1331"/>
    </row>
    <row r="396" spans="9:36" x14ac:dyDescent="0.2">
      <c r="I396" s="1331"/>
      <c r="J396" s="1331"/>
      <c r="K396" s="1331"/>
      <c r="L396" s="1331"/>
      <c r="M396" s="1331"/>
      <c r="N396" s="1331"/>
      <c r="O396" s="1331"/>
      <c r="P396" s="1331"/>
      <c r="Q396" s="1331"/>
      <c r="R396" s="1331"/>
      <c r="S396" s="1331"/>
      <c r="T396" s="1331"/>
      <c r="U396" s="1331"/>
      <c r="V396" s="1331"/>
      <c r="W396" s="1331"/>
      <c r="X396" s="1331"/>
      <c r="Y396" s="1331"/>
      <c r="Z396" s="1331"/>
      <c r="AA396" s="1331"/>
      <c r="AB396" s="1331"/>
      <c r="AC396" s="1331"/>
      <c r="AD396" s="1331"/>
      <c r="AE396" s="1331"/>
      <c r="AF396" s="1331"/>
      <c r="AG396" s="1331"/>
      <c r="AH396" s="1331"/>
      <c r="AI396" s="1331"/>
      <c r="AJ396" s="1331"/>
    </row>
    <row r="397" spans="9:36" x14ac:dyDescent="0.2">
      <c r="I397" s="1331"/>
      <c r="J397" s="1331"/>
      <c r="K397" s="1331"/>
      <c r="L397" s="1331"/>
      <c r="M397" s="1331"/>
      <c r="N397" s="1331"/>
      <c r="O397" s="1331"/>
      <c r="P397" s="1331"/>
      <c r="Q397" s="1331"/>
      <c r="R397" s="1331"/>
      <c r="S397" s="1331"/>
      <c r="T397" s="1331"/>
      <c r="U397" s="1331"/>
      <c r="V397" s="1331"/>
      <c r="W397" s="1331"/>
      <c r="X397" s="1331"/>
      <c r="Y397" s="1331"/>
      <c r="Z397" s="1331"/>
      <c r="AA397" s="1331"/>
      <c r="AB397" s="1331"/>
      <c r="AC397" s="1331"/>
      <c r="AD397" s="1331"/>
      <c r="AE397" s="1331"/>
      <c r="AF397" s="1331"/>
      <c r="AG397" s="1331"/>
      <c r="AH397" s="1331"/>
      <c r="AI397" s="1331"/>
      <c r="AJ397" s="1331"/>
    </row>
    <row r="398" spans="9:36" x14ac:dyDescent="0.2">
      <c r="I398" s="1331"/>
      <c r="J398" s="1331"/>
      <c r="K398" s="1331"/>
      <c r="L398" s="1331"/>
      <c r="M398" s="1331"/>
      <c r="N398" s="1331"/>
      <c r="O398" s="1331"/>
      <c r="P398" s="1331"/>
      <c r="Q398" s="1331"/>
      <c r="R398" s="1331"/>
      <c r="S398" s="1331"/>
      <c r="T398" s="1331"/>
      <c r="U398" s="1331"/>
      <c r="V398" s="1331"/>
      <c r="W398" s="1331"/>
      <c r="X398" s="1331"/>
      <c r="Y398" s="1331"/>
      <c r="Z398" s="1331"/>
      <c r="AA398" s="1331"/>
      <c r="AB398" s="1331"/>
      <c r="AC398" s="1331"/>
      <c r="AD398" s="1331"/>
      <c r="AE398" s="1331"/>
      <c r="AF398" s="1331"/>
      <c r="AG398" s="1331"/>
      <c r="AH398" s="1331"/>
      <c r="AI398" s="1331"/>
      <c r="AJ398" s="1331"/>
    </row>
    <row r="399" spans="9:36" x14ac:dyDescent="0.2">
      <c r="I399" s="1331"/>
      <c r="J399" s="1331"/>
      <c r="K399" s="1331"/>
      <c r="L399" s="1331"/>
      <c r="M399" s="1331"/>
      <c r="N399" s="1331"/>
      <c r="O399" s="1331"/>
      <c r="P399" s="1331"/>
      <c r="Q399" s="1331"/>
      <c r="R399" s="1331"/>
      <c r="S399" s="1331"/>
      <c r="T399" s="1331"/>
      <c r="U399" s="1331"/>
      <c r="V399" s="1331"/>
      <c r="W399" s="1331"/>
      <c r="X399" s="1331"/>
      <c r="Y399" s="1331"/>
      <c r="Z399" s="1331"/>
      <c r="AA399" s="1331"/>
      <c r="AB399" s="1331"/>
      <c r="AC399" s="1331"/>
      <c r="AD399" s="1331"/>
      <c r="AE399" s="1331"/>
      <c r="AF399" s="1331"/>
      <c r="AG399" s="1331"/>
      <c r="AH399" s="1331"/>
      <c r="AI399" s="1331"/>
      <c r="AJ399" s="1331"/>
    </row>
    <row r="400" spans="9:36" x14ac:dyDescent="0.2">
      <c r="I400" s="1331"/>
      <c r="J400" s="1331"/>
      <c r="K400" s="1331"/>
      <c r="L400" s="1331"/>
      <c r="M400" s="1331"/>
      <c r="N400" s="1331"/>
      <c r="O400" s="1331"/>
      <c r="P400" s="1331"/>
      <c r="Q400" s="1331"/>
      <c r="R400" s="1331"/>
      <c r="S400" s="1331"/>
      <c r="T400" s="1331"/>
      <c r="U400" s="1331"/>
      <c r="V400" s="1331"/>
      <c r="W400" s="1331"/>
      <c r="X400" s="1331"/>
      <c r="Y400" s="1331"/>
      <c r="Z400" s="1331"/>
      <c r="AA400" s="1331"/>
      <c r="AB400" s="1331"/>
      <c r="AC400" s="1331"/>
      <c r="AD400" s="1331"/>
      <c r="AE400" s="1331"/>
      <c r="AF400" s="1331"/>
      <c r="AG400" s="1331"/>
      <c r="AH400" s="1331"/>
      <c r="AI400" s="1331"/>
      <c r="AJ400" s="1331"/>
    </row>
    <row r="401" spans="9:36" x14ac:dyDescent="0.2">
      <c r="I401" s="1331"/>
      <c r="J401" s="1331"/>
      <c r="K401" s="1331"/>
      <c r="L401" s="1331"/>
      <c r="M401" s="1331"/>
      <c r="N401" s="1331"/>
      <c r="O401" s="1331"/>
      <c r="P401" s="1331"/>
      <c r="Q401" s="1331"/>
      <c r="R401" s="1331"/>
      <c r="S401" s="1331"/>
      <c r="T401" s="1331"/>
      <c r="U401" s="1331"/>
      <c r="V401" s="1331"/>
      <c r="W401" s="1331"/>
      <c r="X401" s="1331"/>
      <c r="Y401" s="1331"/>
      <c r="Z401" s="1331"/>
      <c r="AA401" s="1331"/>
      <c r="AB401" s="1331"/>
      <c r="AC401" s="1331"/>
      <c r="AD401" s="1331"/>
      <c r="AE401" s="1331"/>
      <c r="AF401" s="1331"/>
      <c r="AG401" s="1331"/>
      <c r="AH401" s="1331"/>
      <c r="AI401" s="1331"/>
      <c r="AJ401" s="1331"/>
    </row>
    <row r="402" spans="9:36" x14ac:dyDescent="0.2">
      <c r="I402" s="1331"/>
      <c r="J402" s="1331"/>
      <c r="K402" s="1331"/>
      <c r="L402" s="1331"/>
      <c r="M402" s="1331"/>
      <c r="N402" s="1331"/>
      <c r="O402" s="1331"/>
      <c r="P402" s="1331"/>
      <c r="Q402" s="1331"/>
      <c r="R402" s="1331"/>
      <c r="S402" s="1331"/>
      <c r="T402" s="1331"/>
      <c r="U402" s="1331"/>
      <c r="V402" s="1331"/>
      <c r="W402" s="1331"/>
      <c r="X402" s="1331"/>
      <c r="Y402" s="1331"/>
      <c r="Z402" s="1331"/>
      <c r="AA402" s="1331"/>
      <c r="AB402" s="1331"/>
      <c r="AC402" s="1331"/>
      <c r="AD402" s="1331"/>
      <c r="AE402" s="1331"/>
      <c r="AF402" s="1331"/>
      <c r="AG402" s="1331"/>
      <c r="AH402" s="1331"/>
      <c r="AI402" s="1331"/>
      <c r="AJ402" s="1331"/>
    </row>
    <row r="403" spans="9:36" x14ac:dyDescent="0.2">
      <c r="I403" s="1331"/>
      <c r="J403" s="1331"/>
      <c r="K403" s="1331"/>
      <c r="L403" s="1331"/>
      <c r="M403" s="1331"/>
      <c r="N403" s="1331"/>
      <c r="O403" s="1331"/>
      <c r="P403" s="1331"/>
      <c r="Q403" s="1331"/>
      <c r="R403" s="1331"/>
      <c r="S403" s="1331"/>
      <c r="T403" s="1331"/>
      <c r="U403" s="1331"/>
      <c r="V403" s="1331"/>
      <c r="W403" s="1331"/>
      <c r="X403" s="1331"/>
      <c r="Y403" s="1331"/>
      <c r="Z403" s="1331"/>
      <c r="AA403" s="1331"/>
      <c r="AB403" s="1331"/>
      <c r="AC403" s="1331"/>
      <c r="AD403" s="1331"/>
      <c r="AE403" s="1331"/>
      <c r="AF403" s="1331"/>
      <c r="AG403" s="1331"/>
      <c r="AH403" s="1331"/>
      <c r="AI403" s="1331"/>
      <c r="AJ403" s="1331"/>
    </row>
    <row r="404" spans="9:36" x14ac:dyDescent="0.2">
      <c r="I404" s="1331"/>
      <c r="J404" s="1331"/>
      <c r="K404" s="1331"/>
      <c r="L404" s="1331"/>
      <c r="M404" s="1331"/>
      <c r="N404" s="1331"/>
      <c r="O404" s="1331"/>
      <c r="P404" s="1331"/>
      <c r="Q404" s="1331"/>
      <c r="R404" s="1331"/>
      <c r="S404" s="1331"/>
      <c r="T404" s="1331"/>
      <c r="U404" s="1331"/>
      <c r="V404" s="1331"/>
      <c r="W404" s="1331"/>
      <c r="X404" s="1331"/>
      <c r="Y404" s="1331"/>
      <c r="Z404" s="1331"/>
      <c r="AA404" s="1331"/>
      <c r="AB404" s="1331"/>
      <c r="AC404" s="1331"/>
      <c r="AD404" s="1331"/>
      <c r="AE404" s="1331"/>
      <c r="AF404" s="1331"/>
      <c r="AG404" s="1331"/>
      <c r="AH404" s="1331"/>
      <c r="AI404" s="1331"/>
      <c r="AJ404" s="1331"/>
    </row>
    <row r="405" spans="9:36" x14ac:dyDescent="0.2">
      <c r="I405" s="1331"/>
      <c r="J405" s="1331"/>
      <c r="K405" s="1331"/>
      <c r="L405" s="1331"/>
      <c r="M405" s="1331"/>
      <c r="N405" s="1331"/>
      <c r="O405" s="1331"/>
      <c r="P405" s="1331"/>
      <c r="Q405" s="1331"/>
      <c r="R405" s="1331"/>
      <c r="S405" s="1331"/>
      <c r="T405" s="1331"/>
      <c r="U405" s="1331"/>
      <c r="V405" s="1331"/>
      <c r="W405" s="1331"/>
      <c r="X405" s="1331"/>
      <c r="Y405" s="1331"/>
      <c r="Z405" s="1331"/>
      <c r="AA405" s="1331"/>
      <c r="AB405" s="1331"/>
      <c r="AC405" s="1331"/>
      <c r="AD405" s="1331"/>
      <c r="AE405" s="1331"/>
      <c r="AF405" s="1331"/>
      <c r="AG405" s="1331"/>
      <c r="AH405" s="1331"/>
      <c r="AI405" s="1331"/>
      <c r="AJ405" s="1331"/>
    </row>
    <row r="406" spans="9:36" x14ac:dyDescent="0.2">
      <c r="I406" s="1331"/>
      <c r="J406" s="1331"/>
      <c r="K406" s="1331"/>
      <c r="L406" s="1331"/>
      <c r="M406" s="1331"/>
      <c r="N406" s="1331"/>
      <c r="O406" s="1331"/>
      <c r="P406" s="1331"/>
      <c r="Q406" s="1331"/>
      <c r="R406" s="1331"/>
      <c r="S406" s="1331"/>
      <c r="T406" s="1331"/>
      <c r="U406" s="1331"/>
      <c r="V406" s="1331"/>
      <c r="W406" s="1331"/>
      <c r="X406" s="1331"/>
      <c r="Y406" s="1331"/>
      <c r="Z406" s="1331"/>
      <c r="AA406" s="1331"/>
      <c r="AB406" s="1331"/>
      <c r="AC406" s="1331"/>
      <c r="AD406" s="1331"/>
      <c r="AE406" s="1331"/>
      <c r="AF406" s="1331"/>
      <c r="AG406" s="1331"/>
      <c r="AH406" s="1331"/>
      <c r="AI406" s="1331"/>
      <c r="AJ406" s="1331"/>
    </row>
    <row r="407" spans="9:36" x14ac:dyDescent="0.2">
      <c r="I407" s="1331"/>
      <c r="J407" s="1331"/>
      <c r="K407" s="1331"/>
      <c r="L407" s="1331"/>
      <c r="M407" s="1331"/>
      <c r="N407" s="1331"/>
      <c r="O407" s="1331"/>
      <c r="P407" s="1331"/>
      <c r="Q407" s="1331"/>
      <c r="R407" s="1331"/>
      <c r="S407" s="1331"/>
      <c r="T407" s="1331"/>
      <c r="U407" s="1331"/>
      <c r="V407" s="1331"/>
      <c r="W407" s="1331"/>
      <c r="X407" s="1331"/>
      <c r="Y407" s="1331"/>
      <c r="Z407" s="1331"/>
      <c r="AA407" s="1331"/>
      <c r="AB407" s="1331"/>
      <c r="AC407" s="1331"/>
      <c r="AD407" s="1331"/>
      <c r="AE407" s="1331"/>
      <c r="AF407" s="1331"/>
      <c r="AG407" s="1331"/>
      <c r="AH407" s="1331"/>
      <c r="AI407" s="1331"/>
      <c r="AJ407" s="1331"/>
    </row>
    <row r="408" spans="9:36" x14ac:dyDescent="0.2">
      <c r="I408" s="1331"/>
      <c r="J408" s="1331"/>
      <c r="K408" s="1331"/>
      <c r="L408" s="1331"/>
      <c r="M408" s="1331"/>
      <c r="N408" s="1331"/>
      <c r="O408" s="1331"/>
      <c r="P408" s="1331"/>
      <c r="Q408" s="1331"/>
      <c r="R408" s="1331"/>
      <c r="S408" s="1331"/>
      <c r="T408" s="1331"/>
      <c r="U408" s="1331"/>
      <c r="V408" s="1331"/>
      <c r="W408" s="1331"/>
      <c r="X408" s="1331"/>
      <c r="Y408" s="1331"/>
      <c r="Z408" s="1331"/>
      <c r="AA408" s="1331"/>
      <c r="AB408" s="1331"/>
      <c r="AC408" s="1331"/>
      <c r="AD408" s="1331"/>
      <c r="AE408" s="1331"/>
      <c r="AF408" s="1331"/>
      <c r="AG408" s="1331"/>
      <c r="AH408" s="1331"/>
      <c r="AI408" s="1331"/>
      <c r="AJ408" s="1331"/>
    </row>
    <row r="409" spans="9:36" x14ac:dyDescent="0.2">
      <c r="I409" s="1331"/>
      <c r="J409" s="1331"/>
      <c r="K409" s="1331"/>
      <c r="L409" s="1331"/>
      <c r="M409" s="1331"/>
      <c r="N409" s="1331"/>
      <c r="O409" s="1331"/>
      <c r="P409" s="1331"/>
      <c r="Q409" s="1331"/>
      <c r="R409" s="1331"/>
      <c r="S409" s="1331"/>
      <c r="T409" s="1331"/>
      <c r="U409" s="1331"/>
      <c r="V409" s="1331"/>
      <c r="W409" s="1331"/>
      <c r="X409" s="1331"/>
      <c r="Y409" s="1331"/>
      <c r="Z409" s="1331"/>
      <c r="AA409" s="1331"/>
      <c r="AB409" s="1331"/>
      <c r="AC409" s="1331"/>
      <c r="AD409" s="1331"/>
      <c r="AE409" s="1331"/>
      <c r="AF409" s="1331"/>
      <c r="AG409" s="1331"/>
      <c r="AH409" s="1331"/>
      <c r="AI409" s="1331"/>
      <c r="AJ409" s="1331"/>
    </row>
    <row r="410" spans="9:36" x14ac:dyDescent="0.2">
      <c r="I410" s="1331"/>
      <c r="J410" s="1331"/>
      <c r="K410" s="1331"/>
      <c r="L410" s="1331"/>
      <c r="M410" s="1331"/>
      <c r="N410" s="1331"/>
      <c r="O410" s="1331"/>
      <c r="P410" s="1331"/>
      <c r="Q410" s="1331"/>
      <c r="R410" s="1331"/>
      <c r="S410" s="1331"/>
      <c r="T410" s="1331"/>
      <c r="U410" s="1331"/>
      <c r="V410" s="1331"/>
      <c r="W410" s="1331"/>
      <c r="X410" s="1331"/>
      <c r="Y410" s="1331"/>
      <c r="Z410" s="1331"/>
      <c r="AA410" s="1331"/>
      <c r="AB410" s="1331"/>
      <c r="AC410" s="1331"/>
      <c r="AD410" s="1331"/>
      <c r="AE410" s="1331"/>
      <c r="AF410" s="1331"/>
      <c r="AG410" s="1331"/>
      <c r="AH410" s="1331"/>
      <c r="AI410" s="1331"/>
      <c r="AJ410" s="1331"/>
    </row>
    <row r="411" spans="9:36" x14ac:dyDescent="0.2">
      <c r="I411" s="1331"/>
      <c r="J411" s="1331"/>
      <c r="K411" s="1331"/>
      <c r="L411" s="1331"/>
      <c r="M411" s="1331"/>
      <c r="N411" s="1331"/>
      <c r="O411" s="1331"/>
      <c r="P411" s="1331"/>
      <c r="Q411" s="1331"/>
      <c r="R411" s="1331"/>
      <c r="S411" s="1331"/>
      <c r="T411" s="1331"/>
      <c r="U411" s="1331"/>
      <c r="V411" s="1331"/>
      <c r="W411" s="1331"/>
      <c r="X411" s="1331"/>
      <c r="Y411" s="1331"/>
      <c r="Z411" s="1331"/>
      <c r="AA411" s="1331"/>
      <c r="AB411" s="1331"/>
      <c r="AC411" s="1331"/>
      <c r="AD411" s="1331"/>
      <c r="AE411" s="1331"/>
      <c r="AF411" s="1331"/>
      <c r="AG411" s="1331"/>
      <c r="AH411" s="1331"/>
      <c r="AI411" s="1331"/>
      <c r="AJ411" s="1331"/>
    </row>
    <row r="412" spans="9:36" x14ac:dyDescent="0.2">
      <c r="I412" s="1331"/>
      <c r="J412" s="1331"/>
      <c r="K412" s="1331"/>
      <c r="L412" s="1331"/>
      <c r="M412" s="1331"/>
      <c r="N412" s="1331"/>
      <c r="O412" s="1331"/>
      <c r="P412" s="1331"/>
      <c r="Q412" s="1331"/>
      <c r="R412" s="1331"/>
      <c r="S412" s="1331"/>
      <c r="T412" s="1331"/>
      <c r="U412" s="1331"/>
      <c r="V412" s="1331"/>
      <c r="W412" s="1331"/>
      <c r="X412" s="1331"/>
      <c r="Y412" s="1331"/>
      <c r="Z412" s="1331"/>
      <c r="AA412" s="1331"/>
      <c r="AB412" s="1331"/>
      <c r="AC412" s="1331"/>
      <c r="AD412" s="1331"/>
      <c r="AE412" s="1331"/>
      <c r="AF412" s="1331"/>
      <c r="AG412" s="1331"/>
      <c r="AH412" s="1331"/>
      <c r="AI412" s="1331"/>
      <c r="AJ412" s="1331"/>
    </row>
    <row r="413" spans="9:36" x14ac:dyDescent="0.2">
      <c r="I413" s="1331"/>
      <c r="J413" s="1331"/>
      <c r="K413" s="1331"/>
      <c r="L413" s="1331"/>
      <c r="M413" s="1331"/>
      <c r="N413" s="1331"/>
      <c r="O413" s="1331"/>
      <c r="P413" s="1331"/>
      <c r="Q413" s="1331"/>
      <c r="R413" s="1331"/>
      <c r="S413" s="1331"/>
      <c r="T413" s="1331"/>
      <c r="U413" s="1331"/>
      <c r="V413" s="1331"/>
      <c r="W413" s="1331"/>
      <c r="X413" s="1331"/>
      <c r="Y413" s="1331"/>
      <c r="Z413" s="1331"/>
      <c r="AA413" s="1331"/>
      <c r="AB413" s="1331"/>
      <c r="AC413" s="1331"/>
      <c r="AD413" s="1331"/>
      <c r="AE413" s="1331"/>
      <c r="AF413" s="1331"/>
      <c r="AG413" s="1331"/>
      <c r="AH413" s="1331"/>
      <c r="AI413" s="1331"/>
      <c r="AJ413" s="1331"/>
    </row>
    <row r="414" spans="9:36" x14ac:dyDescent="0.2">
      <c r="I414" s="1331"/>
      <c r="J414" s="1331"/>
      <c r="K414" s="1331"/>
      <c r="L414" s="1331"/>
      <c r="M414" s="1331"/>
      <c r="N414" s="1331"/>
      <c r="O414" s="1331"/>
      <c r="P414" s="1331"/>
      <c r="Q414" s="1331"/>
      <c r="R414" s="1331"/>
      <c r="S414" s="1331"/>
      <c r="T414" s="1331"/>
      <c r="U414" s="1331"/>
      <c r="V414" s="1331"/>
      <c r="W414" s="1331"/>
      <c r="X414" s="1331"/>
      <c r="Y414" s="1331"/>
      <c r="Z414" s="1331"/>
      <c r="AA414" s="1331"/>
      <c r="AB414" s="1331"/>
      <c r="AC414" s="1331"/>
      <c r="AD414" s="1331"/>
      <c r="AE414" s="1331"/>
      <c r="AF414" s="1331"/>
      <c r="AG414" s="1331"/>
      <c r="AH414" s="1331"/>
      <c r="AI414" s="1331"/>
      <c r="AJ414" s="1331"/>
    </row>
    <row r="415" spans="9:36" x14ac:dyDescent="0.2">
      <c r="I415" s="1331"/>
      <c r="J415" s="1331"/>
      <c r="K415" s="1331"/>
      <c r="L415" s="1331"/>
      <c r="M415" s="1331"/>
      <c r="N415" s="1331"/>
      <c r="O415" s="1331"/>
      <c r="P415" s="1331"/>
      <c r="Q415" s="1331"/>
      <c r="R415" s="1331"/>
      <c r="S415" s="1331"/>
      <c r="T415" s="1331"/>
      <c r="U415" s="1331"/>
      <c r="V415" s="1331"/>
      <c r="W415" s="1331"/>
      <c r="X415" s="1331"/>
      <c r="Y415" s="1331"/>
      <c r="Z415" s="1331"/>
      <c r="AA415" s="1331"/>
      <c r="AB415" s="1331"/>
      <c r="AC415" s="1331"/>
      <c r="AD415" s="1331"/>
      <c r="AE415" s="1331"/>
      <c r="AF415" s="1331"/>
      <c r="AG415" s="1331"/>
      <c r="AH415" s="1331"/>
      <c r="AI415" s="1331"/>
      <c r="AJ415" s="1331"/>
    </row>
    <row r="416" spans="9:36" x14ac:dyDescent="0.2">
      <c r="I416" s="1331"/>
      <c r="J416" s="1331"/>
      <c r="K416" s="1331"/>
      <c r="L416" s="1331"/>
      <c r="M416" s="1331"/>
      <c r="N416" s="1331"/>
      <c r="O416" s="1331"/>
      <c r="P416" s="1331"/>
      <c r="Q416" s="1331"/>
      <c r="R416" s="1331"/>
      <c r="S416" s="1331"/>
      <c r="T416" s="1331"/>
      <c r="U416" s="1331"/>
      <c r="V416" s="1331"/>
      <c r="W416" s="1331"/>
      <c r="X416" s="1331"/>
      <c r="Y416" s="1331"/>
      <c r="Z416" s="1331"/>
      <c r="AA416" s="1331"/>
      <c r="AB416" s="1331"/>
      <c r="AC416" s="1331"/>
      <c r="AD416" s="1331"/>
      <c r="AE416" s="1331"/>
      <c r="AF416" s="1331"/>
      <c r="AG416" s="1331"/>
      <c r="AH416" s="1331"/>
      <c r="AI416" s="1331"/>
      <c r="AJ416" s="1331"/>
    </row>
    <row r="417" spans="9:36" x14ac:dyDescent="0.2">
      <c r="I417" s="1331"/>
      <c r="J417" s="1331"/>
      <c r="K417" s="1331"/>
      <c r="L417" s="1331"/>
      <c r="M417" s="1331"/>
      <c r="N417" s="1331"/>
      <c r="O417" s="1331"/>
      <c r="P417" s="1331"/>
      <c r="Q417" s="1331"/>
      <c r="R417" s="1331"/>
      <c r="S417" s="1331"/>
      <c r="T417" s="1331"/>
      <c r="U417" s="1331"/>
      <c r="V417" s="1331"/>
      <c r="W417" s="1331"/>
      <c r="X417" s="1331"/>
      <c r="Y417" s="1331"/>
      <c r="Z417" s="1331"/>
      <c r="AA417" s="1331"/>
      <c r="AB417" s="1331"/>
      <c r="AC417" s="1331"/>
      <c r="AD417" s="1331"/>
      <c r="AE417" s="1331"/>
      <c r="AF417" s="1331"/>
      <c r="AG417" s="1331"/>
      <c r="AH417" s="1331"/>
      <c r="AI417" s="1331"/>
      <c r="AJ417" s="1331"/>
    </row>
    <row r="418" spans="9:36" x14ac:dyDescent="0.2">
      <c r="I418" s="1331"/>
      <c r="J418" s="1331"/>
      <c r="K418" s="1331"/>
      <c r="L418" s="1331"/>
      <c r="M418" s="1331"/>
      <c r="N418" s="1331"/>
      <c r="O418" s="1331"/>
      <c r="P418" s="1331"/>
      <c r="Q418" s="1331"/>
      <c r="R418" s="1331"/>
      <c r="S418" s="1331"/>
      <c r="T418" s="1331"/>
      <c r="U418" s="1331"/>
      <c r="V418" s="1331"/>
      <c r="W418" s="1331"/>
      <c r="X418" s="1331"/>
      <c r="Y418" s="1331"/>
      <c r="Z418" s="1331"/>
      <c r="AA418" s="1331"/>
      <c r="AB418" s="1331"/>
      <c r="AC418" s="1331"/>
      <c r="AD418" s="1331"/>
      <c r="AE418" s="1331"/>
      <c r="AF418" s="1331"/>
      <c r="AG418" s="1331"/>
      <c r="AH418" s="1331"/>
      <c r="AI418" s="1331"/>
      <c r="AJ418" s="1331"/>
    </row>
    <row r="419" spans="9:36" x14ac:dyDescent="0.2">
      <c r="I419" s="1331"/>
      <c r="J419" s="1331"/>
      <c r="K419" s="1331"/>
      <c r="L419" s="1331"/>
      <c r="M419" s="1331"/>
      <c r="N419" s="1331"/>
      <c r="O419" s="1331"/>
      <c r="P419" s="1331"/>
      <c r="Q419" s="1331"/>
      <c r="R419" s="1331"/>
      <c r="S419" s="1331"/>
      <c r="T419" s="1331"/>
      <c r="U419" s="1331"/>
      <c r="V419" s="1331"/>
      <c r="W419" s="1331"/>
      <c r="X419" s="1331"/>
      <c r="Y419" s="1331"/>
      <c r="Z419" s="1331"/>
      <c r="AA419" s="1331"/>
      <c r="AB419" s="1331"/>
      <c r="AC419" s="1331"/>
      <c r="AD419" s="1331"/>
      <c r="AE419" s="1331"/>
      <c r="AF419" s="1331"/>
      <c r="AG419" s="1331"/>
      <c r="AH419" s="1331"/>
      <c r="AI419" s="1331"/>
      <c r="AJ419" s="1331"/>
    </row>
    <row r="420" spans="9:36" x14ac:dyDescent="0.2">
      <c r="I420" s="1331"/>
      <c r="J420" s="1331"/>
      <c r="K420" s="1331"/>
      <c r="L420" s="1331"/>
      <c r="M420" s="1331"/>
      <c r="N420" s="1331"/>
      <c r="O420" s="1331"/>
      <c r="P420" s="1331"/>
      <c r="Q420" s="1331"/>
      <c r="R420" s="1331"/>
      <c r="S420" s="1331"/>
      <c r="T420" s="1331"/>
      <c r="U420" s="1331"/>
      <c r="V420" s="1331"/>
      <c r="W420" s="1331"/>
      <c r="X420" s="1331"/>
      <c r="Y420" s="1331"/>
      <c r="Z420" s="1331"/>
      <c r="AA420" s="1331"/>
      <c r="AB420" s="1331"/>
      <c r="AC420" s="1331"/>
      <c r="AD420" s="1331"/>
      <c r="AE420" s="1331"/>
      <c r="AF420" s="1331"/>
      <c r="AG420" s="1331"/>
      <c r="AH420" s="1331"/>
      <c r="AI420" s="1331"/>
      <c r="AJ420" s="1331"/>
    </row>
    <row r="421" spans="9:36" x14ac:dyDescent="0.2">
      <c r="I421" s="1331"/>
      <c r="J421" s="1331"/>
      <c r="K421" s="1331"/>
      <c r="L421" s="1331"/>
      <c r="M421" s="1331"/>
      <c r="N421" s="1331"/>
      <c r="O421" s="1331"/>
      <c r="P421" s="1331"/>
      <c r="Q421" s="1331"/>
      <c r="R421" s="1331"/>
      <c r="S421" s="1331"/>
      <c r="T421" s="1331"/>
      <c r="U421" s="1331"/>
      <c r="V421" s="1331"/>
      <c r="W421" s="1331"/>
      <c r="X421" s="1331"/>
      <c r="Y421" s="1331"/>
      <c r="Z421" s="1331"/>
      <c r="AA421" s="1331"/>
      <c r="AB421" s="1331"/>
      <c r="AC421" s="1331"/>
      <c r="AD421" s="1331"/>
      <c r="AE421" s="1331"/>
      <c r="AF421" s="1331"/>
      <c r="AG421" s="1331"/>
      <c r="AH421" s="1331"/>
      <c r="AI421" s="1331"/>
      <c r="AJ421" s="1331"/>
    </row>
    <row r="422" spans="9:36" x14ac:dyDescent="0.2">
      <c r="I422" s="1331"/>
      <c r="J422" s="1331"/>
      <c r="K422" s="1331"/>
      <c r="L422" s="1331"/>
      <c r="M422" s="1331"/>
      <c r="N422" s="1331"/>
      <c r="O422" s="1331"/>
      <c r="P422" s="1331"/>
      <c r="Q422" s="1331"/>
      <c r="R422" s="1331"/>
      <c r="S422" s="1331"/>
      <c r="T422" s="1331"/>
      <c r="U422" s="1331"/>
      <c r="V422" s="1331"/>
      <c r="W422" s="1331"/>
      <c r="X422" s="1331"/>
      <c r="Y422" s="1331"/>
      <c r="Z422" s="1331"/>
      <c r="AA422" s="1331"/>
      <c r="AB422" s="1331"/>
      <c r="AC422" s="1331"/>
      <c r="AD422" s="1331"/>
      <c r="AE422" s="1331"/>
      <c r="AF422" s="1331"/>
      <c r="AG422" s="1331"/>
      <c r="AH422" s="1331"/>
      <c r="AI422" s="1331"/>
      <c r="AJ422" s="1331"/>
    </row>
    <row r="423" spans="9:36" x14ac:dyDescent="0.2">
      <c r="I423" s="1331"/>
      <c r="J423" s="1331"/>
      <c r="K423" s="1331"/>
      <c r="L423" s="1331"/>
      <c r="M423" s="1331"/>
      <c r="N423" s="1331"/>
      <c r="O423" s="1331"/>
      <c r="P423" s="1331"/>
      <c r="Q423" s="1331"/>
      <c r="R423" s="1331"/>
      <c r="S423" s="1331"/>
      <c r="T423" s="1331"/>
      <c r="U423" s="1331"/>
      <c r="V423" s="1331"/>
      <c r="W423" s="1331"/>
      <c r="X423" s="1331"/>
      <c r="Y423" s="1331"/>
      <c r="Z423" s="1331"/>
      <c r="AA423" s="1331"/>
      <c r="AB423" s="1331"/>
      <c r="AC423" s="1331"/>
      <c r="AD423" s="1331"/>
      <c r="AE423" s="1331"/>
      <c r="AF423" s="1331"/>
      <c r="AG423" s="1331"/>
      <c r="AH423" s="1331"/>
      <c r="AI423" s="1331"/>
      <c r="AJ423" s="1331"/>
    </row>
    <row r="424" spans="9:36" x14ac:dyDescent="0.2">
      <c r="I424" s="1331"/>
      <c r="J424" s="1331"/>
      <c r="K424" s="1331"/>
      <c r="L424" s="1331"/>
      <c r="M424" s="1331"/>
      <c r="N424" s="1331"/>
      <c r="O424" s="1331"/>
      <c r="P424" s="1331"/>
      <c r="Q424" s="1331"/>
      <c r="R424" s="1331"/>
      <c r="S424" s="1331"/>
      <c r="T424" s="1331"/>
      <c r="U424" s="1331"/>
      <c r="V424" s="1331"/>
      <c r="W424" s="1331"/>
      <c r="X424" s="1331"/>
      <c r="Y424" s="1331"/>
      <c r="Z424" s="1331"/>
      <c r="AA424" s="1331"/>
      <c r="AB424" s="1331"/>
      <c r="AC424" s="1331"/>
      <c r="AD424" s="1331"/>
      <c r="AE424" s="1331"/>
      <c r="AF424" s="1331"/>
      <c r="AG424" s="1331"/>
      <c r="AH424" s="1331"/>
      <c r="AI424" s="1331"/>
      <c r="AJ424" s="1331"/>
    </row>
    <row r="425" spans="9:36" x14ac:dyDescent="0.2">
      <c r="I425" s="1331"/>
      <c r="J425" s="1331"/>
      <c r="K425" s="1331"/>
      <c r="L425" s="1331"/>
      <c r="M425" s="1331"/>
      <c r="N425" s="1331"/>
      <c r="O425" s="1331"/>
      <c r="P425" s="1331"/>
      <c r="Q425" s="1331"/>
      <c r="R425" s="1331"/>
      <c r="S425" s="1331"/>
      <c r="T425" s="1331"/>
      <c r="U425" s="1331"/>
      <c r="V425" s="1331"/>
      <c r="W425" s="1331"/>
      <c r="X425" s="1331"/>
      <c r="Y425" s="1331"/>
      <c r="Z425" s="1331"/>
      <c r="AA425" s="1331"/>
      <c r="AB425" s="1331"/>
      <c r="AC425" s="1331"/>
      <c r="AD425" s="1331"/>
      <c r="AE425" s="1331"/>
      <c r="AF425" s="1331"/>
      <c r="AG425" s="1331"/>
      <c r="AH425" s="1331"/>
      <c r="AI425" s="1331"/>
      <c r="AJ425" s="1331"/>
    </row>
    <row r="426" spans="9:36" x14ac:dyDescent="0.2">
      <c r="I426" s="1331"/>
      <c r="J426" s="1331"/>
      <c r="K426" s="1331"/>
      <c r="L426" s="1331"/>
      <c r="M426" s="1331"/>
      <c r="N426" s="1331"/>
      <c r="O426" s="1331"/>
      <c r="P426" s="1331"/>
      <c r="Q426" s="1331"/>
      <c r="R426" s="1331"/>
      <c r="S426" s="1331"/>
      <c r="T426" s="1331"/>
      <c r="U426" s="1331"/>
      <c r="V426" s="1331"/>
      <c r="W426" s="1331"/>
      <c r="X426" s="1331"/>
      <c r="Y426" s="1331"/>
      <c r="Z426" s="1331"/>
      <c r="AA426" s="1331"/>
      <c r="AB426" s="1331"/>
      <c r="AC426" s="1331"/>
      <c r="AD426" s="1331"/>
      <c r="AE426" s="1331"/>
      <c r="AF426" s="1331"/>
      <c r="AG426" s="1331"/>
      <c r="AH426" s="1331"/>
      <c r="AI426" s="1331"/>
      <c r="AJ426" s="1331"/>
    </row>
    <row r="427" spans="9:36" x14ac:dyDescent="0.2">
      <c r="I427" s="1331"/>
      <c r="J427" s="1331"/>
      <c r="K427" s="1331"/>
      <c r="L427" s="1331"/>
      <c r="M427" s="1331"/>
      <c r="N427" s="1331"/>
      <c r="O427" s="1331"/>
      <c r="P427" s="1331"/>
      <c r="Q427" s="1331"/>
      <c r="R427" s="1331"/>
      <c r="S427" s="1331"/>
      <c r="T427" s="1331"/>
      <c r="U427" s="1331"/>
      <c r="V427" s="1331"/>
      <c r="W427" s="1331"/>
      <c r="X427" s="1331"/>
      <c r="Y427" s="1331"/>
      <c r="Z427" s="1331"/>
      <c r="AA427" s="1331"/>
      <c r="AB427" s="1331"/>
      <c r="AC427" s="1331"/>
      <c r="AD427" s="1331"/>
      <c r="AE427" s="1331"/>
      <c r="AF427" s="1331"/>
      <c r="AG427" s="1331"/>
      <c r="AH427" s="1331"/>
      <c r="AI427" s="1331"/>
      <c r="AJ427" s="1331"/>
    </row>
    <row r="428" spans="9:36" x14ac:dyDescent="0.2">
      <c r="I428" s="1331"/>
      <c r="J428" s="1331"/>
      <c r="K428" s="1331"/>
      <c r="L428" s="1331"/>
      <c r="M428" s="1331"/>
      <c r="N428" s="1331"/>
      <c r="O428" s="1331"/>
      <c r="P428" s="1331"/>
      <c r="Q428" s="1331"/>
      <c r="R428" s="1331"/>
      <c r="S428" s="1331"/>
      <c r="T428" s="1331"/>
      <c r="U428" s="1331"/>
      <c r="V428" s="1331"/>
      <c r="W428" s="1331"/>
      <c r="X428" s="1331"/>
      <c r="Y428" s="1331"/>
      <c r="Z428" s="1331"/>
      <c r="AA428" s="1331"/>
      <c r="AB428" s="1331"/>
      <c r="AC428" s="1331"/>
      <c r="AD428" s="1331"/>
      <c r="AE428" s="1331"/>
      <c r="AF428" s="1331"/>
      <c r="AG428" s="1331"/>
      <c r="AH428" s="1331"/>
      <c r="AI428" s="1331"/>
      <c r="AJ428" s="1331"/>
    </row>
    <row r="429" spans="9:36" x14ac:dyDescent="0.2">
      <c r="I429" s="1331"/>
      <c r="J429" s="1331"/>
      <c r="K429" s="1331"/>
      <c r="L429" s="1331"/>
      <c r="M429" s="1331"/>
      <c r="N429" s="1331"/>
      <c r="O429" s="1331"/>
      <c r="P429" s="1331"/>
      <c r="Q429" s="1331"/>
      <c r="R429" s="1331"/>
      <c r="S429" s="1331"/>
      <c r="T429" s="1331"/>
      <c r="U429" s="1331"/>
      <c r="V429" s="1331"/>
      <c r="W429" s="1331"/>
      <c r="X429" s="1331"/>
      <c r="Y429" s="1331"/>
      <c r="Z429" s="1331"/>
      <c r="AA429" s="1331"/>
      <c r="AB429" s="1331"/>
      <c r="AC429" s="1331"/>
      <c r="AD429" s="1331"/>
      <c r="AE429" s="1331"/>
      <c r="AF429" s="1331"/>
      <c r="AG429" s="1331"/>
      <c r="AH429" s="1331"/>
      <c r="AI429" s="1331"/>
      <c r="AJ429" s="1331"/>
    </row>
    <row r="430" spans="9:36" x14ac:dyDescent="0.2">
      <c r="I430" s="1331"/>
      <c r="J430" s="1331"/>
      <c r="K430" s="1331"/>
      <c r="L430" s="1331"/>
      <c r="M430" s="1331"/>
      <c r="N430" s="1331"/>
      <c r="O430" s="1331"/>
      <c r="P430" s="1331"/>
      <c r="Q430" s="1331"/>
      <c r="R430" s="1331"/>
      <c r="S430" s="1331"/>
      <c r="T430" s="1331"/>
      <c r="U430" s="1331"/>
      <c r="V430" s="1331"/>
      <c r="W430" s="1331"/>
      <c r="X430" s="1331"/>
      <c r="Y430" s="1331"/>
      <c r="Z430" s="1331"/>
      <c r="AA430" s="1331"/>
      <c r="AB430" s="1331"/>
      <c r="AC430" s="1331"/>
      <c r="AD430" s="1331"/>
      <c r="AE430" s="1331"/>
      <c r="AF430" s="1331"/>
      <c r="AG430" s="1331"/>
      <c r="AH430" s="1331"/>
      <c r="AI430" s="1331"/>
      <c r="AJ430" s="1331"/>
    </row>
    <row r="431" spans="9:36" x14ac:dyDescent="0.2">
      <c r="I431" s="1331"/>
      <c r="J431" s="1331"/>
      <c r="K431" s="1331"/>
      <c r="L431" s="1331"/>
      <c r="M431" s="1331"/>
      <c r="N431" s="1331"/>
      <c r="O431" s="1331"/>
      <c r="P431" s="1331"/>
      <c r="Q431" s="1331"/>
      <c r="R431" s="1331"/>
      <c r="S431" s="1331"/>
      <c r="T431" s="1331"/>
      <c r="U431" s="1331"/>
      <c r="V431" s="1331"/>
      <c r="W431" s="1331"/>
      <c r="X431" s="1331"/>
      <c r="Y431" s="1331"/>
      <c r="Z431" s="1331"/>
      <c r="AA431" s="1331"/>
      <c r="AB431" s="1331"/>
      <c r="AC431" s="1331"/>
      <c r="AD431" s="1331"/>
      <c r="AE431" s="1331"/>
      <c r="AF431" s="1331"/>
      <c r="AG431" s="1331"/>
      <c r="AH431" s="1331"/>
      <c r="AI431" s="1331"/>
      <c r="AJ431" s="1331"/>
    </row>
    <row r="432" spans="9:36" x14ac:dyDescent="0.2">
      <c r="I432" s="1331"/>
      <c r="J432" s="1331"/>
      <c r="K432" s="1331"/>
      <c r="L432" s="1331"/>
      <c r="M432" s="1331"/>
      <c r="N432" s="1331"/>
      <c r="O432" s="1331"/>
      <c r="P432" s="1331"/>
      <c r="Q432" s="1331"/>
      <c r="R432" s="1331"/>
      <c r="S432" s="1331"/>
      <c r="T432" s="1331"/>
      <c r="U432" s="1331"/>
      <c r="V432" s="1331"/>
      <c r="W432" s="1331"/>
      <c r="X432" s="1331"/>
      <c r="Y432" s="1331"/>
      <c r="Z432" s="1331"/>
      <c r="AA432" s="1331"/>
      <c r="AB432" s="1331"/>
      <c r="AC432" s="1331"/>
      <c r="AD432" s="1331"/>
      <c r="AE432" s="1331"/>
      <c r="AF432" s="1331"/>
      <c r="AG432" s="1331"/>
      <c r="AH432" s="1331"/>
      <c r="AI432" s="1331"/>
      <c r="AJ432" s="1331"/>
    </row>
    <row r="433" spans="9:36" x14ac:dyDescent="0.2">
      <c r="I433" s="1331"/>
      <c r="J433" s="1331"/>
      <c r="K433" s="1331"/>
      <c r="L433" s="1331"/>
      <c r="M433" s="1331"/>
      <c r="N433" s="1331"/>
      <c r="O433" s="1331"/>
      <c r="P433" s="1331"/>
      <c r="Q433" s="1331"/>
      <c r="R433" s="1331"/>
      <c r="S433" s="1331"/>
      <c r="T433" s="1331"/>
      <c r="U433" s="1331"/>
      <c r="V433" s="1331"/>
      <c r="W433" s="1331"/>
      <c r="X433" s="1331"/>
      <c r="Y433" s="1331"/>
      <c r="Z433" s="1331"/>
      <c r="AA433" s="1331"/>
      <c r="AB433" s="1331"/>
      <c r="AC433" s="1331"/>
      <c r="AD433" s="1331"/>
      <c r="AE433" s="1331"/>
      <c r="AF433" s="1331"/>
      <c r="AG433" s="1331"/>
      <c r="AH433" s="1331"/>
      <c r="AI433" s="1331"/>
      <c r="AJ433" s="1331"/>
    </row>
    <row r="434" spans="9:36" x14ac:dyDescent="0.2">
      <c r="I434" s="1331"/>
      <c r="J434" s="1331"/>
      <c r="K434" s="1331"/>
      <c r="L434" s="1331"/>
      <c r="M434" s="1331"/>
      <c r="N434" s="1331"/>
      <c r="O434" s="1331"/>
      <c r="P434" s="1331"/>
      <c r="Q434" s="1331"/>
      <c r="R434" s="1331"/>
      <c r="S434" s="1331"/>
      <c r="T434" s="1331"/>
      <c r="U434" s="1331"/>
      <c r="V434" s="1331"/>
      <c r="W434" s="1331"/>
      <c r="X434" s="1331"/>
      <c r="Y434" s="1331"/>
      <c r="Z434" s="1331"/>
      <c r="AA434" s="1331"/>
      <c r="AB434" s="1331"/>
      <c r="AC434" s="1331"/>
      <c r="AD434" s="1331"/>
      <c r="AE434" s="1331"/>
      <c r="AF434" s="1331"/>
      <c r="AG434" s="1331"/>
      <c r="AH434" s="1331"/>
      <c r="AI434" s="1331"/>
      <c r="AJ434" s="1331"/>
    </row>
    <row r="435" spans="9:36" x14ac:dyDescent="0.2">
      <c r="I435" s="1331"/>
      <c r="J435" s="1331"/>
      <c r="K435" s="1331"/>
      <c r="L435" s="1331"/>
      <c r="M435" s="1331"/>
      <c r="N435" s="1331"/>
      <c r="O435" s="1331"/>
      <c r="P435" s="1331"/>
      <c r="Q435" s="1331"/>
      <c r="R435" s="1331"/>
      <c r="S435" s="1331"/>
      <c r="T435" s="1331"/>
      <c r="U435" s="1331"/>
      <c r="V435" s="1331"/>
      <c r="W435" s="1331"/>
      <c r="X435" s="1331"/>
      <c r="Y435" s="1331"/>
      <c r="Z435" s="1331"/>
      <c r="AA435" s="1331"/>
      <c r="AB435" s="1331"/>
      <c r="AC435" s="1331"/>
      <c r="AD435" s="1331"/>
      <c r="AE435" s="1331"/>
      <c r="AF435" s="1331"/>
      <c r="AG435" s="1331"/>
      <c r="AH435" s="1331"/>
      <c r="AI435" s="1331"/>
      <c r="AJ435" s="1331"/>
    </row>
    <row r="436" spans="9:36" x14ac:dyDescent="0.2">
      <c r="I436" s="1331"/>
      <c r="J436" s="1331"/>
      <c r="K436" s="1331"/>
      <c r="L436" s="1331"/>
      <c r="M436" s="1331"/>
      <c r="N436" s="1331"/>
      <c r="O436" s="1331"/>
      <c r="P436" s="1331"/>
      <c r="Q436" s="1331"/>
      <c r="R436" s="1331"/>
      <c r="S436" s="1331"/>
      <c r="T436" s="1331"/>
      <c r="U436" s="1331"/>
      <c r="V436" s="1331"/>
      <c r="W436" s="1331"/>
      <c r="X436" s="1331"/>
      <c r="Y436" s="1331"/>
      <c r="Z436" s="1331"/>
      <c r="AA436" s="1331"/>
      <c r="AB436" s="1331"/>
      <c r="AC436" s="1331"/>
      <c r="AD436" s="1331"/>
      <c r="AE436" s="1331"/>
      <c r="AF436" s="1331"/>
      <c r="AG436" s="1331"/>
      <c r="AH436" s="1331"/>
      <c r="AI436" s="1331"/>
      <c r="AJ436" s="1331"/>
    </row>
    <row r="437" spans="9:36" x14ac:dyDescent="0.2">
      <c r="I437" s="1331"/>
      <c r="J437" s="1331"/>
      <c r="K437" s="1331"/>
      <c r="L437" s="1331"/>
      <c r="M437" s="1331"/>
      <c r="N437" s="1331"/>
      <c r="O437" s="1331"/>
      <c r="P437" s="1331"/>
      <c r="Q437" s="1331"/>
      <c r="R437" s="1331"/>
      <c r="S437" s="1331"/>
      <c r="T437" s="1331"/>
      <c r="U437" s="1331"/>
      <c r="V437" s="1331"/>
      <c r="W437" s="1331"/>
      <c r="X437" s="1331"/>
      <c r="Y437" s="1331"/>
      <c r="Z437" s="1331"/>
      <c r="AA437" s="1331"/>
      <c r="AB437" s="1331"/>
      <c r="AC437" s="1331"/>
      <c r="AD437" s="1331"/>
      <c r="AE437" s="1331"/>
      <c r="AF437" s="1331"/>
      <c r="AG437" s="1331"/>
      <c r="AH437" s="1331"/>
      <c r="AI437" s="1331"/>
      <c r="AJ437" s="1331"/>
    </row>
    <row r="438" spans="9:36" x14ac:dyDescent="0.2">
      <c r="I438" s="1331"/>
      <c r="J438" s="1331"/>
      <c r="K438" s="1331"/>
      <c r="L438" s="1331"/>
      <c r="M438" s="1331"/>
      <c r="N438" s="1331"/>
      <c r="O438" s="1331"/>
      <c r="P438" s="1331"/>
      <c r="Q438" s="1331"/>
      <c r="R438" s="1331"/>
      <c r="S438" s="1331"/>
      <c r="T438" s="1331"/>
      <c r="U438" s="1331"/>
      <c r="V438" s="1331"/>
      <c r="W438" s="1331"/>
      <c r="X438" s="1331"/>
      <c r="Y438" s="1331"/>
      <c r="Z438" s="1331"/>
      <c r="AA438" s="1331"/>
      <c r="AB438" s="1331"/>
      <c r="AC438" s="1331"/>
      <c r="AD438" s="1331"/>
      <c r="AE438" s="1331"/>
      <c r="AF438" s="1331"/>
      <c r="AG438" s="1331"/>
      <c r="AH438" s="1331"/>
      <c r="AI438" s="1331"/>
      <c r="AJ438" s="1331"/>
    </row>
    <row r="439" spans="9:36" x14ac:dyDescent="0.2">
      <c r="I439" s="1331"/>
      <c r="J439" s="1331"/>
      <c r="K439" s="1331"/>
      <c r="L439" s="1331"/>
      <c r="M439" s="1331"/>
      <c r="N439" s="1331"/>
      <c r="O439" s="1331"/>
      <c r="P439" s="1331"/>
      <c r="Q439" s="1331"/>
      <c r="R439" s="1331"/>
      <c r="S439" s="1331"/>
      <c r="T439" s="1331"/>
      <c r="U439" s="1331"/>
      <c r="V439" s="1331"/>
      <c r="W439" s="1331"/>
      <c r="X439" s="1331"/>
      <c r="Y439" s="1331"/>
      <c r="Z439" s="1331"/>
      <c r="AA439" s="1331"/>
      <c r="AB439" s="1331"/>
      <c r="AC439" s="1331"/>
      <c r="AD439" s="1331"/>
      <c r="AE439" s="1331"/>
      <c r="AF439" s="1331"/>
      <c r="AG439" s="1331"/>
      <c r="AH439" s="1331"/>
      <c r="AI439" s="1331"/>
      <c r="AJ439" s="1331"/>
    </row>
    <row r="440" spans="9:36" x14ac:dyDescent="0.2">
      <c r="I440" s="1331"/>
      <c r="J440" s="1331"/>
      <c r="K440" s="1331"/>
      <c r="L440" s="1331"/>
      <c r="M440" s="1331"/>
      <c r="N440" s="1331"/>
      <c r="O440" s="1331"/>
      <c r="P440" s="1331"/>
      <c r="Q440" s="1331"/>
      <c r="R440" s="1331"/>
      <c r="S440" s="1331"/>
      <c r="T440" s="1331"/>
      <c r="U440" s="1331"/>
      <c r="V440" s="1331"/>
      <c r="W440" s="1331"/>
      <c r="X440" s="1331"/>
      <c r="Y440" s="1331"/>
      <c r="Z440" s="1331"/>
      <c r="AA440" s="1331"/>
      <c r="AB440" s="1331"/>
      <c r="AC440" s="1331"/>
      <c r="AD440" s="1331"/>
      <c r="AE440" s="1331"/>
      <c r="AF440" s="1331"/>
      <c r="AG440" s="1331"/>
      <c r="AH440" s="1331"/>
      <c r="AI440" s="1331"/>
      <c r="AJ440" s="1331"/>
    </row>
    <row r="441" spans="9:36" x14ac:dyDescent="0.2">
      <c r="I441" s="1331"/>
      <c r="J441" s="1331"/>
      <c r="K441" s="1331"/>
      <c r="L441" s="1331"/>
      <c r="M441" s="1331"/>
      <c r="N441" s="1331"/>
      <c r="O441" s="1331"/>
      <c r="P441" s="1331"/>
      <c r="Q441" s="1331"/>
      <c r="R441" s="1331"/>
      <c r="S441" s="1331"/>
      <c r="T441" s="1331"/>
      <c r="U441" s="1331"/>
      <c r="V441" s="1331"/>
      <c r="W441" s="1331"/>
      <c r="X441" s="1331"/>
      <c r="Y441" s="1331"/>
      <c r="Z441" s="1331"/>
      <c r="AA441" s="1331"/>
      <c r="AB441" s="1331"/>
      <c r="AC441" s="1331"/>
      <c r="AD441" s="1331"/>
      <c r="AE441" s="1331"/>
      <c r="AF441" s="1331"/>
      <c r="AG441" s="1331"/>
      <c r="AH441" s="1331"/>
      <c r="AI441" s="1331"/>
      <c r="AJ441" s="1331"/>
    </row>
    <row r="442" spans="9:36" x14ac:dyDescent="0.2">
      <c r="I442" s="1331"/>
      <c r="J442" s="1331"/>
      <c r="K442" s="1331"/>
      <c r="L442" s="1331"/>
      <c r="M442" s="1331"/>
      <c r="N442" s="1331"/>
      <c r="O442" s="1331"/>
      <c r="P442" s="1331"/>
      <c r="Q442" s="1331"/>
      <c r="R442" s="1331"/>
      <c r="S442" s="1331"/>
      <c r="T442" s="1331"/>
      <c r="U442" s="1331"/>
      <c r="V442" s="1331"/>
      <c r="W442" s="1331"/>
      <c r="X442" s="1331"/>
      <c r="Y442" s="1331"/>
      <c r="Z442" s="1331"/>
      <c r="AA442" s="1331"/>
      <c r="AB442" s="1331"/>
      <c r="AC442" s="1331"/>
      <c r="AD442" s="1331"/>
      <c r="AE442" s="1331"/>
      <c r="AF442" s="1331"/>
      <c r="AG442" s="1331"/>
      <c r="AH442" s="1331"/>
      <c r="AI442" s="1331"/>
      <c r="AJ442" s="1331"/>
    </row>
    <row r="443" spans="9:36" x14ac:dyDescent="0.2">
      <c r="I443" s="1331"/>
      <c r="J443" s="1331"/>
      <c r="K443" s="1331"/>
      <c r="L443" s="1331"/>
      <c r="M443" s="1331"/>
      <c r="N443" s="1331"/>
      <c r="O443" s="1331"/>
      <c r="P443" s="1331"/>
      <c r="Q443" s="1331"/>
      <c r="R443" s="1331"/>
      <c r="S443" s="1331"/>
      <c r="T443" s="1331"/>
      <c r="U443" s="1331"/>
      <c r="V443" s="1331"/>
      <c r="W443" s="1331"/>
      <c r="X443" s="1331"/>
      <c r="Y443" s="1331"/>
      <c r="Z443" s="1331"/>
      <c r="AA443" s="1331"/>
      <c r="AB443" s="1331"/>
      <c r="AC443" s="1331"/>
      <c r="AD443" s="1331"/>
      <c r="AE443" s="1331"/>
      <c r="AF443" s="1331"/>
      <c r="AG443" s="1331"/>
      <c r="AH443" s="1331"/>
      <c r="AI443" s="1331"/>
      <c r="AJ443" s="1331"/>
    </row>
    <row r="444" spans="9:36" x14ac:dyDescent="0.2">
      <c r="I444" s="1331"/>
      <c r="J444" s="1331"/>
      <c r="K444" s="1331"/>
      <c r="L444" s="1331"/>
      <c r="M444" s="1331"/>
      <c r="N444" s="1331"/>
      <c r="O444" s="1331"/>
      <c r="P444" s="1331"/>
      <c r="Q444" s="1331"/>
      <c r="R444" s="1331"/>
      <c r="S444" s="1331"/>
      <c r="T444" s="1331"/>
      <c r="U444" s="1331"/>
      <c r="V444" s="1331"/>
      <c r="W444" s="1331"/>
      <c r="X444" s="1331"/>
      <c r="Y444" s="1331"/>
      <c r="Z444" s="1331"/>
      <c r="AA444" s="1331"/>
      <c r="AB444" s="1331"/>
      <c r="AC444" s="1331"/>
      <c r="AD444" s="1331"/>
      <c r="AE444" s="1331"/>
      <c r="AF444" s="1331"/>
      <c r="AG444" s="1331"/>
      <c r="AH444" s="1331"/>
      <c r="AI444" s="1331"/>
      <c r="AJ444" s="1331"/>
    </row>
    <row r="445" spans="9:36" x14ac:dyDescent="0.2">
      <c r="I445" s="1331"/>
      <c r="J445" s="1331"/>
      <c r="K445" s="1331"/>
      <c r="L445" s="1331"/>
      <c r="M445" s="1331"/>
      <c r="N445" s="1331"/>
      <c r="O445" s="1331"/>
      <c r="P445" s="1331"/>
      <c r="Q445" s="1331"/>
      <c r="R445" s="1331"/>
      <c r="S445" s="1331"/>
      <c r="T445" s="1331"/>
      <c r="U445" s="1331"/>
      <c r="V445" s="1331"/>
      <c r="W445" s="1331"/>
      <c r="X445" s="1331"/>
      <c r="Y445" s="1331"/>
      <c r="Z445" s="1331"/>
      <c r="AA445" s="1331"/>
      <c r="AB445" s="1331"/>
      <c r="AC445" s="1331"/>
      <c r="AD445" s="1331"/>
      <c r="AE445" s="1331"/>
      <c r="AF445" s="1331"/>
      <c r="AG445" s="1331"/>
      <c r="AH445" s="1331"/>
      <c r="AI445" s="1331"/>
      <c r="AJ445" s="1331"/>
    </row>
    <row r="446" spans="9:36" x14ac:dyDescent="0.2">
      <c r="I446" s="1331"/>
      <c r="J446" s="1331"/>
      <c r="K446" s="1331"/>
      <c r="L446" s="1331"/>
      <c r="M446" s="1331"/>
      <c r="N446" s="1331"/>
      <c r="O446" s="1331"/>
      <c r="P446" s="1331"/>
      <c r="Q446" s="1331"/>
      <c r="R446" s="1331"/>
      <c r="S446" s="1331"/>
      <c r="T446" s="1331"/>
      <c r="U446" s="1331"/>
      <c r="V446" s="1331"/>
      <c r="W446" s="1331"/>
      <c r="X446" s="1331"/>
      <c r="Y446" s="1331"/>
      <c r="Z446" s="1331"/>
      <c r="AA446" s="1331"/>
      <c r="AB446" s="1331"/>
      <c r="AC446" s="1331"/>
      <c r="AD446" s="1331"/>
      <c r="AE446" s="1331"/>
      <c r="AF446" s="1331"/>
      <c r="AG446" s="1331"/>
      <c r="AH446" s="1331"/>
      <c r="AI446" s="1331"/>
      <c r="AJ446" s="1331"/>
    </row>
    <row r="447" spans="9:36" x14ac:dyDescent="0.2">
      <c r="I447" s="1331"/>
      <c r="J447" s="1331"/>
      <c r="K447" s="1331"/>
      <c r="L447" s="1331"/>
      <c r="M447" s="1331"/>
      <c r="N447" s="1331"/>
      <c r="O447" s="1331"/>
      <c r="P447" s="1331"/>
      <c r="Q447" s="1331"/>
      <c r="R447" s="1331"/>
      <c r="S447" s="1331"/>
      <c r="T447" s="1331"/>
      <c r="U447" s="1331"/>
      <c r="V447" s="1331"/>
      <c r="W447" s="1331"/>
      <c r="X447" s="1331"/>
      <c r="Y447" s="1331"/>
      <c r="Z447" s="1331"/>
      <c r="AA447" s="1331"/>
      <c r="AB447" s="1331"/>
      <c r="AC447" s="1331"/>
      <c r="AD447" s="1331"/>
      <c r="AE447" s="1331"/>
      <c r="AF447" s="1331"/>
      <c r="AG447" s="1331"/>
      <c r="AH447" s="1331"/>
      <c r="AI447" s="1331"/>
      <c r="AJ447" s="1331"/>
    </row>
    <row r="448" spans="9:36" x14ac:dyDescent="0.2">
      <c r="I448" s="1331"/>
      <c r="J448" s="1331"/>
      <c r="K448" s="1331"/>
      <c r="L448" s="1331"/>
      <c r="M448" s="1331"/>
      <c r="N448" s="1331"/>
      <c r="O448" s="1331"/>
      <c r="P448" s="1331"/>
      <c r="Q448" s="1331"/>
      <c r="R448" s="1331"/>
      <c r="S448" s="1331"/>
      <c r="T448" s="1331"/>
      <c r="U448" s="1331"/>
      <c r="V448" s="1331"/>
      <c r="W448" s="1331"/>
      <c r="X448" s="1331"/>
      <c r="Y448" s="1331"/>
      <c r="Z448" s="1331"/>
      <c r="AA448" s="1331"/>
      <c r="AB448" s="1331"/>
      <c r="AC448" s="1331"/>
      <c r="AD448" s="1331"/>
      <c r="AE448" s="1331"/>
      <c r="AF448" s="1331"/>
      <c r="AG448" s="1331"/>
      <c r="AH448" s="1331"/>
      <c r="AI448" s="1331"/>
      <c r="AJ448" s="1331"/>
    </row>
    <row r="449" spans="9:36" x14ac:dyDescent="0.2">
      <c r="I449" s="1331"/>
      <c r="J449" s="1331"/>
      <c r="K449" s="1331"/>
      <c r="L449" s="1331"/>
      <c r="M449" s="1331"/>
      <c r="N449" s="1331"/>
      <c r="O449" s="1331"/>
      <c r="P449" s="1331"/>
      <c r="Q449" s="1331"/>
      <c r="R449" s="1331"/>
      <c r="S449" s="1331"/>
      <c r="T449" s="1331"/>
      <c r="U449" s="1331"/>
      <c r="V449" s="1331"/>
      <c r="W449" s="1331"/>
      <c r="X449" s="1331"/>
      <c r="Y449" s="1331"/>
      <c r="Z449" s="1331"/>
      <c r="AA449" s="1331"/>
      <c r="AB449" s="1331"/>
      <c r="AC449" s="1331"/>
      <c r="AD449" s="1331"/>
      <c r="AE449" s="1331"/>
      <c r="AF449" s="1331"/>
      <c r="AG449" s="1331"/>
      <c r="AH449" s="1331"/>
      <c r="AI449" s="1331"/>
      <c r="AJ449" s="1331"/>
    </row>
    <row r="450" spans="9:36" x14ac:dyDescent="0.2">
      <c r="I450" s="1331"/>
      <c r="J450" s="1331"/>
      <c r="K450" s="1331"/>
      <c r="L450" s="1331"/>
      <c r="M450" s="1331"/>
      <c r="N450" s="1331"/>
      <c r="O450" s="1331"/>
      <c r="P450" s="1331"/>
      <c r="Q450" s="1331"/>
      <c r="R450" s="1331"/>
      <c r="S450" s="1331"/>
      <c r="T450" s="1331"/>
      <c r="U450" s="1331"/>
      <c r="V450" s="1331"/>
      <c r="W450" s="1331"/>
      <c r="X450" s="1331"/>
      <c r="Y450" s="1331"/>
      <c r="Z450" s="1331"/>
      <c r="AA450" s="1331"/>
      <c r="AB450" s="1331"/>
      <c r="AC450" s="1331"/>
      <c r="AD450" s="1331"/>
      <c r="AE450" s="1331"/>
      <c r="AF450" s="1331"/>
      <c r="AG450" s="1331"/>
      <c r="AH450" s="1331"/>
      <c r="AI450" s="1331"/>
      <c r="AJ450" s="1331"/>
    </row>
    <row r="451" spans="9:36" x14ac:dyDescent="0.2">
      <c r="I451" s="1331"/>
      <c r="J451" s="1331"/>
      <c r="K451" s="1331"/>
      <c r="L451" s="1331"/>
      <c r="M451" s="1331"/>
      <c r="N451" s="1331"/>
      <c r="O451" s="1331"/>
      <c r="P451" s="1331"/>
      <c r="Q451" s="1331"/>
      <c r="R451" s="1331"/>
      <c r="S451" s="1331"/>
      <c r="T451" s="1331"/>
      <c r="U451" s="1331"/>
      <c r="V451" s="1331"/>
      <c r="W451" s="1331"/>
      <c r="X451" s="1331"/>
      <c r="Y451" s="1331"/>
      <c r="Z451" s="1331"/>
      <c r="AA451" s="1331"/>
      <c r="AB451" s="1331"/>
      <c r="AC451" s="1331"/>
      <c r="AD451" s="1331"/>
      <c r="AE451" s="1331"/>
      <c r="AF451" s="1331"/>
      <c r="AG451" s="1331"/>
      <c r="AH451" s="1331"/>
      <c r="AI451" s="1331"/>
      <c r="AJ451" s="1331"/>
    </row>
    <row r="452" spans="9:36" x14ac:dyDescent="0.2">
      <c r="I452" s="1331"/>
      <c r="J452" s="1331"/>
      <c r="K452" s="1331"/>
      <c r="L452" s="1331"/>
      <c r="M452" s="1331"/>
      <c r="N452" s="1331"/>
      <c r="O452" s="1331"/>
      <c r="P452" s="1331"/>
      <c r="Q452" s="1331"/>
      <c r="R452" s="1331"/>
      <c r="S452" s="1331"/>
      <c r="T452" s="1331"/>
      <c r="U452" s="1331"/>
      <c r="V452" s="1331"/>
      <c r="W452" s="1331"/>
      <c r="X452" s="1331"/>
      <c r="Y452" s="1331"/>
      <c r="Z452" s="1331"/>
      <c r="AA452" s="1331"/>
      <c r="AB452" s="1331"/>
      <c r="AC452" s="1331"/>
      <c r="AD452" s="1331"/>
      <c r="AE452" s="1331"/>
      <c r="AF452" s="1331"/>
      <c r="AG452" s="1331"/>
      <c r="AH452" s="1331"/>
      <c r="AI452" s="1331"/>
      <c r="AJ452" s="1331"/>
    </row>
    <row r="453" spans="9:36" x14ac:dyDescent="0.2">
      <c r="I453" s="1331"/>
      <c r="J453" s="1331"/>
      <c r="K453" s="1331"/>
      <c r="L453" s="1331"/>
      <c r="M453" s="1331"/>
      <c r="N453" s="1331"/>
      <c r="O453" s="1331"/>
      <c r="P453" s="1331"/>
      <c r="Q453" s="1331"/>
      <c r="R453" s="1331"/>
      <c r="S453" s="1331"/>
      <c r="T453" s="1331"/>
      <c r="U453" s="1331"/>
      <c r="V453" s="1331"/>
      <c r="W453" s="1331"/>
      <c r="X453" s="1331"/>
      <c r="Y453" s="1331"/>
      <c r="Z453" s="1331"/>
      <c r="AA453" s="1331"/>
      <c r="AB453" s="1331"/>
      <c r="AC453" s="1331"/>
      <c r="AD453" s="1331"/>
      <c r="AE453" s="1331"/>
      <c r="AF453" s="1331"/>
      <c r="AG453" s="1331"/>
      <c r="AH453" s="1331"/>
      <c r="AI453" s="1331"/>
      <c r="AJ453" s="1331"/>
    </row>
    <row r="454" spans="9:36" x14ac:dyDescent="0.2">
      <c r="I454" s="1331"/>
      <c r="J454" s="1331"/>
      <c r="K454" s="1331"/>
      <c r="L454" s="1331"/>
      <c r="M454" s="1331"/>
      <c r="N454" s="1331"/>
      <c r="O454" s="1331"/>
      <c r="P454" s="1331"/>
      <c r="Q454" s="1331"/>
      <c r="R454" s="1331"/>
      <c r="S454" s="1331"/>
      <c r="T454" s="1331"/>
      <c r="U454" s="1331"/>
      <c r="V454" s="1331"/>
      <c r="W454" s="1331"/>
      <c r="X454" s="1331"/>
      <c r="Y454" s="1331"/>
      <c r="Z454" s="1331"/>
      <c r="AA454" s="1331"/>
      <c r="AB454" s="1331"/>
      <c r="AC454" s="1331"/>
      <c r="AD454" s="1331"/>
      <c r="AE454" s="1331"/>
      <c r="AF454" s="1331"/>
      <c r="AG454" s="1331"/>
      <c r="AH454" s="1331"/>
      <c r="AI454" s="1331"/>
      <c r="AJ454" s="1331"/>
    </row>
    <row r="455" spans="9:36" x14ac:dyDescent="0.2">
      <c r="I455" s="1331"/>
      <c r="J455" s="1331"/>
      <c r="K455" s="1331"/>
      <c r="L455" s="1331"/>
      <c r="M455" s="1331"/>
      <c r="N455" s="1331"/>
      <c r="O455" s="1331"/>
      <c r="P455" s="1331"/>
      <c r="Q455" s="1331"/>
      <c r="R455" s="1331"/>
      <c r="S455" s="1331"/>
      <c r="T455" s="1331"/>
      <c r="U455" s="1331"/>
      <c r="V455" s="1331"/>
      <c r="W455" s="1331"/>
      <c r="X455" s="1331"/>
      <c r="Y455" s="1331"/>
      <c r="Z455" s="1331"/>
      <c r="AA455" s="1331"/>
      <c r="AB455" s="1331"/>
      <c r="AC455" s="1331"/>
      <c r="AD455" s="1331"/>
      <c r="AE455" s="1331"/>
      <c r="AF455" s="1331"/>
      <c r="AG455" s="1331"/>
      <c r="AH455" s="1331"/>
      <c r="AI455" s="1331"/>
      <c r="AJ455" s="1331"/>
    </row>
    <row r="456" spans="9:36" x14ac:dyDescent="0.2">
      <c r="I456" s="1331"/>
      <c r="J456" s="1331"/>
      <c r="K456" s="1331"/>
      <c r="L456" s="1331"/>
      <c r="M456" s="1331"/>
      <c r="N456" s="1331"/>
      <c r="O456" s="1331"/>
      <c r="P456" s="1331"/>
      <c r="Q456" s="1331"/>
      <c r="R456" s="1331"/>
      <c r="S456" s="1331"/>
      <c r="T456" s="1331"/>
      <c r="U456" s="1331"/>
      <c r="V456" s="1331"/>
      <c r="W456" s="1331"/>
      <c r="X456" s="1331"/>
      <c r="Y456" s="1331"/>
      <c r="Z456" s="1331"/>
      <c r="AA456" s="1331"/>
      <c r="AB456" s="1331"/>
      <c r="AC456" s="1331"/>
      <c r="AD456" s="1331"/>
      <c r="AE456" s="1331"/>
      <c r="AF456" s="1331"/>
      <c r="AG456" s="1331"/>
      <c r="AH456" s="1331"/>
      <c r="AI456" s="1331"/>
      <c r="AJ456" s="1331"/>
    </row>
    <row r="457" spans="9:36" x14ac:dyDescent="0.2">
      <c r="I457" s="1331"/>
      <c r="J457" s="1331"/>
      <c r="K457" s="1331"/>
      <c r="L457" s="1331"/>
      <c r="M457" s="1331"/>
      <c r="N457" s="1331"/>
      <c r="O457" s="1331"/>
      <c r="P457" s="1331"/>
      <c r="Q457" s="1331"/>
      <c r="R457" s="1331"/>
      <c r="S457" s="1331"/>
      <c r="T457" s="1331"/>
      <c r="U457" s="1331"/>
      <c r="V457" s="1331"/>
      <c r="W457" s="1331"/>
      <c r="X457" s="1331"/>
      <c r="Y457" s="1331"/>
      <c r="Z457" s="1331"/>
      <c r="AA457" s="1331"/>
      <c r="AB457" s="1331"/>
      <c r="AC457" s="1331"/>
      <c r="AD457" s="1331"/>
      <c r="AE457" s="1331"/>
      <c r="AF457" s="1331"/>
      <c r="AG457" s="1331"/>
      <c r="AH457" s="1331"/>
      <c r="AI457" s="1331"/>
      <c r="AJ457" s="1331"/>
    </row>
    <row r="458" spans="9:36" x14ac:dyDescent="0.2">
      <c r="I458" s="1331"/>
      <c r="J458" s="1331"/>
      <c r="K458" s="1331"/>
      <c r="L458" s="1331"/>
      <c r="M458" s="1331"/>
      <c r="N458" s="1331"/>
      <c r="O458" s="1331"/>
      <c r="P458" s="1331"/>
      <c r="Q458" s="1331"/>
      <c r="R458" s="1331"/>
      <c r="S458" s="1331"/>
      <c r="T458" s="1331"/>
      <c r="U458" s="1331"/>
      <c r="V458" s="1331"/>
      <c r="W458" s="1331"/>
      <c r="X458" s="1331"/>
      <c r="Y458" s="1331"/>
      <c r="Z458" s="1331"/>
      <c r="AA458" s="1331"/>
      <c r="AB458" s="1331"/>
      <c r="AC458" s="1331"/>
      <c r="AD458" s="1331"/>
      <c r="AE458" s="1331"/>
      <c r="AF458" s="1331"/>
      <c r="AG458" s="1331"/>
      <c r="AH458" s="1331"/>
      <c r="AI458" s="1331"/>
      <c r="AJ458" s="1331"/>
    </row>
    <row r="459" spans="9:36" x14ac:dyDescent="0.2">
      <c r="I459" s="1331"/>
      <c r="J459" s="1331"/>
      <c r="K459" s="1331"/>
      <c r="L459" s="1331"/>
      <c r="M459" s="1331"/>
      <c r="N459" s="1331"/>
      <c r="O459" s="1331"/>
      <c r="P459" s="1331"/>
      <c r="Q459" s="1331"/>
      <c r="R459" s="1331"/>
      <c r="S459" s="1331"/>
      <c r="T459" s="1331"/>
      <c r="U459" s="1331"/>
      <c r="V459" s="1331"/>
      <c r="W459" s="1331"/>
      <c r="X459" s="1331"/>
      <c r="Y459" s="1331"/>
      <c r="Z459" s="1331"/>
      <c r="AA459" s="1331"/>
      <c r="AB459" s="1331"/>
      <c r="AC459" s="1331"/>
      <c r="AD459" s="1331"/>
      <c r="AE459" s="1331"/>
      <c r="AF459" s="1331"/>
      <c r="AG459" s="1331"/>
      <c r="AH459" s="1331"/>
      <c r="AI459" s="1331"/>
      <c r="AJ459" s="1331"/>
    </row>
    <row r="460" spans="9:36" x14ac:dyDescent="0.2">
      <c r="I460" s="1331"/>
      <c r="J460" s="1331"/>
      <c r="K460" s="1331"/>
      <c r="L460" s="1331"/>
      <c r="M460" s="1331"/>
      <c r="N460" s="1331"/>
      <c r="O460" s="1331"/>
      <c r="P460" s="1331"/>
      <c r="Q460" s="1331"/>
      <c r="R460" s="1331"/>
      <c r="S460" s="1331"/>
      <c r="T460" s="1331"/>
      <c r="U460" s="1331"/>
      <c r="V460" s="1331"/>
      <c r="W460" s="1331"/>
      <c r="X460" s="1331"/>
      <c r="Y460" s="1331"/>
      <c r="Z460" s="1331"/>
      <c r="AA460" s="1331"/>
      <c r="AB460" s="1331"/>
      <c r="AC460" s="1331"/>
      <c r="AD460" s="1331"/>
      <c r="AE460" s="1331"/>
      <c r="AF460" s="1331"/>
      <c r="AG460" s="1331"/>
      <c r="AH460" s="1331"/>
      <c r="AI460" s="1331"/>
      <c r="AJ460" s="1331"/>
    </row>
    <row r="461" spans="9:36" x14ac:dyDescent="0.2">
      <c r="I461" s="1331"/>
      <c r="J461" s="1331"/>
      <c r="K461" s="1331"/>
      <c r="L461" s="1331"/>
      <c r="M461" s="1331"/>
      <c r="N461" s="1331"/>
      <c r="O461" s="1331"/>
      <c r="P461" s="1331"/>
      <c r="Q461" s="1331"/>
      <c r="R461" s="1331"/>
      <c r="S461" s="1331"/>
      <c r="T461" s="1331"/>
      <c r="U461" s="1331"/>
      <c r="V461" s="1331"/>
      <c r="W461" s="1331"/>
      <c r="X461" s="1331"/>
      <c r="Y461" s="1331"/>
      <c r="Z461" s="1331"/>
      <c r="AA461" s="1331"/>
      <c r="AB461" s="1331"/>
      <c r="AC461" s="1331"/>
      <c r="AD461" s="1331"/>
      <c r="AE461" s="1331"/>
      <c r="AF461" s="1331"/>
      <c r="AG461" s="1331"/>
      <c r="AH461" s="1331"/>
      <c r="AI461" s="1331"/>
      <c r="AJ461" s="1331"/>
    </row>
    <row r="462" spans="9:36" x14ac:dyDescent="0.2">
      <c r="I462" s="1331"/>
      <c r="J462" s="1331"/>
      <c r="K462" s="1331"/>
      <c r="L462" s="1331"/>
      <c r="M462" s="1331"/>
      <c r="N462" s="1331"/>
      <c r="O462" s="1331"/>
      <c r="P462" s="1331"/>
      <c r="Q462" s="1331"/>
      <c r="R462" s="1331"/>
      <c r="S462" s="1331"/>
      <c r="T462" s="1331"/>
      <c r="U462" s="1331"/>
      <c r="V462" s="1331"/>
      <c r="W462" s="1331"/>
      <c r="X462" s="1331"/>
      <c r="Y462" s="1331"/>
      <c r="Z462" s="1331"/>
      <c r="AA462" s="1331"/>
      <c r="AB462" s="1331"/>
      <c r="AC462" s="1331"/>
      <c r="AD462" s="1331"/>
      <c r="AE462" s="1331"/>
      <c r="AF462" s="1331"/>
      <c r="AG462" s="1331"/>
      <c r="AH462" s="1331"/>
      <c r="AI462" s="1331"/>
      <c r="AJ462" s="1331"/>
    </row>
    <row r="463" spans="9:36" x14ac:dyDescent="0.2">
      <c r="I463" s="1331"/>
      <c r="J463" s="1331"/>
      <c r="K463" s="1331"/>
      <c r="L463" s="1331"/>
      <c r="M463" s="1331"/>
      <c r="N463" s="1331"/>
      <c r="O463" s="1331"/>
      <c r="P463" s="1331"/>
      <c r="Q463" s="1331"/>
      <c r="R463" s="1331"/>
      <c r="S463" s="1331"/>
      <c r="T463" s="1331"/>
      <c r="U463" s="1331"/>
      <c r="V463" s="1331"/>
      <c r="W463" s="1331"/>
      <c r="X463" s="1331"/>
      <c r="Y463" s="1331"/>
      <c r="Z463" s="1331"/>
      <c r="AA463" s="1331"/>
      <c r="AB463" s="1331"/>
      <c r="AC463" s="1331"/>
      <c r="AD463" s="1331"/>
      <c r="AE463" s="1331"/>
      <c r="AF463" s="1331"/>
      <c r="AG463" s="1331"/>
      <c r="AH463" s="1331"/>
      <c r="AI463" s="1331"/>
      <c r="AJ463" s="1331"/>
    </row>
    <row r="464" spans="9:36" x14ac:dyDescent="0.2">
      <c r="I464" s="1331"/>
      <c r="J464" s="1331"/>
      <c r="K464" s="1331"/>
      <c r="L464" s="1331"/>
      <c r="M464" s="1331"/>
      <c r="N464" s="1331"/>
      <c r="O464" s="1331"/>
      <c r="P464" s="1331"/>
      <c r="Q464" s="1331"/>
      <c r="R464" s="1331"/>
      <c r="S464" s="1331"/>
      <c r="T464" s="1331"/>
      <c r="U464" s="1331"/>
      <c r="V464" s="1331"/>
      <c r="W464" s="1331"/>
      <c r="X464" s="1331"/>
      <c r="Y464" s="1331"/>
      <c r="Z464" s="1331"/>
      <c r="AA464" s="1331"/>
      <c r="AB464" s="1331"/>
      <c r="AC464" s="1331"/>
      <c r="AD464" s="1331"/>
      <c r="AE464" s="1331"/>
      <c r="AF464" s="1331"/>
      <c r="AG464" s="1331"/>
      <c r="AH464" s="1331"/>
      <c r="AI464" s="1331"/>
      <c r="AJ464" s="1331"/>
    </row>
    <row r="465" spans="9:36" x14ac:dyDescent="0.2">
      <c r="I465" s="1331"/>
      <c r="J465" s="1331"/>
      <c r="K465" s="1331"/>
      <c r="L465" s="1331"/>
      <c r="M465" s="1331"/>
      <c r="N465" s="1331"/>
      <c r="O465" s="1331"/>
      <c r="P465" s="1331"/>
      <c r="Q465" s="1331"/>
      <c r="R465" s="1331"/>
      <c r="S465" s="1331"/>
      <c r="T465" s="1331"/>
      <c r="U465" s="1331"/>
      <c r="V465" s="1331"/>
      <c r="W465" s="1331"/>
      <c r="X465" s="1331"/>
      <c r="Y465" s="1331"/>
      <c r="Z465" s="1331"/>
      <c r="AA465" s="1331"/>
      <c r="AB465" s="1331"/>
      <c r="AC465" s="1331"/>
      <c r="AD465" s="1331"/>
      <c r="AE465" s="1331"/>
      <c r="AF465" s="1331"/>
      <c r="AG465" s="1331"/>
      <c r="AH465" s="1331"/>
      <c r="AI465" s="1331"/>
      <c r="AJ465" s="1331"/>
    </row>
    <row r="466" spans="9:36" x14ac:dyDescent="0.2">
      <c r="I466" s="1331"/>
      <c r="J466" s="1331"/>
      <c r="K466" s="1331"/>
      <c r="L466" s="1331"/>
      <c r="M466" s="1331"/>
      <c r="N466" s="1331"/>
      <c r="O466" s="1331"/>
      <c r="P466" s="1331"/>
      <c r="Q466" s="1331"/>
      <c r="R466" s="1331"/>
      <c r="S466" s="1331"/>
      <c r="T466" s="1331"/>
      <c r="U466" s="1331"/>
      <c r="V466" s="1331"/>
      <c r="W466" s="1331"/>
      <c r="X466" s="1331"/>
      <c r="Y466" s="1331"/>
      <c r="Z466" s="1331"/>
      <c r="AA466" s="1331"/>
      <c r="AB466" s="1331"/>
      <c r="AC466" s="1331"/>
      <c r="AD466" s="1331"/>
      <c r="AE466" s="1331"/>
      <c r="AF466" s="1331"/>
      <c r="AG466" s="1331"/>
      <c r="AH466" s="1331"/>
      <c r="AI466" s="1331"/>
      <c r="AJ466" s="1331"/>
    </row>
    <row r="467" spans="9:36" x14ac:dyDescent="0.2">
      <c r="I467" s="1331"/>
      <c r="J467" s="1331"/>
      <c r="K467" s="1331"/>
      <c r="L467" s="1331"/>
      <c r="M467" s="1331"/>
      <c r="N467" s="1331"/>
      <c r="O467" s="1331"/>
      <c r="P467" s="1331"/>
      <c r="Q467" s="1331"/>
      <c r="R467" s="1331"/>
      <c r="S467" s="1331"/>
      <c r="T467" s="1331"/>
      <c r="U467" s="1331"/>
      <c r="V467" s="1331"/>
      <c r="W467" s="1331"/>
      <c r="X467" s="1331"/>
      <c r="Y467" s="1331"/>
      <c r="Z467" s="1331"/>
      <c r="AA467" s="1331"/>
      <c r="AB467" s="1331"/>
      <c r="AC467" s="1331"/>
      <c r="AD467" s="1331"/>
      <c r="AE467" s="1331"/>
      <c r="AF467" s="1331"/>
      <c r="AG467" s="1331"/>
      <c r="AH467" s="1331"/>
      <c r="AI467" s="1331"/>
      <c r="AJ467" s="1331"/>
    </row>
    <row r="468" spans="9:36" x14ac:dyDescent="0.2">
      <c r="I468" s="1331"/>
      <c r="J468" s="1331"/>
      <c r="K468" s="1331"/>
      <c r="L468" s="1331"/>
      <c r="M468" s="1331"/>
      <c r="N468" s="1331"/>
      <c r="O468" s="1331"/>
      <c r="P468" s="1331"/>
      <c r="Q468" s="1331"/>
      <c r="R468" s="1331"/>
      <c r="S468" s="1331"/>
      <c r="T468" s="1331"/>
      <c r="U468" s="1331"/>
      <c r="V468" s="1331"/>
      <c r="W468" s="1331"/>
      <c r="X468" s="1331"/>
      <c r="Y468" s="1331"/>
      <c r="Z468" s="1331"/>
      <c r="AA468" s="1331"/>
      <c r="AB468" s="1331"/>
      <c r="AC468" s="1331"/>
      <c r="AD468" s="1331"/>
      <c r="AE468" s="1331"/>
      <c r="AF468" s="1331"/>
      <c r="AG468" s="1331"/>
      <c r="AH468" s="1331"/>
      <c r="AI468" s="1331"/>
      <c r="AJ468" s="1331"/>
    </row>
    <row r="469" spans="9:36" x14ac:dyDescent="0.2">
      <c r="I469" s="1331"/>
      <c r="J469" s="1331"/>
      <c r="K469" s="1331"/>
      <c r="L469" s="1331"/>
      <c r="M469" s="1331"/>
      <c r="N469" s="1331"/>
      <c r="O469" s="1331"/>
      <c r="P469" s="1331"/>
      <c r="Q469" s="1331"/>
      <c r="R469" s="1331"/>
      <c r="S469" s="1331"/>
      <c r="T469" s="1331"/>
      <c r="U469" s="1331"/>
      <c r="V469" s="1331"/>
      <c r="W469" s="1331"/>
      <c r="X469" s="1331"/>
      <c r="Y469" s="1331"/>
      <c r="Z469" s="1331"/>
      <c r="AA469" s="1331"/>
      <c r="AB469" s="1331"/>
      <c r="AC469" s="1331"/>
      <c r="AD469" s="1331"/>
      <c r="AE469" s="1331"/>
      <c r="AF469" s="1331"/>
      <c r="AG469" s="1331"/>
      <c r="AH469" s="1331"/>
      <c r="AI469" s="1331"/>
      <c r="AJ469" s="1331"/>
    </row>
    <row r="470" spans="9:36" x14ac:dyDescent="0.2">
      <c r="I470" s="1331"/>
      <c r="J470" s="1331"/>
      <c r="K470" s="1331"/>
      <c r="L470" s="1331"/>
      <c r="M470" s="1331"/>
      <c r="N470" s="1331"/>
      <c r="O470" s="1331"/>
      <c r="P470" s="1331"/>
      <c r="Q470" s="1331"/>
      <c r="R470" s="1331"/>
      <c r="S470" s="1331"/>
      <c r="T470" s="1331"/>
      <c r="U470" s="1331"/>
      <c r="V470" s="1331"/>
      <c r="W470" s="1331"/>
      <c r="X470" s="1331"/>
      <c r="Y470" s="1331"/>
      <c r="Z470" s="1331"/>
      <c r="AA470" s="1331"/>
      <c r="AB470" s="1331"/>
      <c r="AC470" s="1331"/>
      <c r="AD470" s="1331"/>
      <c r="AE470" s="1331"/>
      <c r="AF470" s="1331"/>
      <c r="AG470" s="1331"/>
      <c r="AH470" s="1331"/>
      <c r="AI470" s="1331"/>
      <c r="AJ470" s="1331"/>
    </row>
    <row r="471" spans="9:36" x14ac:dyDescent="0.2">
      <c r="I471" s="1331"/>
      <c r="J471" s="1331"/>
      <c r="K471" s="1331"/>
      <c r="L471" s="1331"/>
      <c r="M471" s="1331"/>
      <c r="N471" s="1331"/>
      <c r="O471" s="1331"/>
      <c r="P471" s="1331"/>
      <c r="Q471" s="1331"/>
      <c r="R471" s="1331"/>
      <c r="S471" s="1331"/>
      <c r="T471" s="1331"/>
      <c r="U471" s="1331"/>
      <c r="V471" s="1331"/>
      <c r="W471" s="1331"/>
      <c r="X471" s="1331"/>
      <c r="Y471" s="1331"/>
      <c r="Z471" s="1331"/>
      <c r="AA471" s="1331"/>
      <c r="AB471" s="1331"/>
      <c r="AC471" s="1331"/>
      <c r="AD471" s="1331"/>
      <c r="AE471" s="1331"/>
      <c r="AF471" s="1331"/>
      <c r="AG471" s="1331"/>
      <c r="AH471" s="1331"/>
      <c r="AI471" s="1331"/>
      <c r="AJ471" s="1331"/>
    </row>
    <row r="472" spans="9:36" x14ac:dyDescent="0.2">
      <c r="I472" s="1331"/>
      <c r="J472" s="1331"/>
      <c r="K472" s="1331"/>
      <c r="L472" s="1331"/>
      <c r="M472" s="1331"/>
      <c r="N472" s="1331"/>
      <c r="O472" s="1331"/>
      <c r="P472" s="1331"/>
      <c r="Q472" s="1331"/>
      <c r="R472" s="1331"/>
      <c r="S472" s="1331"/>
      <c r="T472" s="1331"/>
      <c r="U472" s="1331"/>
      <c r="V472" s="1331"/>
      <c r="W472" s="1331"/>
      <c r="X472" s="1331"/>
      <c r="Y472" s="1331"/>
      <c r="Z472" s="1331"/>
      <c r="AA472" s="1331"/>
      <c r="AB472" s="1331"/>
      <c r="AC472" s="1331"/>
      <c r="AD472" s="1331"/>
      <c r="AE472" s="1331"/>
      <c r="AF472" s="1331"/>
      <c r="AG472" s="1331"/>
      <c r="AH472" s="1331"/>
      <c r="AI472" s="1331"/>
      <c r="AJ472" s="1331"/>
    </row>
    <row r="473" spans="9:36" x14ac:dyDescent="0.2">
      <c r="I473" s="1331"/>
      <c r="J473" s="1331"/>
      <c r="K473" s="1331"/>
      <c r="L473" s="1331"/>
      <c r="M473" s="1331"/>
      <c r="N473" s="1331"/>
      <c r="O473" s="1331"/>
      <c r="P473" s="1331"/>
      <c r="Q473" s="1331"/>
      <c r="R473" s="1331"/>
      <c r="S473" s="1331"/>
      <c r="T473" s="1331"/>
      <c r="U473" s="1331"/>
      <c r="V473" s="1331"/>
      <c r="W473" s="1331"/>
      <c r="X473" s="1331"/>
      <c r="Y473" s="1331"/>
      <c r="Z473" s="1331"/>
      <c r="AA473" s="1331"/>
      <c r="AB473" s="1331"/>
      <c r="AC473" s="1331"/>
      <c r="AD473" s="1331"/>
      <c r="AE473" s="1331"/>
      <c r="AF473" s="1331"/>
      <c r="AG473" s="1331"/>
      <c r="AH473" s="1331"/>
      <c r="AI473" s="1331"/>
      <c r="AJ473" s="1331"/>
    </row>
    <row r="474" spans="9:36" x14ac:dyDescent="0.2">
      <c r="I474" s="1331"/>
      <c r="J474" s="1331"/>
      <c r="K474" s="1331"/>
      <c r="L474" s="1331"/>
      <c r="M474" s="1331"/>
      <c r="N474" s="1331"/>
      <c r="O474" s="1331"/>
      <c r="P474" s="1331"/>
      <c r="Q474" s="1331"/>
      <c r="R474" s="1331"/>
      <c r="S474" s="1331"/>
      <c r="T474" s="1331"/>
      <c r="U474" s="1331"/>
      <c r="V474" s="1331"/>
      <c r="W474" s="1331"/>
      <c r="X474" s="1331"/>
      <c r="Y474" s="1331"/>
      <c r="Z474" s="1331"/>
      <c r="AA474" s="1331"/>
      <c r="AB474" s="1331"/>
      <c r="AC474" s="1331"/>
      <c r="AD474" s="1331"/>
      <c r="AE474" s="1331"/>
      <c r="AF474" s="1331"/>
      <c r="AG474" s="1331"/>
      <c r="AH474" s="1331"/>
      <c r="AI474" s="1331"/>
      <c r="AJ474" s="1331"/>
    </row>
    <row r="475" spans="9:36" x14ac:dyDescent="0.2">
      <c r="I475" s="1331"/>
      <c r="J475" s="1331"/>
      <c r="K475" s="1331"/>
      <c r="L475" s="1331"/>
      <c r="M475" s="1331"/>
      <c r="N475" s="1331"/>
      <c r="O475" s="1331"/>
      <c r="P475" s="1331"/>
      <c r="Q475" s="1331"/>
      <c r="R475" s="1331"/>
      <c r="S475" s="1331"/>
      <c r="T475" s="1331"/>
      <c r="U475" s="1331"/>
      <c r="V475" s="1331"/>
      <c r="W475" s="1331"/>
      <c r="X475" s="1331"/>
      <c r="Y475" s="1331"/>
      <c r="Z475" s="1331"/>
      <c r="AA475" s="1331"/>
      <c r="AB475" s="1331"/>
      <c r="AC475" s="1331"/>
      <c r="AD475" s="1331"/>
      <c r="AE475" s="1331"/>
      <c r="AF475" s="1331"/>
      <c r="AG475" s="1331"/>
      <c r="AH475" s="1331"/>
      <c r="AI475" s="1331"/>
      <c r="AJ475" s="1331"/>
    </row>
    <row r="476" spans="9:36" x14ac:dyDescent="0.2">
      <c r="I476" s="1331"/>
      <c r="J476" s="1331"/>
      <c r="K476" s="1331"/>
      <c r="L476" s="1331"/>
      <c r="M476" s="1331"/>
      <c r="N476" s="1331"/>
      <c r="O476" s="1331"/>
      <c r="P476" s="1331"/>
      <c r="Q476" s="1331"/>
      <c r="R476" s="1331"/>
      <c r="S476" s="1331"/>
      <c r="T476" s="1331"/>
      <c r="U476" s="1331"/>
      <c r="V476" s="1331"/>
      <c r="W476" s="1331"/>
      <c r="X476" s="1331"/>
      <c r="Y476" s="1331"/>
      <c r="Z476" s="1331"/>
      <c r="AA476" s="1331"/>
      <c r="AB476" s="1331"/>
      <c r="AC476" s="1331"/>
      <c r="AD476" s="1331"/>
      <c r="AE476" s="1331"/>
      <c r="AF476" s="1331"/>
      <c r="AG476" s="1331"/>
      <c r="AH476" s="1331"/>
      <c r="AI476" s="1331"/>
      <c r="AJ476" s="1331"/>
    </row>
    <row r="477" spans="9:36" x14ac:dyDescent="0.2">
      <c r="I477" s="1331"/>
      <c r="J477" s="1331"/>
      <c r="K477" s="1331"/>
      <c r="L477" s="1331"/>
      <c r="M477" s="1331"/>
      <c r="N477" s="1331"/>
      <c r="O477" s="1331"/>
      <c r="P477" s="1331"/>
      <c r="Q477" s="1331"/>
      <c r="R477" s="1331"/>
      <c r="S477" s="1331"/>
      <c r="T477" s="1331"/>
      <c r="U477" s="1331"/>
      <c r="V477" s="1331"/>
      <c r="W477" s="1331"/>
      <c r="X477" s="1331"/>
      <c r="Y477" s="1331"/>
      <c r="Z477" s="1331"/>
      <c r="AA477" s="1331"/>
      <c r="AB477" s="1331"/>
      <c r="AC477" s="1331"/>
      <c r="AD477" s="1331"/>
      <c r="AE477" s="1331"/>
      <c r="AF477" s="1331"/>
      <c r="AG477" s="1331"/>
      <c r="AH477" s="1331"/>
      <c r="AI477" s="1331"/>
      <c r="AJ477" s="1331"/>
    </row>
    <row r="478" spans="9:36" x14ac:dyDescent="0.2">
      <c r="I478" s="1331"/>
      <c r="J478" s="1331"/>
      <c r="K478" s="1331"/>
      <c r="L478" s="1331"/>
      <c r="M478" s="1331"/>
      <c r="N478" s="1331"/>
      <c r="O478" s="1331"/>
      <c r="P478" s="1331"/>
      <c r="Q478" s="1331"/>
      <c r="R478" s="1331"/>
      <c r="S478" s="1331"/>
      <c r="T478" s="1331"/>
      <c r="U478" s="1331"/>
      <c r="V478" s="1331"/>
      <c r="W478" s="1331"/>
      <c r="X478" s="1331"/>
      <c r="Y478" s="1331"/>
      <c r="Z478" s="1331"/>
      <c r="AA478" s="1331"/>
      <c r="AB478" s="1331"/>
      <c r="AC478" s="1331"/>
      <c r="AD478" s="1331"/>
      <c r="AE478" s="1331"/>
      <c r="AF478" s="1331"/>
      <c r="AG478" s="1331"/>
      <c r="AH478" s="1331"/>
      <c r="AI478" s="1331"/>
      <c r="AJ478" s="1331"/>
    </row>
    <row r="479" spans="9:36" x14ac:dyDescent="0.2">
      <c r="I479" s="1331"/>
      <c r="J479" s="1331"/>
      <c r="K479" s="1331"/>
      <c r="L479" s="1331"/>
      <c r="M479" s="1331"/>
      <c r="N479" s="1331"/>
      <c r="O479" s="1331"/>
      <c r="P479" s="1331"/>
      <c r="Q479" s="1331"/>
      <c r="R479" s="1331"/>
      <c r="S479" s="1331"/>
      <c r="T479" s="1331"/>
      <c r="U479" s="1331"/>
      <c r="V479" s="1331"/>
      <c r="W479" s="1331"/>
      <c r="X479" s="1331"/>
      <c r="Y479" s="1331"/>
      <c r="Z479" s="1331"/>
      <c r="AA479" s="1331"/>
      <c r="AB479" s="1331"/>
      <c r="AC479" s="1331"/>
      <c r="AD479" s="1331"/>
      <c r="AE479" s="1331"/>
      <c r="AF479" s="1331"/>
      <c r="AG479" s="1331"/>
      <c r="AH479" s="1331"/>
      <c r="AI479" s="1331"/>
      <c r="AJ479" s="1331"/>
    </row>
    <row r="480" spans="9:36" x14ac:dyDescent="0.2">
      <c r="I480" s="1331"/>
      <c r="J480" s="1331"/>
      <c r="K480" s="1331"/>
      <c r="L480" s="1331"/>
      <c r="M480" s="1331"/>
      <c r="N480" s="1331"/>
      <c r="O480" s="1331"/>
      <c r="P480" s="1331"/>
      <c r="Q480" s="1331"/>
      <c r="R480" s="1331"/>
      <c r="S480" s="1331"/>
      <c r="T480" s="1331"/>
      <c r="U480" s="1331"/>
      <c r="V480" s="1331"/>
      <c r="W480" s="1331"/>
      <c r="X480" s="1331"/>
      <c r="Y480" s="1331"/>
      <c r="Z480" s="1331"/>
      <c r="AA480" s="1331"/>
      <c r="AB480" s="1331"/>
      <c r="AC480" s="1331"/>
      <c r="AD480" s="1331"/>
      <c r="AE480" s="1331"/>
      <c r="AF480" s="1331"/>
      <c r="AG480" s="1331"/>
      <c r="AH480" s="1331"/>
      <c r="AI480" s="1331"/>
      <c r="AJ480" s="1331"/>
    </row>
    <row r="481" spans="9:36" x14ac:dyDescent="0.2">
      <c r="I481" s="1331"/>
      <c r="J481" s="1331"/>
      <c r="K481" s="1331"/>
      <c r="L481" s="1331"/>
      <c r="M481" s="1331"/>
      <c r="N481" s="1331"/>
      <c r="O481" s="1331"/>
      <c r="P481" s="1331"/>
      <c r="Q481" s="1331"/>
      <c r="R481" s="1331"/>
      <c r="S481" s="1331"/>
      <c r="T481" s="1331"/>
      <c r="U481" s="1331"/>
      <c r="V481" s="1331"/>
      <c r="W481" s="1331"/>
      <c r="X481" s="1331"/>
      <c r="Y481" s="1331"/>
      <c r="Z481" s="1331"/>
      <c r="AA481" s="1331"/>
      <c r="AB481" s="1331"/>
      <c r="AC481" s="1331"/>
      <c r="AD481" s="1331"/>
      <c r="AE481" s="1331"/>
      <c r="AF481" s="1331"/>
      <c r="AG481" s="1331"/>
      <c r="AH481" s="1331"/>
      <c r="AI481" s="1331"/>
      <c r="AJ481" s="1331"/>
    </row>
    <row r="482" spans="9:36" x14ac:dyDescent="0.2">
      <c r="I482" s="1331"/>
      <c r="J482" s="1331"/>
      <c r="K482" s="1331"/>
      <c r="L482" s="1331"/>
      <c r="M482" s="1331"/>
      <c r="N482" s="1331"/>
      <c r="O482" s="1331"/>
      <c r="P482" s="1331"/>
      <c r="Q482" s="1331"/>
      <c r="R482" s="1331"/>
      <c r="S482" s="1331"/>
      <c r="T482" s="1331"/>
      <c r="U482" s="1331"/>
      <c r="V482" s="1331"/>
      <c r="W482" s="1331"/>
      <c r="X482" s="1331"/>
      <c r="Y482" s="1331"/>
      <c r="Z482" s="1331"/>
      <c r="AA482" s="1331"/>
      <c r="AB482" s="1331"/>
      <c r="AC482" s="1331"/>
      <c r="AD482" s="1331"/>
      <c r="AE482" s="1331"/>
      <c r="AF482" s="1331"/>
      <c r="AG482" s="1331"/>
      <c r="AH482" s="1331"/>
      <c r="AI482" s="1331"/>
      <c r="AJ482" s="1331"/>
    </row>
    <row r="483" spans="9:36" x14ac:dyDescent="0.2">
      <c r="I483" s="1331"/>
      <c r="J483" s="1331"/>
      <c r="K483" s="1331"/>
      <c r="L483" s="1331"/>
      <c r="M483" s="1331"/>
      <c r="N483" s="1331"/>
      <c r="O483" s="1331"/>
      <c r="P483" s="1331"/>
      <c r="Q483" s="1331"/>
      <c r="R483" s="1331"/>
      <c r="S483" s="1331"/>
      <c r="T483" s="1331"/>
      <c r="U483" s="1331"/>
      <c r="V483" s="1331"/>
      <c r="W483" s="1331"/>
      <c r="X483" s="1331"/>
      <c r="Y483" s="1331"/>
      <c r="Z483" s="1331"/>
      <c r="AA483" s="1331"/>
      <c r="AB483" s="1331"/>
      <c r="AC483" s="1331"/>
      <c r="AD483" s="1331"/>
      <c r="AE483" s="1331"/>
      <c r="AF483" s="1331"/>
      <c r="AG483" s="1331"/>
      <c r="AH483" s="1331"/>
      <c r="AI483" s="1331"/>
      <c r="AJ483" s="1331"/>
    </row>
    <row r="484" spans="9:36" x14ac:dyDescent="0.2">
      <c r="I484" s="1331"/>
      <c r="J484" s="1331"/>
      <c r="K484" s="1331"/>
      <c r="L484" s="1331"/>
      <c r="M484" s="1331"/>
      <c r="N484" s="1331"/>
      <c r="O484" s="1331"/>
      <c r="P484" s="1331"/>
      <c r="Q484" s="1331"/>
      <c r="R484" s="1331"/>
      <c r="S484" s="1331"/>
      <c r="T484" s="1331"/>
      <c r="U484" s="1331"/>
      <c r="V484" s="1331"/>
      <c r="W484" s="1331"/>
      <c r="X484" s="1331"/>
      <c r="Y484" s="1331"/>
      <c r="Z484" s="1331"/>
      <c r="AA484" s="1331"/>
      <c r="AB484" s="1331"/>
      <c r="AC484" s="1331"/>
      <c r="AD484" s="1331"/>
      <c r="AE484" s="1331"/>
      <c r="AF484" s="1331"/>
      <c r="AG484" s="1331"/>
      <c r="AH484" s="1331"/>
      <c r="AI484" s="1331"/>
      <c r="AJ484" s="1331"/>
    </row>
    <row r="485" spans="9:36" x14ac:dyDescent="0.2">
      <c r="I485" s="1331"/>
      <c r="J485" s="1331"/>
      <c r="K485" s="1331"/>
      <c r="L485" s="1331"/>
      <c r="M485" s="1331"/>
      <c r="N485" s="1331"/>
      <c r="O485" s="1331"/>
      <c r="P485" s="1331"/>
      <c r="Q485" s="1331"/>
      <c r="R485" s="1331"/>
      <c r="S485" s="1331"/>
      <c r="T485" s="1331"/>
      <c r="U485" s="1331"/>
      <c r="V485" s="1331"/>
      <c r="W485" s="1331"/>
      <c r="X485" s="1331"/>
      <c r="Y485" s="1331"/>
      <c r="Z485" s="1331"/>
      <c r="AA485" s="1331"/>
      <c r="AB485" s="1331"/>
      <c r="AC485" s="1331"/>
      <c r="AD485" s="1331"/>
      <c r="AE485" s="1331"/>
      <c r="AF485" s="1331"/>
      <c r="AG485" s="1331"/>
      <c r="AH485" s="1331"/>
      <c r="AI485" s="1331"/>
      <c r="AJ485" s="1331"/>
    </row>
    <row r="486" spans="9:36" x14ac:dyDescent="0.2">
      <c r="I486" s="1331"/>
      <c r="J486" s="1331"/>
      <c r="K486" s="1331"/>
      <c r="L486" s="1331"/>
      <c r="M486" s="1331"/>
      <c r="N486" s="1331"/>
      <c r="O486" s="1331"/>
      <c r="P486" s="1331"/>
      <c r="Q486" s="1331"/>
      <c r="R486" s="1331"/>
      <c r="S486" s="1331"/>
      <c r="T486" s="1331"/>
      <c r="U486" s="1331"/>
      <c r="V486" s="1331"/>
      <c r="W486" s="1331"/>
      <c r="X486" s="1331"/>
      <c r="Y486" s="1331"/>
      <c r="Z486" s="1331"/>
      <c r="AA486" s="1331"/>
      <c r="AB486" s="1331"/>
      <c r="AC486" s="1331"/>
      <c r="AD486" s="1331"/>
      <c r="AE486" s="1331"/>
      <c r="AF486" s="1331"/>
      <c r="AG486" s="1331"/>
      <c r="AH486" s="1331"/>
      <c r="AI486" s="1331"/>
      <c r="AJ486" s="1331"/>
    </row>
    <row r="487" spans="9:36" x14ac:dyDescent="0.2">
      <c r="I487" s="1331"/>
      <c r="J487" s="1331"/>
      <c r="K487" s="1331"/>
      <c r="L487" s="1331"/>
      <c r="M487" s="1331"/>
      <c r="N487" s="1331"/>
      <c r="O487" s="1331"/>
      <c r="P487" s="1331"/>
      <c r="Q487" s="1331"/>
      <c r="R487" s="1331"/>
      <c r="S487" s="1331"/>
      <c r="T487" s="1331"/>
      <c r="U487" s="1331"/>
      <c r="V487" s="1331"/>
      <c r="W487" s="1331"/>
      <c r="X487" s="1331"/>
      <c r="Y487" s="1331"/>
      <c r="Z487" s="1331"/>
      <c r="AA487" s="1331"/>
      <c r="AB487" s="1331"/>
      <c r="AC487" s="1331"/>
      <c r="AD487" s="1331"/>
      <c r="AE487" s="1331"/>
      <c r="AF487" s="1331"/>
      <c r="AG487" s="1331"/>
      <c r="AH487" s="1331"/>
      <c r="AI487" s="1331"/>
      <c r="AJ487" s="1331"/>
    </row>
    <row r="488" spans="9:36" x14ac:dyDescent="0.2">
      <c r="I488" s="1331"/>
      <c r="J488" s="1331"/>
      <c r="K488" s="1331"/>
      <c r="L488" s="1331"/>
      <c r="M488" s="1331"/>
      <c r="N488" s="1331"/>
      <c r="O488" s="1331"/>
      <c r="P488" s="1331"/>
      <c r="Q488" s="1331"/>
      <c r="R488" s="1331"/>
      <c r="S488" s="1331"/>
      <c r="T488" s="1331"/>
      <c r="U488" s="1331"/>
      <c r="V488" s="1331"/>
      <c r="W488" s="1331"/>
      <c r="X488" s="1331"/>
      <c r="Y488" s="1331"/>
      <c r="Z488" s="1331"/>
      <c r="AA488" s="1331"/>
      <c r="AB488" s="1331"/>
      <c r="AC488" s="1331"/>
      <c r="AD488" s="1331"/>
      <c r="AE488" s="1331"/>
      <c r="AF488" s="1331"/>
      <c r="AG488" s="1331"/>
      <c r="AH488" s="1331"/>
      <c r="AI488" s="1331"/>
      <c r="AJ488" s="1331"/>
    </row>
    <row r="489" spans="9:36" x14ac:dyDescent="0.2">
      <c r="I489" s="1331"/>
      <c r="J489" s="1331"/>
      <c r="K489" s="1331"/>
      <c r="L489" s="1331"/>
      <c r="M489" s="1331"/>
      <c r="N489" s="1331"/>
      <c r="O489" s="1331"/>
      <c r="P489" s="1331"/>
      <c r="Q489" s="1331"/>
      <c r="R489" s="1331"/>
      <c r="S489" s="1331"/>
      <c r="T489" s="1331"/>
      <c r="U489" s="1331"/>
      <c r="V489" s="1331"/>
      <c r="W489" s="1331"/>
      <c r="X489" s="1331"/>
      <c r="Y489" s="1331"/>
      <c r="Z489" s="1331"/>
      <c r="AA489" s="1331"/>
      <c r="AB489" s="1331"/>
      <c r="AC489" s="1331"/>
      <c r="AD489" s="1331"/>
      <c r="AE489" s="1331"/>
      <c r="AF489" s="1331"/>
      <c r="AG489" s="1331"/>
      <c r="AH489" s="1331"/>
      <c r="AI489" s="1331"/>
      <c r="AJ489" s="1331"/>
    </row>
    <row r="490" spans="9:36" x14ac:dyDescent="0.2">
      <c r="I490" s="1331"/>
      <c r="J490" s="1331"/>
      <c r="K490" s="1331"/>
      <c r="L490" s="1331"/>
      <c r="M490" s="1331"/>
      <c r="N490" s="1331"/>
      <c r="O490" s="1331"/>
      <c r="P490" s="1331"/>
      <c r="Q490" s="1331"/>
      <c r="R490" s="1331"/>
      <c r="S490" s="1331"/>
      <c r="T490" s="1331"/>
      <c r="U490" s="1331"/>
      <c r="V490" s="1331"/>
      <c r="W490" s="1331"/>
      <c r="X490" s="1331"/>
      <c r="Y490" s="1331"/>
      <c r="Z490" s="1331"/>
      <c r="AA490" s="1331"/>
      <c r="AB490" s="1331"/>
      <c r="AC490" s="1331"/>
      <c r="AD490" s="1331"/>
      <c r="AE490" s="1331"/>
      <c r="AF490" s="1331"/>
      <c r="AG490" s="1331"/>
      <c r="AH490" s="1331"/>
      <c r="AI490" s="1331"/>
      <c r="AJ490" s="1331"/>
    </row>
    <row r="491" spans="9:36" x14ac:dyDescent="0.2">
      <c r="I491" s="1331"/>
      <c r="J491" s="1331"/>
      <c r="K491" s="1331"/>
      <c r="L491" s="1331"/>
      <c r="M491" s="1331"/>
      <c r="N491" s="1331"/>
      <c r="O491" s="1331"/>
      <c r="P491" s="1331"/>
      <c r="Q491" s="1331"/>
      <c r="R491" s="1331"/>
      <c r="S491" s="1331"/>
      <c r="T491" s="1331"/>
      <c r="U491" s="1331"/>
      <c r="V491" s="1331"/>
      <c r="W491" s="1331"/>
      <c r="X491" s="1331"/>
      <c r="Y491" s="1331"/>
      <c r="Z491" s="1331"/>
      <c r="AA491" s="1331"/>
      <c r="AB491" s="1331"/>
      <c r="AC491" s="1331"/>
      <c r="AD491" s="1331"/>
      <c r="AE491" s="1331"/>
      <c r="AF491" s="1331"/>
      <c r="AG491" s="1331"/>
      <c r="AH491" s="1331"/>
      <c r="AI491" s="1331"/>
      <c r="AJ491" s="1331"/>
    </row>
    <row r="492" spans="9:36" x14ac:dyDescent="0.2">
      <c r="I492" s="1331"/>
      <c r="J492" s="1331"/>
      <c r="K492" s="1331"/>
      <c r="L492" s="1331"/>
      <c r="M492" s="1331"/>
      <c r="N492" s="1331"/>
      <c r="O492" s="1331"/>
      <c r="P492" s="1331"/>
      <c r="Q492" s="1331"/>
      <c r="R492" s="1331"/>
      <c r="S492" s="1331"/>
      <c r="T492" s="1331"/>
      <c r="U492" s="1331"/>
      <c r="V492" s="1331"/>
      <c r="W492" s="1331"/>
      <c r="X492" s="1331"/>
      <c r="Y492" s="1331"/>
      <c r="Z492" s="1331"/>
      <c r="AA492" s="1331"/>
      <c r="AB492" s="1331"/>
      <c r="AC492" s="1331"/>
      <c r="AD492" s="1331"/>
      <c r="AE492" s="1331"/>
      <c r="AF492" s="1331"/>
      <c r="AG492" s="1331"/>
      <c r="AH492" s="1331"/>
      <c r="AI492" s="1331"/>
      <c r="AJ492" s="1331"/>
    </row>
    <row r="493" spans="9:36" x14ac:dyDescent="0.2">
      <c r="I493" s="1331"/>
      <c r="J493" s="1331"/>
      <c r="K493" s="1331"/>
      <c r="L493" s="1331"/>
      <c r="M493" s="1331"/>
      <c r="N493" s="1331"/>
      <c r="O493" s="1331"/>
      <c r="P493" s="1331"/>
      <c r="Q493" s="1331"/>
      <c r="R493" s="1331"/>
      <c r="S493" s="1331"/>
      <c r="T493" s="1331"/>
      <c r="U493" s="1331"/>
      <c r="V493" s="1331"/>
      <c r="W493" s="1331"/>
      <c r="X493" s="1331"/>
      <c r="Y493" s="1331"/>
      <c r="Z493" s="1331"/>
      <c r="AA493" s="1331"/>
      <c r="AB493" s="1331"/>
      <c r="AC493" s="1331"/>
      <c r="AD493" s="1331"/>
      <c r="AE493" s="1331"/>
      <c r="AF493" s="1331"/>
      <c r="AG493" s="1331"/>
      <c r="AH493" s="1331"/>
      <c r="AI493" s="1331"/>
      <c r="AJ493" s="1331"/>
    </row>
    <row r="494" spans="9:36" x14ac:dyDescent="0.2">
      <c r="I494" s="1331"/>
      <c r="J494" s="1331"/>
      <c r="K494" s="1331"/>
      <c r="L494" s="1331"/>
      <c r="M494" s="1331"/>
      <c r="N494" s="1331"/>
      <c r="O494" s="1331"/>
      <c r="P494" s="1331"/>
      <c r="Q494" s="1331"/>
      <c r="R494" s="1331"/>
      <c r="S494" s="1331"/>
      <c r="T494" s="1331"/>
      <c r="U494" s="1331"/>
      <c r="V494" s="1331"/>
      <c r="W494" s="1331"/>
      <c r="X494" s="1331"/>
      <c r="Y494" s="1331"/>
      <c r="Z494" s="1331"/>
      <c r="AA494" s="1331"/>
      <c r="AB494" s="1331"/>
      <c r="AC494" s="1331"/>
      <c r="AD494" s="1331"/>
      <c r="AE494" s="1331"/>
      <c r="AF494" s="1331"/>
      <c r="AG494" s="1331"/>
      <c r="AH494" s="1331"/>
      <c r="AI494" s="1331"/>
      <c r="AJ494" s="1331"/>
    </row>
    <row r="495" spans="9:36" x14ac:dyDescent="0.2">
      <c r="I495" s="1331"/>
      <c r="J495" s="1331"/>
      <c r="K495" s="1331"/>
      <c r="L495" s="1331"/>
      <c r="M495" s="1331"/>
      <c r="N495" s="1331"/>
      <c r="O495" s="1331"/>
      <c r="P495" s="1331"/>
      <c r="Q495" s="1331"/>
      <c r="R495" s="1331"/>
      <c r="S495" s="1331"/>
      <c r="T495" s="1331"/>
      <c r="U495" s="1331"/>
      <c r="V495" s="1331"/>
      <c r="W495" s="1331"/>
      <c r="X495" s="1331"/>
      <c r="Y495" s="1331"/>
      <c r="Z495" s="1331"/>
      <c r="AA495" s="1331"/>
      <c r="AB495" s="1331"/>
      <c r="AC495" s="1331"/>
      <c r="AD495" s="1331"/>
      <c r="AE495" s="1331"/>
      <c r="AF495" s="1331"/>
      <c r="AG495" s="1331"/>
      <c r="AH495" s="1331"/>
      <c r="AI495" s="1331"/>
      <c r="AJ495" s="1331"/>
    </row>
    <row r="496" spans="9:36" x14ac:dyDescent="0.2">
      <c r="I496" s="1331"/>
      <c r="J496" s="1331"/>
      <c r="K496" s="1331"/>
      <c r="L496" s="1331"/>
      <c r="M496" s="1331"/>
      <c r="N496" s="1331"/>
      <c r="O496" s="1331"/>
      <c r="P496" s="1331"/>
      <c r="Q496" s="1331"/>
      <c r="R496" s="1331"/>
      <c r="S496" s="1331"/>
      <c r="T496" s="1331"/>
      <c r="U496" s="1331"/>
      <c r="V496" s="1331"/>
      <c r="W496" s="1331"/>
      <c r="X496" s="1331"/>
      <c r="Y496" s="1331"/>
      <c r="Z496" s="1331"/>
      <c r="AA496" s="1331"/>
      <c r="AB496" s="1331"/>
      <c r="AC496" s="1331"/>
      <c r="AD496" s="1331"/>
      <c r="AE496" s="1331"/>
      <c r="AF496" s="1331"/>
      <c r="AG496" s="1331"/>
      <c r="AH496" s="1331"/>
      <c r="AI496" s="1331"/>
      <c r="AJ496" s="1331"/>
    </row>
    <row r="497" spans="9:36" x14ac:dyDescent="0.2">
      <c r="I497" s="1331"/>
      <c r="J497" s="1331"/>
      <c r="K497" s="1331"/>
      <c r="L497" s="1331"/>
      <c r="M497" s="1331"/>
      <c r="N497" s="1331"/>
      <c r="O497" s="1331"/>
      <c r="P497" s="1331"/>
      <c r="Q497" s="1331"/>
      <c r="R497" s="1331"/>
      <c r="S497" s="1331"/>
      <c r="T497" s="1331"/>
      <c r="U497" s="1331"/>
      <c r="V497" s="1331"/>
      <c r="W497" s="1331"/>
      <c r="X497" s="1331"/>
      <c r="Y497" s="1331"/>
      <c r="Z497" s="1331"/>
      <c r="AA497" s="1331"/>
      <c r="AB497" s="1331"/>
      <c r="AC497" s="1331"/>
      <c r="AD497" s="1331"/>
      <c r="AE497" s="1331"/>
      <c r="AF497" s="1331"/>
      <c r="AG497" s="1331"/>
      <c r="AH497" s="1331"/>
      <c r="AI497" s="1331"/>
      <c r="AJ497" s="1331"/>
    </row>
    <row r="498" spans="9:36" x14ac:dyDescent="0.2">
      <c r="I498" s="1331"/>
      <c r="J498" s="1331"/>
      <c r="K498" s="1331"/>
      <c r="L498" s="1331"/>
      <c r="M498" s="1331"/>
      <c r="N498" s="1331"/>
      <c r="O498" s="1331"/>
      <c r="P498" s="1331"/>
      <c r="Q498" s="1331"/>
      <c r="R498" s="1331"/>
      <c r="S498" s="1331"/>
      <c r="T498" s="1331"/>
      <c r="U498" s="1331"/>
      <c r="V498" s="1331"/>
      <c r="W498" s="1331"/>
      <c r="X498" s="1331"/>
      <c r="Y498" s="1331"/>
      <c r="Z498" s="1331"/>
      <c r="AA498" s="1331"/>
      <c r="AB498" s="1331"/>
      <c r="AC498" s="1331"/>
      <c r="AD498" s="1331"/>
      <c r="AE498" s="1331"/>
      <c r="AF498" s="1331"/>
      <c r="AG498" s="1331"/>
      <c r="AH498" s="1331"/>
      <c r="AI498" s="1331"/>
      <c r="AJ498" s="1331"/>
    </row>
    <row r="499" spans="9:36" x14ac:dyDescent="0.2">
      <c r="I499" s="1331"/>
      <c r="J499" s="1331"/>
      <c r="K499" s="1331"/>
      <c r="L499" s="1331"/>
      <c r="M499" s="1331"/>
      <c r="N499" s="1331"/>
      <c r="O499" s="1331"/>
      <c r="P499" s="1331"/>
      <c r="Q499" s="1331"/>
      <c r="R499" s="1331"/>
      <c r="S499" s="1331"/>
      <c r="T499" s="1331"/>
      <c r="U499" s="1331"/>
      <c r="V499" s="1331"/>
      <c r="W499" s="1331"/>
      <c r="X499" s="1331"/>
      <c r="Y499" s="1331"/>
      <c r="Z499" s="1331"/>
      <c r="AA499" s="1331"/>
      <c r="AB499" s="1331"/>
      <c r="AC499" s="1331"/>
      <c r="AD499" s="1331"/>
      <c r="AE499" s="1331"/>
      <c r="AF499" s="1331"/>
      <c r="AG499" s="1331"/>
      <c r="AH499" s="1331"/>
      <c r="AI499" s="1331"/>
      <c r="AJ499" s="1331"/>
    </row>
    <row r="500" spans="9:36" x14ac:dyDescent="0.2">
      <c r="I500" s="1331"/>
      <c r="J500" s="1331"/>
      <c r="K500" s="1331"/>
      <c r="L500" s="1331"/>
      <c r="M500" s="1331"/>
      <c r="N500" s="1331"/>
      <c r="O500" s="1331"/>
      <c r="P500" s="1331"/>
      <c r="Q500" s="1331"/>
      <c r="R500" s="1331"/>
      <c r="S500" s="1331"/>
      <c r="T500" s="1331"/>
      <c r="U500" s="1331"/>
      <c r="V500" s="1331"/>
      <c r="W500" s="1331"/>
      <c r="X500" s="1331"/>
      <c r="Y500" s="1331"/>
      <c r="Z500" s="1331"/>
      <c r="AA500" s="1331"/>
      <c r="AB500" s="1331"/>
      <c r="AC500" s="1331"/>
      <c r="AD500" s="1331"/>
      <c r="AE500" s="1331"/>
      <c r="AF500" s="1331"/>
      <c r="AG500" s="1331"/>
      <c r="AH500" s="1331"/>
      <c r="AI500" s="1331"/>
      <c r="AJ500" s="1331"/>
    </row>
    <row r="501" spans="9:36" x14ac:dyDescent="0.2">
      <c r="I501" s="1331"/>
      <c r="J501" s="1331"/>
      <c r="K501" s="1331"/>
      <c r="L501" s="1331"/>
      <c r="M501" s="1331"/>
      <c r="N501" s="1331"/>
      <c r="O501" s="1331"/>
      <c r="P501" s="1331"/>
      <c r="Q501" s="1331"/>
      <c r="R501" s="1331"/>
      <c r="S501" s="1331"/>
      <c r="T501" s="1331"/>
      <c r="U501" s="1331"/>
      <c r="V501" s="1331"/>
      <c r="W501" s="1331"/>
      <c r="X501" s="1331"/>
      <c r="Y501" s="1331"/>
      <c r="Z501" s="1331"/>
      <c r="AA501" s="1331"/>
      <c r="AB501" s="1331"/>
      <c r="AC501" s="1331"/>
      <c r="AD501" s="1331"/>
      <c r="AE501" s="1331"/>
      <c r="AF501" s="1331"/>
      <c r="AG501" s="1331"/>
      <c r="AH501" s="1331"/>
      <c r="AI501" s="1331"/>
      <c r="AJ501" s="1331"/>
    </row>
    <row r="502" spans="9:36" x14ac:dyDescent="0.2">
      <c r="I502" s="1331"/>
      <c r="J502" s="1331"/>
      <c r="K502" s="1331"/>
      <c r="L502" s="1331"/>
      <c r="M502" s="1331"/>
      <c r="N502" s="1331"/>
      <c r="O502" s="1331"/>
      <c r="P502" s="1331"/>
      <c r="Q502" s="1331"/>
      <c r="R502" s="1331"/>
      <c r="S502" s="1331"/>
      <c r="T502" s="1331"/>
      <c r="U502" s="1331"/>
      <c r="V502" s="1331"/>
      <c r="W502" s="1331"/>
      <c r="X502" s="1331"/>
      <c r="Y502" s="1331"/>
      <c r="Z502" s="1331"/>
      <c r="AA502" s="1331"/>
      <c r="AB502" s="1331"/>
      <c r="AC502" s="1331"/>
      <c r="AD502" s="1331"/>
      <c r="AE502" s="1331"/>
      <c r="AF502" s="1331"/>
      <c r="AG502" s="1331"/>
      <c r="AH502" s="1331"/>
      <c r="AI502" s="1331"/>
      <c r="AJ502" s="1331"/>
    </row>
    <row r="503" spans="9:36" x14ac:dyDescent="0.2">
      <c r="I503" s="1331"/>
      <c r="J503" s="1331"/>
      <c r="K503" s="1331"/>
      <c r="L503" s="1331"/>
      <c r="M503" s="1331"/>
      <c r="N503" s="1331"/>
      <c r="O503" s="1331"/>
      <c r="P503" s="1331"/>
      <c r="Q503" s="1331"/>
      <c r="R503" s="1331"/>
      <c r="S503" s="1331"/>
      <c r="T503" s="1331"/>
      <c r="U503" s="1331"/>
      <c r="V503" s="1331"/>
      <c r="W503" s="1331"/>
      <c r="X503" s="1331"/>
      <c r="Y503" s="1331"/>
      <c r="Z503" s="1331"/>
      <c r="AA503" s="1331"/>
      <c r="AB503" s="1331"/>
      <c r="AC503" s="1331"/>
      <c r="AD503" s="1331"/>
      <c r="AE503" s="1331"/>
      <c r="AF503" s="1331"/>
      <c r="AG503" s="1331"/>
      <c r="AH503" s="1331"/>
      <c r="AI503" s="1331"/>
      <c r="AJ503" s="1331"/>
    </row>
    <row r="504" spans="9:36" x14ac:dyDescent="0.2">
      <c r="I504" s="1331"/>
      <c r="J504" s="1331"/>
      <c r="K504" s="1331"/>
      <c r="L504" s="1331"/>
      <c r="M504" s="1331"/>
      <c r="N504" s="1331"/>
      <c r="O504" s="1331"/>
      <c r="P504" s="1331"/>
      <c r="Q504" s="1331"/>
      <c r="R504" s="1331"/>
      <c r="S504" s="1331"/>
      <c r="T504" s="1331"/>
      <c r="U504" s="1331"/>
      <c r="V504" s="1331"/>
      <c r="W504" s="1331"/>
      <c r="X504" s="1331"/>
      <c r="Y504" s="1331"/>
      <c r="Z504" s="1331"/>
      <c r="AA504" s="1331"/>
      <c r="AB504" s="1331"/>
      <c r="AC504" s="1331"/>
      <c r="AD504" s="1331"/>
      <c r="AE504" s="1331"/>
      <c r="AF504" s="1331"/>
      <c r="AG504" s="1331"/>
      <c r="AH504" s="1331"/>
      <c r="AI504" s="1331"/>
      <c r="AJ504" s="1331"/>
    </row>
    <row r="505" spans="9:36" x14ac:dyDescent="0.2">
      <c r="I505" s="1331"/>
      <c r="J505" s="1331"/>
      <c r="K505" s="1331"/>
      <c r="L505" s="1331"/>
      <c r="M505" s="1331"/>
      <c r="N505" s="1331"/>
      <c r="O505" s="1331"/>
      <c r="P505" s="1331"/>
      <c r="Q505" s="1331"/>
      <c r="R505" s="1331"/>
      <c r="S505" s="1331"/>
      <c r="T505" s="1331"/>
      <c r="U505" s="1331"/>
      <c r="V505" s="1331"/>
      <c r="W505" s="1331"/>
      <c r="X505" s="1331"/>
      <c r="Y505" s="1331"/>
      <c r="Z505" s="1331"/>
      <c r="AA505" s="1331"/>
      <c r="AB505" s="1331"/>
      <c r="AC505" s="1331"/>
      <c r="AD505" s="1331"/>
      <c r="AE505" s="1331"/>
      <c r="AF505" s="1331"/>
      <c r="AG505" s="1331"/>
      <c r="AH505" s="1331"/>
      <c r="AI505" s="1331"/>
      <c r="AJ505" s="1331"/>
    </row>
    <row r="506" spans="9:36" x14ac:dyDescent="0.2">
      <c r="I506" s="1331"/>
      <c r="J506" s="1331"/>
      <c r="K506" s="1331"/>
      <c r="L506" s="1331"/>
      <c r="M506" s="1331"/>
      <c r="N506" s="1331"/>
      <c r="O506" s="1331"/>
      <c r="P506" s="1331"/>
      <c r="Q506" s="1331"/>
      <c r="R506" s="1331"/>
      <c r="S506" s="1331"/>
      <c r="T506" s="1331"/>
      <c r="U506" s="1331"/>
      <c r="V506" s="1331"/>
      <c r="W506" s="1331"/>
      <c r="X506" s="1331"/>
      <c r="Y506" s="1331"/>
      <c r="Z506" s="1331"/>
      <c r="AA506" s="1331"/>
      <c r="AB506" s="1331"/>
      <c r="AC506" s="1331"/>
      <c r="AD506" s="1331"/>
      <c r="AE506" s="1331"/>
      <c r="AF506" s="1331"/>
      <c r="AG506" s="1331"/>
      <c r="AH506" s="1331"/>
      <c r="AI506" s="1331"/>
      <c r="AJ506" s="1331"/>
    </row>
    <row r="507" spans="9:36" x14ac:dyDescent="0.2">
      <c r="I507" s="1331"/>
      <c r="J507" s="1331"/>
      <c r="K507" s="1331"/>
      <c r="L507" s="1331"/>
      <c r="M507" s="1331"/>
      <c r="N507" s="1331"/>
      <c r="O507" s="1331"/>
      <c r="P507" s="1331"/>
      <c r="Q507" s="1331"/>
      <c r="R507" s="1331"/>
      <c r="S507" s="1331"/>
      <c r="T507" s="1331"/>
      <c r="U507" s="1331"/>
      <c r="V507" s="1331"/>
      <c r="W507" s="1331"/>
      <c r="X507" s="1331"/>
      <c r="Y507" s="1331"/>
      <c r="Z507" s="1331"/>
      <c r="AA507" s="1331"/>
      <c r="AB507" s="1331"/>
      <c r="AC507" s="1331"/>
      <c r="AD507" s="1331"/>
      <c r="AE507" s="1331"/>
      <c r="AF507" s="1331"/>
      <c r="AG507" s="1331"/>
      <c r="AH507" s="1331"/>
      <c r="AI507" s="1331"/>
      <c r="AJ507" s="1331"/>
    </row>
    <row r="508" spans="9:36" x14ac:dyDescent="0.2">
      <c r="I508" s="1331"/>
      <c r="J508" s="1331"/>
      <c r="K508" s="1331"/>
      <c r="L508" s="1331"/>
      <c r="M508" s="1331"/>
      <c r="N508" s="1331"/>
      <c r="O508" s="1331"/>
      <c r="P508" s="1331"/>
      <c r="Q508" s="1331"/>
      <c r="R508" s="1331"/>
      <c r="S508" s="1331"/>
      <c r="T508" s="1331"/>
      <c r="U508" s="1331"/>
      <c r="V508" s="1331"/>
      <c r="W508" s="1331"/>
      <c r="X508" s="1331"/>
      <c r="Y508" s="1331"/>
      <c r="Z508" s="1331"/>
      <c r="AA508" s="1331"/>
      <c r="AB508" s="1331"/>
      <c r="AC508" s="1331"/>
      <c r="AD508" s="1331"/>
      <c r="AE508" s="1331"/>
      <c r="AF508" s="1331"/>
      <c r="AG508" s="1331"/>
      <c r="AH508" s="1331"/>
      <c r="AI508" s="1331"/>
      <c r="AJ508" s="1331"/>
    </row>
    <row r="509" spans="9:36" x14ac:dyDescent="0.2">
      <c r="I509" s="1331"/>
      <c r="J509" s="1331"/>
      <c r="K509" s="1331"/>
      <c r="L509" s="1331"/>
      <c r="M509" s="1331"/>
      <c r="N509" s="1331"/>
      <c r="O509" s="1331"/>
      <c r="P509" s="1331"/>
      <c r="Q509" s="1331"/>
      <c r="R509" s="1331"/>
      <c r="S509" s="1331"/>
      <c r="T509" s="1331"/>
      <c r="U509" s="1331"/>
      <c r="V509" s="1331"/>
      <c r="W509" s="1331"/>
      <c r="X509" s="1331"/>
      <c r="Y509" s="1331"/>
      <c r="Z509" s="1331"/>
      <c r="AA509" s="1331"/>
      <c r="AB509" s="1331"/>
      <c r="AC509" s="1331"/>
      <c r="AD509" s="1331"/>
      <c r="AE509" s="1331"/>
      <c r="AF509" s="1331"/>
      <c r="AG509" s="1331"/>
      <c r="AH509" s="1331"/>
      <c r="AI509" s="1331"/>
      <c r="AJ509" s="1331"/>
    </row>
    <row r="510" spans="9:36" x14ac:dyDescent="0.2">
      <c r="I510" s="1331"/>
      <c r="J510" s="1331"/>
      <c r="K510" s="1331"/>
      <c r="L510" s="1331"/>
      <c r="M510" s="1331"/>
      <c r="N510" s="1331"/>
      <c r="O510" s="1331"/>
      <c r="P510" s="1331"/>
      <c r="Q510" s="1331"/>
      <c r="R510" s="1331"/>
      <c r="S510" s="1331"/>
      <c r="T510" s="1331"/>
      <c r="U510" s="1331"/>
      <c r="V510" s="1331"/>
      <c r="W510" s="1331"/>
      <c r="X510" s="1331"/>
      <c r="Y510" s="1331"/>
      <c r="Z510" s="1331"/>
      <c r="AA510" s="1331"/>
      <c r="AB510" s="1331"/>
      <c r="AC510" s="1331"/>
      <c r="AD510" s="1331"/>
      <c r="AE510" s="1331"/>
      <c r="AF510" s="1331"/>
      <c r="AG510" s="1331"/>
      <c r="AH510" s="1331"/>
      <c r="AI510" s="1331"/>
      <c r="AJ510" s="1331"/>
    </row>
    <row r="511" spans="9:36" x14ac:dyDescent="0.2">
      <c r="I511" s="1331"/>
      <c r="J511" s="1331"/>
      <c r="K511" s="1331"/>
      <c r="L511" s="1331"/>
      <c r="M511" s="1331"/>
      <c r="N511" s="1331"/>
      <c r="O511" s="1331"/>
      <c r="P511" s="1331"/>
      <c r="Q511" s="1331"/>
      <c r="R511" s="1331"/>
      <c r="S511" s="1331"/>
      <c r="T511" s="1331"/>
      <c r="U511" s="1331"/>
      <c r="V511" s="1331"/>
      <c r="W511" s="1331"/>
      <c r="X511" s="1331"/>
      <c r="Y511" s="1331"/>
      <c r="Z511" s="1331"/>
      <c r="AA511" s="1331"/>
      <c r="AB511" s="1331"/>
      <c r="AC511" s="1331"/>
      <c r="AD511" s="1331"/>
      <c r="AE511" s="1331"/>
      <c r="AF511" s="1331"/>
      <c r="AG511" s="1331"/>
      <c r="AH511" s="1331"/>
      <c r="AI511" s="1331"/>
      <c r="AJ511" s="1331"/>
    </row>
    <row r="512" spans="9:36" x14ac:dyDescent="0.2">
      <c r="I512" s="1331"/>
      <c r="J512" s="1331"/>
      <c r="K512" s="1331"/>
      <c r="L512" s="1331"/>
      <c r="M512" s="1331"/>
      <c r="N512" s="1331"/>
      <c r="O512" s="1331"/>
      <c r="P512" s="1331"/>
      <c r="Q512" s="1331"/>
      <c r="R512" s="1331"/>
      <c r="S512" s="1331"/>
      <c r="T512" s="1331"/>
      <c r="U512" s="1331"/>
      <c r="V512" s="1331"/>
      <c r="W512" s="1331"/>
      <c r="X512" s="1331"/>
      <c r="Y512" s="1331"/>
      <c r="Z512" s="1331"/>
      <c r="AA512" s="1331"/>
      <c r="AB512" s="1331"/>
      <c r="AC512" s="1331"/>
      <c r="AD512" s="1331"/>
      <c r="AE512" s="1331"/>
      <c r="AF512" s="1331"/>
      <c r="AG512" s="1331"/>
      <c r="AH512" s="1331"/>
      <c r="AI512" s="1331"/>
      <c r="AJ512" s="1331"/>
    </row>
    <row r="513" spans="9:36" x14ac:dyDescent="0.2">
      <c r="I513" s="1331"/>
      <c r="J513" s="1331"/>
      <c r="K513" s="1331"/>
      <c r="L513" s="1331"/>
      <c r="M513" s="1331"/>
      <c r="N513" s="1331"/>
      <c r="O513" s="1331"/>
      <c r="P513" s="1331"/>
      <c r="Q513" s="1331"/>
      <c r="R513" s="1331"/>
      <c r="S513" s="1331"/>
      <c r="T513" s="1331"/>
      <c r="U513" s="1331"/>
      <c r="V513" s="1331"/>
      <c r="W513" s="1331"/>
      <c r="X513" s="1331"/>
      <c r="Y513" s="1331"/>
      <c r="Z513" s="1331"/>
      <c r="AA513" s="1331"/>
      <c r="AB513" s="1331"/>
      <c r="AC513" s="1331"/>
      <c r="AD513" s="1331"/>
      <c r="AE513" s="1331"/>
      <c r="AF513" s="1331"/>
      <c r="AG513" s="1331"/>
      <c r="AH513" s="1331"/>
      <c r="AI513" s="1331"/>
      <c r="AJ513" s="1331"/>
    </row>
    <row r="514" spans="9:36" x14ac:dyDescent="0.2">
      <c r="I514" s="1331"/>
      <c r="J514" s="1331"/>
      <c r="K514" s="1331"/>
      <c r="L514" s="1331"/>
      <c r="M514" s="1331"/>
      <c r="N514" s="1331"/>
      <c r="O514" s="1331"/>
      <c r="P514" s="1331"/>
      <c r="Q514" s="1331"/>
      <c r="R514" s="1331"/>
      <c r="S514" s="1331"/>
      <c r="T514" s="1331"/>
      <c r="U514" s="1331"/>
      <c r="V514" s="1331"/>
      <c r="W514" s="1331"/>
      <c r="X514" s="1331"/>
      <c r="Y514" s="1331"/>
      <c r="Z514" s="1331"/>
      <c r="AA514" s="1331"/>
      <c r="AB514" s="1331"/>
      <c r="AC514" s="1331"/>
      <c r="AD514" s="1331"/>
      <c r="AE514" s="1331"/>
      <c r="AF514" s="1331"/>
      <c r="AG514" s="1331"/>
      <c r="AH514" s="1331"/>
      <c r="AI514" s="1331"/>
      <c r="AJ514" s="1331"/>
    </row>
    <row r="515" spans="9:36" x14ac:dyDescent="0.2">
      <c r="I515" s="1331"/>
      <c r="J515" s="1331"/>
      <c r="K515" s="1331"/>
      <c r="L515" s="1331"/>
      <c r="M515" s="1331"/>
      <c r="N515" s="1331"/>
      <c r="O515" s="1331"/>
      <c r="P515" s="1331"/>
      <c r="Q515" s="1331"/>
      <c r="R515" s="1331"/>
      <c r="S515" s="1331"/>
      <c r="T515" s="1331"/>
      <c r="U515" s="1331"/>
      <c r="V515" s="1331"/>
      <c r="W515" s="1331"/>
      <c r="X515" s="1331"/>
      <c r="Y515" s="1331"/>
      <c r="Z515" s="1331"/>
      <c r="AA515" s="1331"/>
      <c r="AB515" s="1331"/>
      <c r="AC515" s="1331"/>
      <c r="AD515" s="1331"/>
      <c r="AE515" s="1331"/>
      <c r="AF515" s="1331"/>
      <c r="AG515" s="1331"/>
      <c r="AH515" s="1331"/>
      <c r="AI515" s="1331"/>
      <c r="AJ515" s="1331"/>
    </row>
    <row r="516" spans="9:36" x14ac:dyDescent="0.2">
      <c r="I516" s="1331"/>
      <c r="J516" s="1331"/>
      <c r="K516" s="1331"/>
      <c r="L516" s="1331"/>
      <c r="M516" s="1331"/>
      <c r="N516" s="1331"/>
      <c r="O516" s="1331"/>
      <c r="P516" s="1331"/>
      <c r="Q516" s="1331"/>
      <c r="R516" s="1331"/>
      <c r="S516" s="1331"/>
      <c r="T516" s="1331"/>
      <c r="U516" s="1331"/>
      <c r="V516" s="1331"/>
      <c r="W516" s="1331"/>
      <c r="X516" s="1331"/>
      <c r="Y516" s="1331"/>
      <c r="Z516" s="1331"/>
      <c r="AA516" s="1331"/>
      <c r="AB516" s="1331"/>
      <c r="AC516" s="1331"/>
      <c r="AD516" s="1331"/>
      <c r="AE516" s="1331"/>
      <c r="AF516" s="1331"/>
      <c r="AG516" s="1331"/>
      <c r="AH516" s="1331"/>
      <c r="AI516" s="1331"/>
      <c r="AJ516" s="1331"/>
    </row>
    <row r="517" spans="9:36" x14ac:dyDescent="0.2">
      <c r="I517" s="1331"/>
      <c r="J517" s="1331"/>
      <c r="K517" s="1331"/>
      <c r="L517" s="1331"/>
      <c r="M517" s="1331"/>
      <c r="N517" s="1331"/>
      <c r="O517" s="1331"/>
      <c r="P517" s="1331"/>
      <c r="Q517" s="1331"/>
      <c r="R517" s="1331"/>
      <c r="S517" s="1331"/>
      <c r="T517" s="1331"/>
      <c r="U517" s="1331"/>
      <c r="V517" s="1331"/>
      <c r="W517" s="1331"/>
      <c r="X517" s="1331"/>
      <c r="Y517" s="1331"/>
      <c r="Z517" s="1331"/>
      <c r="AA517" s="1331"/>
      <c r="AB517" s="1331"/>
      <c r="AC517" s="1331"/>
      <c r="AD517" s="1331"/>
      <c r="AE517" s="1331"/>
      <c r="AF517" s="1331"/>
      <c r="AG517" s="1331"/>
      <c r="AH517" s="1331"/>
      <c r="AI517" s="1331"/>
      <c r="AJ517" s="1331"/>
    </row>
    <row r="518" spans="9:36" x14ac:dyDescent="0.2">
      <c r="I518" s="1331"/>
      <c r="J518" s="1331"/>
      <c r="K518" s="1331"/>
      <c r="L518" s="1331"/>
      <c r="M518" s="1331"/>
      <c r="N518" s="1331"/>
      <c r="O518" s="1331"/>
      <c r="P518" s="1331"/>
      <c r="Q518" s="1331"/>
      <c r="R518" s="1331"/>
      <c r="S518" s="1331"/>
      <c r="T518" s="1331"/>
      <c r="U518" s="1331"/>
      <c r="V518" s="1331"/>
      <c r="W518" s="1331"/>
      <c r="X518" s="1331"/>
      <c r="Y518" s="1331"/>
      <c r="Z518" s="1331"/>
      <c r="AA518" s="1331"/>
      <c r="AB518" s="1331"/>
      <c r="AC518" s="1331"/>
      <c r="AD518" s="1331"/>
      <c r="AE518" s="1331"/>
      <c r="AF518" s="1331"/>
      <c r="AG518" s="1331"/>
      <c r="AH518" s="1331"/>
      <c r="AI518" s="1331"/>
      <c r="AJ518" s="1331"/>
    </row>
    <row r="519" spans="9:36" x14ac:dyDescent="0.2">
      <c r="I519" s="1331"/>
      <c r="J519" s="1331"/>
      <c r="K519" s="1331"/>
      <c r="L519" s="1331"/>
      <c r="M519" s="1331"/>
      <c r="N519" s="1331"/>
      <c r="O519" s="1331"/>
      <c r="P519" s="1331"/>
      <c r="Q519" s="1331"/>
      <c r="R519" s="1331"/>
      <c r="S519" s="1331"/>
      <c r="T519" s="1331"/>
      <c r="U519" s="1331"/>
      <c r="V519" s="1331"/>
      <c r="W519" s="1331"/>
      <c r="X519" s="1331"/>
      <c r="Y519" s="1331"/>
      <c r="Z519" s="1331"/>
      <c r="AA519" s="1331"/>
      <c r="AB519" s="1331"/>
      <c r="AC519" s="1331"/>
      <c r="AD519" s="1331"/>
      <c r="AE519" s="1331"/>
      <c r="AF519" s="1331"/>
      <c r="AG519" s="1331"/>
      <c r="AH519" s="1331"/>
      <c r="AI519" s="1331"/>
      <c r="AJ519" s="1331"/>
    </row>
    <row r="520" spans="9:36" x14ac:dyDescent="0.2">
      <c r="I520" s="1331"/>
      <c r="J520" s="1331"/>
      <c r="K520" s="1331"/>
      <c r="L520" s="1331"/>
      <c r="M520" s="1331"/>
      <c r="N520" s="1331"/>
      <c r="O520" s="1331"/>
      <c r="P520" s="1331"/>
      <c r="Q520" s="1331"/>
      <c r="R520" s="1331"/>
      <c r="S520" s="1331"/>
      <c r="T520" s="1331"/>
      <c r="U520" s="1331"/>
      <c r="V520" s="1331"/>
      <c r="W520" s="1331"/>
      <c r="X520" s="1331"/>
      <c r="Y520" s="1331"/>
      <c r="Z520" s="1331"/>
      <c r="AA520" s="1331"/>
      <c r="AB520" s="1331"/>
      <c r="AC520" s="1331"/>
      <c r="AD520" s="1331"/>
      <c r="AE520" s="1331"/>
      <c r="AF520" s="1331"/>
      <c r="AG520" s="1331"/>
      <c r="AH520" s="1331"/>
      <c r="AI520" s="1331"/>
      <c r="AJ520" s="1331"/>
    </row>
    <row r="521" spans="9:36" x14ac:dyDescent="0.2">
      <c r="I521" s="1331"/>
      <c r="J521" s="1331"/>
      <c r="K521" s="1331"/>
      <c r="L521" s="1331"/>
      <c r="M521" s="1331"/>
      <c r="N521" s="1331"/>
      <c r="O521" s="1331"/>
      <c r="P521" s="1331"/>
      <c r="Q521" s="1331"/>
      <c r="R521" s="1331"/>
      <c r="S521" s="1331"/>
      <c r="T521" s="1331"/>
      <c r="U521" s="1331"/>
      <c r="V521" s="1331"/>
      <c r="W521" s="1331"/>
      <c r="X521" s="1331"/>
      <c r="Y521" s="1331"/>
      <c r="Z521" s="1331"/>
      <c r="AA521" s="1331"/>
      <c r="AB521" s="1331"/>
      <c r="AC521" s="1331"/>
      <c r="AD521" s="1331"/>
      <c r="AE521" s="1331"/>
      <c r="AF521" s="1331"/>
      <c r="AG521" s="1331"/>
      <c r="AH521" s="1331"/>
      <c r="AI521" s="1331"/>
      <c r="AJ521" s="1331"/>
    </row>
    <row r="522" spans="9:36" x14ac:dyDescent="0.2">
      <c r="I522" s="1331"/>
      <c r="J522" s="1331"/>
      <c r="K522" s="1331"/>
      <c r="L522" s="1331"/>
      <c r="M522" s="1331"/>
      <c r="N522" s="1331"/>
      <c r="O522" s="1331"/>
      <c r="P522" s="1331"/>
      <c r="Q522" s="1331"/>
      <c r="R522" s="1331"/>
      <c r="S522" s="1331"/>
      <c r="T522" s="1331"/>
      <c r="U522" s="1331"/>
      <c r="V522" s="1331"/>
      <c r="W522" s="1331"/>
      <c r="X522" s="1331"/>
      <c r="Y522" s="1331"/>
      <c r="Z522" s="1331"/>
      <c r="AA522" s="1331"/>
      <c r="AB522" s="1331"/>
      <c r="AC522" s="1331"/>
      <c r="AD522" s="1331"/>
      <c r="AE522" s="1331"/>
      <c r="AF522" s="1331"/>
      <c r="AG522" s="1331"/>
      <c r="AH522" s="1331"/>
      <c r="AI522" s="1331"/>
      <c r="AJ522" s="1331"/>
    </row>
    <row r="523" spans="9:36" x14ac:dyDescent="0.2">
      <c r="I523" s="1331"/>
      <c r="J523" s="1331"/>
      <c r="K523" s="1331"/>
      <c r="L523" s="1331"/>
      <c r="M523" s="1331"/>
      <c r="N523" s="1331"/>
      <c r="O523" s="1331"/>
      <c r="P523" s="1331"/>
      <c r="Q523" s="1331"/>
      <c r="R523" s="1331"/>
      <c r="S523" s="1331"/>
      <c r="T523" s="1331"/>
      <c r="U523" s="1331"/>
      <c r="V523" s="1331"/>
      <c r="W523" s="1331"/>
      <c r="X523" s="1331"/>
      <c r="Y523" s="1331"/>
      <c r="Z523" s="1331"/>
      <c r="AA523" s="1331"/>
      <c r="AB523" s="1331"/>
      <c r="AC523" s="1331"/>
      <c r="AD523" s="1331"/>
      <c r="AE523" s="1331"/>
      <c r="AF523" s="1331"/>
      <c r="AG523" s="1331"/>
      <c r="AH523" s="1331"/>
      <c r="AI523" s="1331"/>
      <c r="AJ523" s="1331"/>
    </row>
    <row r="524" spans="9:36" x14ac:dyDescent="0.2">
      <c r="I524" s="1331"/>
      <c r="J524" s="1331"/>
      <c r="K524" s="1331"/>
      <c r="L524" s="1331"/>
      <c r="M524" s="1331"/>
      <c r="N524" s="1331"/>
      <c r="O524" s="1331"/>
      <c r="P524" s="1331"/>
      <c r="Q524" s="1331"/>
      <c r="R524" s="1331"/>
      <c r="S524" s="1331"/>
      <c r="T524" s="1331"/>
      <c r="U524" s="1331"/>
      <c r="V524" s="1331"/>
      <c r="W524" s="1331"/>
      <c r="X524" s="1331"/>
      <c r="Y524" s="1331"/>
      <c r="Z524" s="1331"/>
      <c r="AA524" s="1331"/>
      <c r="AB524" s="1331"/>
      <c r="AC524" s="1331"/>
      <c r="AD524" s="1331"/>
      <c r="AE524" s="1331"/>
      <c r="AF524" s="1331"/>
      <c r="AG524" s="1331"/>
      <c r="AH524" s="1331"/>
      <c r="AI524" s="1331"/>
      <c r="AJ524" s="1331"/>
    </row>
    <row r="525" spans="9:36" x14ac:dyDescent="0.2">
      <c r="I525" s="1331"/>
      <c r="J525" s="1331"/>
      <c r="K525" s="1331"/>
      <c r="L525" s="1331"/>
      <c r="M525" s="1331"/>
      <c r="N525" s="1331"/>
      <c r="O525" s="1331"/>
      <c r="P525" s="1331"/>
      <c r="Q525" s="1331"/>
      <c r="R525" s="1331"/>
      <c r="S525" s="1331"/>
      <c r="T525" s="1331"/>
      <c r="U525" s="1331"/>
      <c r="V525" s="1331"/>
      <c r="W525" s="1331"/>
      <c r="X525" s="1331"/>
      <c r="Y525" s="1331"/>
      <c r="Z525" s="1331"/>
      <c r="AA525" s="1331"/>
      <c r="AB525" s="1331"/>
      <c r="AC525" s="1331"/>
      <c r="AD525" s="1331"/>
      <c r="AE525" s="1331"/>
      <c r="AF525" s="1331"/>
      <c r="AG525" s="1331"/>
      <c r="AH525" s="1331"/>
      <c r="AI525" s="1331"/>
      <c r="AJ525" s="1331"/>
    </row>
    <row r="526" spans="9:36" x14ac:dyDescent="0.2">
      <c r="I526" s="1331"/>
      <c r="J526" s="1331"/>
      <c r="K526" s="1331"/>
      <c r="L526" s="1331"/>
      <c r="M526" s="1331"/>
      <c r="N526" s="1331"/>
      <c r="O526" s="1331"/>
      <c r="P526" s="1331"/>
      <c r="Q526" s="1331"/>
      <c r="R526" s="1331"/>
      <c r="S526" s="1331"/>
      <c r="T526" s="1331"/>
      <c r="U526" s="1331"/>
      <c r="V526" s="1331"/>
      <c r="W526" s="1331"/>
      <c r="X526" s="1331"/>
      <c r="Y526" s="1331"/>
      <c r="Z526" s="1331"/>
      <c r="AA526" s="1331"/>
      <c r="AB526" s="1331"/>
      <c r="AC526" s="1331"/>
      <c r="AD526" s="1331"/>
      <c r="AE526" s="1331"/>
      <c r="AF526" s="1331"/>
      <c r="AG526" s="1331"/>
      <c r="AH526" s="1331"/>
      <c r="AI526" s="1331"/>
      <c r="AJ526" s="1331"/>
    </row>
    <row r="527" spans="9:36" x14ac:dyDescent="0.2">
      <c r="I527" s="1331"/>
      <c r="J527" s="1331"/>
      <c r="K527" s="1331"/>
      <c r="L527" s="1331"/>
      <c r="M527" s="1331"/>
      <c r="N527" s="1331"/>
      <c r="O527" s="1331"/>
      <c r="P527" s="1331"/>
      <c r="Q527" s="1331"/>
      <c r="R527" s="1331"/>
      <c r="S527" s="1331"/>
      <c r="T527" s="1331"/>
      <c r="U527" s="1331"/>
      <c r="V527" s="1331"/>
      <c r="W527" s="1331"/>
      <c r="X527" s="1331"/>
      <c r="Y527" s="1331"/>
      <c r="Z527" s="1331"/>
      <c r="AA527" s="1331"/>
      <c r="AB527" s="1331"/>
      <c r="AC527" s="1331"/>
      <c r="AD527" s="1331"/>
      <c r="AE527" s="1331"/>
      <c r="AF527" s="1331"/>
      <c r="AG527" s="1331"/>
      <c r="AH527" s="1331"/>
      <c r="AI527" s="1331"/>
      <c r="AJ527" s="1331"/>
    </row>
    <row r="528" spans="9:36" x14ac:dyDescent="0.2">
      <c r="I528" s="1331"/>
      <c r="J528" s="1331"/>
      <c r="K528" s="1331"/>
      <c r="L528" s="1331"/>
      <c r="M528" s="1331"/>
      <c r="N528" s="1331"/>
      <c r="O528" s="1331"/>
      <c r="P528" s="1331"/>
      <c r="Q528" s="1331"/>
      <c r="R528" s="1331"/>
      <c r="S528" s="1331"/>
      <c r="T528" s="1331"/>
      <c r="U528" s="1331"/>
      <c r="V528" s="1331"/>
      <c r="W528" s="1331"/>
      <c r="X528" s="1331"/>
      <c r="Y528" s="1331"/>
      <c r="Z528" s="1331"/>
      <c r="AA528" s="1331"/>
      <c r="AB528" s="1331"/>
      <c r="AC528" s="1331"/>
      <c r="AD528" s="1331"/>
      <c r="AE528" s="1331"/>
      <c r="AF528" s="1331"/>
      <c r="AG528" s="1331"/>
      <c r="AH528" s="1331"/>
      <c r="AI528" s="1331"/>
      <c r="AJ528" s="1331"/>
    </row>
    <row r="529" spans="9:36" x14ac:dyDescent="0.2">
      <c r="I529" s="1331"/>
      <c r="J529" s="1331"/>
      <c r="K529" s="1331"/>
      <c r="L529" s="1331"/>
      <c r="M529" s="1331"/>
      <c r="N529" s="1331"/>
      <c r="O529" s="1331"/>
      <c r="P529" s="1331"/>
      <c r="Q529" s="1331"/>
      <c r="R529" s="1331"/>
      <c r="S529" s="1331"/>
      <c r="T529" s="1331"/>
      <c r="U529" s="1331"/>
      <c r="V529" s="1331"/>
      <c r="W529" s="1331"/>
      <c r="X529" s="1331"/>
      <c r="Y529" s="1331"/>
      <c r="Z529" s="1331"/>
      <c r="AA529" s="1331"/>
      <c r="AB529" s="1331"/>
      <c r="AC529" s="1331"/>
      <c r="AD529" s="1331"/>
      <c r="AE529" s="1331"/>
      <c r="AF529" s="1331"/>
      <c r="AG529" s="1331"/>
      <c r="AH529" s="1331"/>
      <c r="AI529" s="1331"/>
      <c r="AJ529" s="1331"/>
    </row>
    <row r="530" spans="9:36" x14ac:dyDescent="0.2">
      <c r="I530" s="1331"/>
      <c r="J530" s="1331"/>
      <c r="K530" s="1331"/>
      <c r="L530" s="1331"/>
      <c r="M530" s="1331"/>
      <c r="N530" s="1331"/>
      <c r="O530" s="1331"/>
      <c r="P530" s="1331"/>
      <c r="Q530" s="1331"/>
      <c r="R530" s="1331"/>
      <c r="S530" s="1331"/>
      <c r="T530" s="1331"/>
      <c r="U530" s="1331"/>
      <c r="V530" s="1331"/>
      <c r="W530" s="1331"/>
      <c r="X530" s="1331"/>
      <c r="Y530" s="1331"/>
      <c r="Z530" s="1331"/>
      <c r="AA530" s="1331"/>
      <c r="AB530" s="1331"/>
      <c r="AC530" s="1331"/>
      <c r="AD530" s="1331"/>
      <c r="AE530" s="1331"/>
      <c r="AF530" s="1331"/>
      <c r="AG530" s="1331"/>
      <c r="AH530" s="1331"/>
      <c r="AI530" s="1331"/>
      <c r="AJ530" s="1331"/>
    </row>
    <row r="531" spans="9:36" x14ac:dyDescent="0.2">
      <c r="I531" s="1331"/>
      <c r="J531" s="1331"/>
      <c r="K531" s="1331"/>
      <c r="L531" s="1331"/>
      <c r="M531" s="1331"/>
      <c r="N531" s="1331"/>
      <c r="O531" s="1331"/>
      <c r="P531" s="1331"/>
      <c r="Q531" s="1331"/>
      <c r="R531" s="1331"/>
      <c r="S531" s="1331"/>
      <c r="T531" s="1331"/>
      <c r="U531" s="1331"/>
      <c r="V531" s="1331"/>
      <c r="W531" s="1331"/>
      <c r="X531" s="1331"/>
      <c r="Y531" s="1331"/>
      <c r="Z531" s="1331"/>
      <c r="AA531" s="1331"/>
      <c r="AB531" s="1331"/>
      <c r="AC531" s="1331"/>
      <c r="AD531" s="1331"/>
      <c r="AE531" s="1331"/>
      <c r="AF531" s="1331"/>
      <c r="AG531" s="1331"/>
      <c r="AH531" s="1331"/>
      <c r="AI531" s="1331"/>
      <c r="AJ531" s="1331"/>
    </row>
    <row r="532" spans="9:36" x14ac:dyDescent="0.2">
      <c r="I532" s="1331"/>
      <c r="J532" s="1331"/>
      <c r="K532" s="1331"/>
      <c r="L532" s="1331"/>
      <c r="M532" s="1331"/>
      <c r="N532" s="1331"/>
      <c r="O532" s="1331"/>
      <c r="P532" s="1331"/>
      <c r="Q532" s="1331"/>
      <c r="R532" s="1331"/>
      <c r="S532" s="1331"/>
      <c r="T532" s="1331"/>
      <c r="U532" s="1331"/>
      <c r="V532" s="1331"/>
      <c r="W532" s="1331"/>
      <c r="X532" s="1331"/>
      <c r="Y532" s="1331"/>
      <c r="Z532" s="1331"/>
      <c r="AA532" s="1331"/>
      <c r="AB532" s="1331"/>
      <c r="AC532" s="1331"/>
      <c r="AD532" s="1331"/>
      <c r="AE532" s="1331"/>
      <c r="AF532" s="1331"/>
      <c r="AG532" s="1331"/>
      <c r="AH532" s="1331"/>
      <c r="AI532" s="1331"/>
      <c r="AJ532" s="1331"/>
    </row>
    <row r="533" spans="9:36" x14ac:dyDescent="0.2">
      <c r="I533" s="1331"/>
      <c r="J533" s="1331"/>
      <c r="K533" s="1331"/>
      <c r="L533" s="1331"/>
      <c r="M533" s="1331"/>
      <c r="N533" s="1331"/>
      <c r="O533" s="1331"/>
      <c r="P533" s="1331"/>
      <c r="Q533" s="1331"/>
      <c r="R533" s="1331"/>
      <c r="S533" s="1331"/>
      <c r="T533" s="1331"/>
      <c r="U533" s="1331"/>
      <c r="V533" s="1331"/>
      <c r="W533" s="1331"/>
      <c r="X533" s="1331"/>
      <c r="Y533" s="1331"/>
      <c r="Z533" s="1331"/>
      <c r="AA533" s="1331"/>
      <c r="AB533" s="1331"/>
      <c r="AC533" s="1331"/>
      <c r="AD533" s="1331"/>
      <c r="AE533" s="1331"/>
      <c r="AF533" s="1331"/>
      <c r="AG533" s="1331"/>
      <c r="AH533" s="1331"/>
      <c r="AI533" s="1331"/>
      <c r="AJ533" s="1331"/>
    </row>
    <row r="534" spans="9:36" x14ac:dyDescent="0.2">
      <c r="I534" s="1331"/>
      <c r="J534" s="1331"/>
      <c r="K534" s="1331"/>
      <c r="L534" s="1331"/>
      <c r="M534" s="1331"/>
      <c r="N534" s="1331"/>
      <c r="O534" s="1331"/>
      <c r="P534" s="1331"/>
      <c r="Q534" s="1331"/>
      <c r="R534" s="1331"/>
      <c r="S534" s="1331"/>
      <c r="T534" s="1331"/>
      <c r="U534" s="1331"/>
      <c r="V534" s="1331"/>
      <c r="W534" s="1331"/>
      <c r="X534" s="1331"/>
      <c r="Y534" s="1331"/>
      <c r="Z534" s="1331"/>
      <c r="AA534" s="1331"/>
      <c r="AB534" s="1331"/>
      <c r="AC534" s="1331"/>
      <c r="AD534" s="1331"/>
      <c r="AE534" s="1331"/>
      <c r="AF534" s="1331"/>
      <c r="AG534" s="1331"/>
      <c r="AH534" s="1331"/>
      <c r="AI534" s="1331"/>
      <c r="AJ534" s="1331"/>
    </row>
    <row r="535" spans="9:36" x14ac:dyDescent="0.2">
      <c r="I535" s="1331"/>
      <c r="J535" s="1331"/>
      <c r="K535" s="1331"/>
      <c r="L535" s="1331"/>
      <c r="M535" s="1331"/>
      <c r="N535" s="1331"/>
      <c r="O535" s="1331"/>
      <c r="P535" s="1331"/>
      <c r="Q535" s="1331"/>
      <c r="R535" s="1331"/>
      <c r="S535" s="1331"/>
      <c r="T535" s="1331"/>
      <c r="U535" s="1331"/>
      <c r="V535" s="1331"/>
      <c r="W535" s="1331"/>
      <c r="X535" s="1331"/>
      <c r="Y535" s="1331"/>
      <c r="Z535" s="1331"/>
      <c r="AA535" s="1331"/>
      <c r="AB535" s="1331"/>
      <c r="AC535" s="1331"/>
      <c r="AD535" s="1331"/>
      <c r="AE535" s="1331"/>
      <c r="AF535" s="1331"/>
      <c r="AG535" s="1331"/>
      <c r="AH535" s="1331"/>
      <c r="AI535" s="1331"/>
      <c r="AJ535" s="1331"/>
    </row>
    <row r="536" spans="9:36" x14ac:dyDescent="0.2">
      <c r="I536" s="1331"/>
      <c r="J536" s="1331"/>
      <c r="K536" s="1331"/>
      <c r="L536" s="1331"/>
      <c r="M536" s="1331"/>
      <c r="N536" s="1331"/>
      <c r="O536" s="1331"/>
      <c r="P536" s="1331"/>
      <c r="Q536" s="1331"/>
      <c r="R536" s="1331"/>
      <c r="S536" s="1331"/>
      <c r="T536" s="1331"/>
      <c r="U536" s="1331"/>
      <c r="V536" s="1331"/>
      <c r="W536" s="1331"/>
      <c r="X536" s="1331"/>
      <c r="Y536" s="1331"/>
      <c r="Z536" s="1331"/>
      <c r="AA536" s="1331"/>
      <c r="AB536" s="1331"/>
      <c r="AC536" s="1331"/>
      <c r="AD536" s="1331"/>
      <c r="AE536" s="1331"/>
      <c r="AF536" s="1331"/>
      <c r="AG536" s="1331"/>
      <c r="AH536" s="1331"/>
      <c r="AI536" s="1331"/>
      <c r="AJ536" s="1331"/>
    </row>
    <row r="537" spans="9:36" x14ac:dyDescent="0.2">
      <c r="I537" s="1331"/>
      <c r="J537" s="1331"/>
      <c r="K537" s="1331"/>
      <c r="L537" s="1331"/>
      <c r="M537" s="1331"/>
      <c r="N537" s="1331"/>
      <c r="O537" s="1331"/>
      <c r="P537" s="1331"/>
      <c r="Q537" s="1331"/>
      <c r="R537" s="1331"/>
      <c r="S537" s="1331"/>
      <c r="T537" s="1331"/>
      <c r="U537" s="1331"/>
      <c r="V537" s="1331"/>
      <c r="W537" s="1331"/>
      <c r="X537" s="1331"/>
      <c r="Y537" s="1331"/>
      <c r="Z537" s="1331"/>
      <c r="AA537" s="1331"/>
      <c r="AB537" s="1331"/>
      <c r="AC537" s="1331"/>
      <c r="AD537" s="1331"/>
      <c r="AE537" s="1331"/>
      <c r="AF537" s="1331"/>
      <c r="AG537" s="1331"/>
      <c r="AH537" s="1331"/>
      <c r="AI537" s="1331"/>
      <c r="AJ537" s="1331"/>
    </row>
    <row r="538" spans="9:36" x14ac:dyDescent="0.2">
      <c r="I538" s="1331"/>
      <c r="J538" s="1331"/>
      <c r="K538" s="1331"/>
      <c r="L538" s="1331"/>
      <c r="M538" s="1331"/>
      <c r="N538" s="1331"/>
      <c r="O538" s="1331"/>
      <c r="P538" s="1331"/>
      <c r="Q538" s="1331"/>
      <c r="R538" s="1331"/>
      <c r="S538" s="1331"/>
      <c r="T538" s="1331"/>
      <c r="U538" s="1331"/>
      <c r="V538" s="1331"/>
      <c r="W538" s="1331"/>
      <c r="X538" s="1331"/>
      <c r="Y538" s="1331"/>
      <c r="Z538" s="1331"/>
      <c r="AA538" s="1331"/>
      <c r="AB538" s="1331"/>
      <c r="AC538" s="1331"/>
      <c r="AD538" s="1331"/>
      <c r="AE538" s="1331"/>
      <c r="AF538" s="1331"/>
      <c r="AG538" s="1331"/>
      <c r="AH538" s="1331"/>
      <c r="AI538" s="1331"/>
      <c r="AJ538" s="1331"/>
    </row>
    <row r="539" spans="9:36" x14ac:dyDescent="0.2">
      <c r="I539" s="1331"/>
      <c r="J539" s="1331"/>
      <c r="K539" s="1331"/>
      <c r="L539" s="1331"/>
      <c r="M539" s="1331"/>
      <c r="N539" s="1331"/>
      <c r="O539" s="1331"/>
      <c r="P539" s="1331"/>
      <c r="Q539" s="1331"/>
      <c r="R539" s="1331"/>
      <c r="S539" s="1331"/>
      <c r="T539" s="1331"/>
      <c r="U539" s="1331"/>
      <c r="V539" s="1331"/>
      <c r="W539" s="1331"/>
      <c r="X539" s="1331"/>
      <c r="Y539" s="1331"/>
      <c r="Z539" s="1331"/>
      <c r="AA539" s="1331"/>
      <c r="AB539" s="1331"/>
      <c r="AC539" s="1331"/>
      <c r="AD539" s="1331"/>
      <c r="AE539" s="1331"/>
      <c r="AF539" s="1331"/>
      <c r="AG539" s="1331"/>
      <c r="AH539" s="1331"/>
      <c r="AI539" s="1331"/>
      <c r="AJ539" s="1331"/>
    </row>
    <row r="540" spans="9:36" x14ac:dyDescent="0.2">
      <c r="I540" s="1331"/>
      <c r="J540" s="1331"/>
      <c r="K540" s="1331"/>
      <c r="L540" s="1331"/>
      <c r="M540" s="1331"/>
      <c r="N540" s="1331"/>
      <c r="O540" s="1331"/>
      <c r="P540" s="1331"/>
      <c r="Q540" s="1331"/>
      <c r="R540" s="1331"/>
      <c r="S540" s="1331"/>
      <c r="T540" s="1331"/>
      <c r="U540" s="1331"/>
      <c r="V540" s="1331"/>
      <c r="W540" s="1331"/>
      <c r="X540" s="1331"/>
      <c r="Y540" s="1331"/>
      <c r="Z540" s="1331"/>
      <c r="AA540" s="1331"/>
      <c r="AB540" s="1331"/>
      <c r="AC540" s="1331"/>
      <c r="AD540" s="1331"/>
      <c r="AE540" s="1331"/>
      <c r="AF540" s="1331"/>
      <c r="AG540" s="1331"/>
      <c r="AH540" s="1331"/>
      <c r="AI540" s="1331"/>
      <c r="AJ540" s="1331"/>
    </row>
    <row r="541" spans="9:36" x14ac:dyDescent="0.2">
      <c r="I541" s="1331"/>
      <c r="J541" s="1331"/>
      <c r="K541" s="1331"/>
      <c r="L541" s="1331"/>
      <c r="M541" s="1331"/>
      <c r="N541" s="1331"/>
      <c r="O541" s="1331"/>
      <c r="P541" s="1331"/>
      <c r="Q541" s="1331"/>
      <c r="R541" s="1331"/>
      <c r="S541" s="1331"/>
      <c r="T541" s="1331"/>
      <c r="U541" s="1331"/>
      <c r="V541" s="1331"/>
      <c r="W541" s="1331"/>
      <c r="X541" s="1331"/>
      <c r="Y541" s="1331"/>
      <c r="Z541" s="1331"/>
      <c r="AA541" s="1331"/>
      <c r="AB541" s="1331"/>
      <c r="AC541" s="1331"/>
      <c r="AD541" s="1331"/>
      <c r="AE541" s="1331"/>
      <c r="AF541" s="1331"/>
      <c r="AG541" s="1331"/>
      <c r="AH541" s="1331"/>
      <c r="AI541" s="1331"/>
      <c r="AJ541" s="1331"/>
    </row>
    <row r="542" spans="9:36" x14ac:dyDescent="0.2">
      <c r="I542" s="1331"/>
      <c r="J542" s="1331"/>
      <c r="K542" s="1331"/>
      <c r="L542" s="1331"/>
      <c r="M542" s="1331"/>
      <c r="N542" s="1331"/>
      <c r="O542" s="1331"/>
      <c r="P542" s="1331"/>
      <c r="Q542" s="1331"/>
      <c r="R542" s="1331"/>
      <c r="S542" s="1331"/>
      <c r="T542" s="1331"/>
      <c r="U542" s="1331"/>
      <c r="V542" s="1331"/>
      <c r="W542" s="1331"/>
      <c r="X542" s="1331"/>
      <c r="Y542" s="1331"/>
      <c r="Z542" s="1331"/>
      <c r="AA542" s="1331"/>
      <c r="AB542" s="1331"/>
      <c r="AC542" s="1331"/>
      <c r="AD542" s="1331"/>
      <c r="AE542" s="1331"/>
      <c r="AF542" s="1331"/>
      <c r="AG542" s="1331"/>
      <c r="AH542" s="1331"/>
      <c r="AI542" s="1331"/>
      <c r="AJ542" s="1331"/>
    </row>
    <row r="543" spans="9:36" x14ac:dyDescent="0.2">
      <c r="I543" s="1331"/>
      <c r="J543" s="1331"/>
      <c r="K543" s="1331"/>
      <c r="L543" s="1331"/>
      <c r="M543" s="1331"/>
      <c r="N543" s="1331"/>
      <c r="O543" s="1331"/>
      <c r="P543" s="1331"/>
      <c r="Q543" s="1331"/>
      <c r="R543" s="1331"/>
      <c r="S543" s="1331"/>
      <c r="T543" s="1331"/>
      <c r="U543" s="1331"/>
      <c r="V543" s="1331"/>
      <c r="W543" s="1331"/>
      <c r="X543" s="1331"/>
      <c r="Y543" s="1331"/>
      <c r="Z543" s="1331"/>
      <c r="AA543" s="1331"/>
      <c r="AB543" s="1331"/>
      <c r="AC543" s="1331"/>
      <c r="AD543" s="1331"/>
      <c r="AE543" s="1331"/>
      <c r="AF543" s="1331"/>
      <c r="AG543" s="1331"/>
      <c r="AH543" s="1331"/>
      <c r="AI543" s="1331"/>
      <c r="AJ543" s="1331"/>
    </row>
    <row r="544" spans="9:36" x14ac:dyDescent="0.2">
      <c r="I544" s="1331"/>
      <c r="J544" s="1331"/>
      <c r="K544" s="1331"/>
      <c r="L544" s="1331"/>
      <c r="M544" s="1331"/>
      <c r="N544" s="1331"/>
      <c r="O544" s="1331"/>
      <c r="P544" s="1331"/>
      <c r="Q544" s="1331"/>
      <c r="R544" s="1331"/>
      <c r="S544" s="1331"/>
      <c r="T544" s="1331"/>
      <c r="U544" s="1331"/>
      <c r="V544" s="1331"/>
      <c r="W544" s="1331"/>
      <c r="X544" s="1331"/>
      <c r="Y544" s="1331"/>
      <c r="Z544" s="1331"/>
      <c r="AA544" s="1331"/>
      <c r="AB544" s="1331"/>
      <c r="AC544" s="1331"/>
      <c r="AD544" s="1331"/>
      <c r="AE544" s="1331"/>
      <c r="AF544" s="1331"/>
      <c r="AG544" s="1331"/>
      <c r="AH544" s="1331"/>
      <c r="AI544" s="1331"/>
      <c r="AJ544" s="1331"/>
    </row>
    <row r="545" spans="9:36" x14ac:dyDescent="0.2">
      <c r="I545" s="1331"/>
      <c r="J545" s="1331"/>
      <c r="K545" s="1331"/>
      <c r="L545" s="1331"/>
      <c r="M545" s="1331"/>
      <c r="N545" s="1331"/>
      <c r="O545" s="1331"/>
      <c r="P545" s="1331"/>
      <c r="Q545" s="1331"/>
      <c r="R545" s="1331"/>
      <c r="S545" s="1331"/>
      <c r="T545" s="1331"/>
      <c r="U545" s="1331"/>
      <c r="V545" s="1331"/>
      <c r="W545" s="1331"/>
      <c r="X545" s="1331"/>
      <c r="Y545" s="1331"/>
      <c r="Z545" s="1331"/>
      <c r="AA545" s="1331"/>
      <c r="AB545" s="1331"/>
      <c r="AC545" s="1331"/>
      <c r="AD545" s="1331"/>
      <c r="AE545" s="1331"/>
      <c r="AF545" s="1331"/>
      <c r="AG545" s="1331"/>
      <c r="AH545" s="1331"/>
      <c r="AI545" s="1331"/>
      <c r="AJ545" s="1331"/>
    </row>
    <row r="546" spans="9:36" x14ac:dyDescent="0.2">
      <c r="I546" s="1331"/>
      <c r="J546" s="1331"/>
      <c r="K546" s="1331"/>
      <c r="L546" s="1331"/>
      <c r="M546" s="1331"/>
      <c r="N546" s="1331"/>
      <c r="O546" s="1331"/>
      <c r="P546" s="1331"/>
      <c r="Q546" s="1331"/>
      <c r="R546" s="1331"/>
      <c r="S546" s="1331"/>
      <c r="T546" s="1331"/>
      <c r="U546" s="1331"/>
      <c r="V546" s="1331"/>
      <c r="W546" s="1331"/>
      <c r="X546" s="1331"/>
      <c r="Y546" s="1331"/>
      <c r="Z546" s="1331"/>
      <c r="AA546" s="1331"/>
      <c r="AB546" s="1331"/>
      <c r="AC546" s="1331"/>
      <c r="AD546" s="1331"/>
      <c r="AE546" s="1331"/>
      <c r="AF546" s="1331"/>
      <c r="AG546" s="1331"/>
      <c r="AH546" s="1331"/>
      <c r="AI546" s="1331"/>
      <c r="AJ546" s="1331"/>
    </row>
    <row r="547" spans="9:36" x14ac:dyDescent="0.2">
      <c r="I547" s="1331"/>
      <c r="J547" s="1331"/>
      <c r="K547" s="1331"/>
      <c r="L547" s="1331"/>
      <c r="M547" s="1331"/>
      <c r="N547" s="1331"/>
      <c r="O547" s="1331"/>
      <c r="P547" s="1331"/>
      <c r="Q547" s="1331"/>
      <c r="R547" s="1331"/>
      <c r="S547" s="1331"/>
      <c r="T547" s="1331"/>
      <c r="U547" s="1331"/>
      <c r="V547" s="1331"/>
      <c r="W547" s="1331"/>
      <c r="X547" s="1331"/>
      <c r="Y547" s="1331"/>
      <c r="Z547" s="1331"/>
      <c r="AA547" s="1331"/>
      <c r="AB547" s="1331"/>
      <c r="AC547" s="1331"/>
      <c r="AD547" s="1331"/>
      <c r="AE547" s="1331"/>
      <c r="AF547" s="1331"/>
      <c r="AG547" s="1331"/>
      <c r="AH547" s="1331"/>
      <c r="AI547" s="1331"/>
      <c r="AJ547" s="1331"/>
    </row>
    <row r="548" spans="9:36" x14ac:dyDescent="0.2">
      <c r="I548" s="1331"/>
      <c r="J548" s="1331"/>
      <c r="K548" s="1331"/>
      <c r="L548" s="1331"/>
      <c r="M548" s="1331"/>
      <c r="N548" s="1331"/>
      <c r="O548" s="1331"/>
      <c r="P548" s="1331"/>
      <c r="Q548" s="1331"/>
      <c r="R548" s="1331"/>
      <c r="S548" s="1331"/>
      <c r="T548" s="1331"/>
      <c r="U548" s="1331"/>
      <c r="V548" s="1331"/>
      <c r="W548" s="1331"/>
      <c r="X548" s="1331"/>
      <c r="Y548" s="1331"/>
      <c r="Z548" s="1331"/>
      <c r="AA548" s="1331"/>
      <c r="AB548" s="1331"/>
      <c r="AC548" s="1331"/>
      <c r="AD548" s="1331"/>
      <c r="AE548" s="1331"/>
      <c r="AF548" s="1331"/>
      <c r="AG548" s="1331"/>
      <c r="AH548" s="1331"/>
      <c r="AI548" s="1331"/>
      <c r="AJ548" s="1331"/>
    </row>
    <row r="549" spans="9:36" x14ac:dyDescent="0.2">
      <c r="I549" s="1331"/>
      <c r="J549" s="1331"/>
      <c r="K549" s="1331"/>
      <c r="L549" s="1331"/>
      <c r="M549" s="1331"/>
      <c r="N549" s="1331"/>
      <c r="O549" s="1331"/>
      <c r="P549" s="1331"/>
      <c r="Q549" s="1331"/>
      <c r="R549" s="1331"/>
      <c r="S549" s="1331"/>
      <c r="T549" s="1331"/>
      <c r="U549" s="1331"/>
      <c r="V549" s="1331"/>
      <c r="W549" s="1331"/>
      <c r="X549" s="1331"/>
      <c r="Y549" s="1331"/>
      <c r="Z549" s="1331"/>
      <c r="AA549" s="1331"/>
      <c r="AB549" s="1331"/>
      <c r="AC549" s="1331"/>
      <c r="AD549" s="1331"/>
      <c r="AE549" s="1331"/>
      <c r="AF549" s="1331"/>
      <c r="AG549" s="1331"/>
      <c r="AH549" s="1331"/>
      <c r="AI549" s="1331"/>
      <c r="AJ549" s="1331"/>
    </row>
    <row r="550" spans="9:36" x14ac:dyDescent="0.2">
      <c r="I550" s="1331"/>
      <c r="J550" s="1331"/>
      <c r="K550" s="1331"/>
      <c r="L550" s="1331"/>
      <c r="M550" s="1331"/>
      <c r="N550" s="1331"/>
      <c r="O550" s="1331"/>
      <c r="P550" s="1331"/>
      <c r="Q550" s="1331"/>
      <c r="R550" s="1331"/>
      <c r="S550" s="1331"/>
      <c r="T550" s="1331"/>
      <c r="U550" s="1331"/>
      <c r="V550" s="1331"/>
      <c r="W550" s="1331"/>
      <c r="X550" s="1331"/>
      <c r="Y550" s="1331"/>
      <c r="Z550" s="1331"/>
      <c r="AA550" s="1331"/>
      <c r="AB550" s="1331"/>
      <c r="AC550" s="1331"/>
      <c r="AD550" s="1331"/>
      <c r="AE550" s="1331"/>
      <c r="AF550" s="1331"/>
      <c r="AG550" s="1331"/>
      <c r="AH550" s="1331"/>
      <c r="AI550" s="1331"/>
      <c r="AJ550" s="1331"/>
    </row>
    <row r="551" spans="9:36" x14ac:dyDescent="0.2">
      <c r="I551" s="1331"/>
      <c r="J551" s="1331"/>
      <c r="K551" s="1331"/>
      <c r="L551" s="1331"/>
      <c r="M551" s="1331"/>
      <c r="N551" s="1331"/>
      <c r="O551" s="1331"/>
      <c r="P551" s="1331"/>
      <c r="Q551" s="1331"/>
      <c r="R551" s="1331"/>
      <c r="S551" s="1331"/>
      <c r="T551" s="1331"/>
      <c r="U551" s="1331"/>
      <c r="V551" s="1331"/>
      <c r="W551" s="1331"/>
      <c r="X551" s="1331"/>
      <c r="Y551" s="1331"/>
      <c r="Z551" s="1331"/>
      <c r="AA551" s="1331"/>
      <c r="AB551" s="1331"/>
      <c r="AC551" s="1331"/>
      <c r="AD551" s="1331"/>
      <c r="AE551" s="1331"/>
      <c r="AF551" s="1331"/>
      <c r="AG551" s="1331"/>
      <c r="AH551" s="1331"/>
      <c r="AI551" s="1331"/>
      <c r="AJ551" s="1331"/>
    </row>
    <row r="552" spans="9:36" x14ac:dyDescent="0.2">
      <c r="I552" s="1331"/>
      <c r="J552" s="1331"/>
      <c r="K552" s="1331"/>
      <c r="L552" s="1331"/>
      <c r="M552" s="1331"/>
      <c r="N552" s="1331"/>
      <c r="O552" s="1331"/>
      <c r="P552" s="1331"/>
      <c r="Q552" s="1331"/>
      <c r="R552" s="1331"/>
      <c r="S552" s="1331"/>
      <c r="T552" s="1331"/>
      <c r="U552" s="1331"/>
      <c r="V552" s="1331"/>
      <c r="W552" s="1331"/>
      <c r="X552" s="1331"/>
      <c r="Y552" s="1331"/>
      <c r="Z552" s="1331"/>
      <c r="AA552" s="1331"/>
      <c r="AB552" s="1331"/>
      <c r="AC552" s="1331"/>
      <c r="AD552" s="1331"/>
      <c r="AE552" s="1331"/>
      <c r="AF552" s="1331"/>
      <c r="AG552" s="1331"/>
      <c r="AH552" s="1331"/>
      <c r="AI552" s="1331"/>
      <c r="AJ552" s="1331"/>
    </row>
    <row r="553" spans="9:36" x14ac:dyDescent="0.2">
      <c r="I553" s="1331"/>
      <c r="J553" s="1331"/>
      <c r="K553" s="1331"/>
      <c r="L553" s="1331"/>
      <c r="M553" s="1331"/>
      <c r="N553" s="1331"/>
      <c r="O553" s="1331"/>
      <c r="P553" s="1331"/>
      <c r="Q553" s="1331"/>
      <c r="R553" s="1331"/>
      <c r="S553" s="1331"/>
      <c r="T553" s="1331"/>
      <c r="U553" s="1331"/>
      <c r="V553" s="1331"/>
      <c r="W553" s="1331"/>
      <c r="X553" s="1331"/>
      <c r="Y553" s="1331"/>
      <c r="Z553" s="1331"/>
      <c r="AA553" s="1331"/>
      <c r="AB553" s="1331"/>
      <c r="AC553" s="1331"/>
      <c r="AD553" s="1331"/>
      <c r="AE553" s="1331"/>
      <c r="AF553" s="1331"/>
      <c r="AG553" s="1331"/>
      <c r="AH553" s="1331"/>
      <c r="AI553" s="1331"/>
      <c r="AJ553" s="1331"/>
    </row>
    <row r="554" spans="9:36" x14ac:dyDescent="0.2">
      <c r="I554" s="1331"/>
      <c r="J554" s="1331"/>
      <c r="K554" s="1331"/>
      <c r="L554" s="1331"/>
      <c r="M554" s="1331"/>
      <c r="N554" s="1331"/>
      <c r="O554" s="1331"/>
      <c r="P554" s="1331"/>
      <c r="Q554" s="1331"/>
      <c r="R554" s="1331"/>
      <c r="S554" s="1331"/>
      <c r="T554" s="1331"/>
      <c r="U554" s="1331"/>
      <c r="V554" s="1331"/>
      <c r="W554" s="1331"/>
      <c r="X554" s="1331"/>
      <c r="Y554" s="1331"/>
      <c r="Z554" s="1331"/>
      <c r="AA554" s="1331"/>
      <c r="AB554" s="1331"/>
      <c r="AC554" s="1331"/>
      <c r="AD554" s="1331"/>
      <c r="AE554" s="1331"/>
      <c r="AF554" s="1331"/>
      <c r="AG554" s="1331"/>
      <c r="AH554" s="1331"/>
      <c r="AI554" s="1331"/>
      <c r="AJ554" s="1331"/>
    </row>
    <row r="555" spans="9:36" x14ac:dyDescent="0.2">
      <c r="I555" s="1331"/>
      <c r="J555" s="1331"/>
      <c r="K555" s="1331"/>
      <c r="L555" s="1331"/>
      <c r="M555" s="1331"/>
      <c r="N555" s="1331"/>
      <c r="O555" s="1331"/>
      <c r="P555" s="1331"/>
      <c r="Q555" s="1331"/>
      <c r="R555" s="1331"/>
      <c r="S555" s="1331"/>
      <c r="T555" s="1331"/>
      <c r="U555" s="1331"/>
      <c r="V555" s="1331"/>
      <c r="W555" s="1331"/>
      <c r="X555" s="1331"/>
      <c r="Y555" s="1331"/>
      <c r="Z555" s="1331"/>
      <c r="AA555" s="1331"/>
      <c r="AB555" s="1331"/>
      <c r="AC555" s="1331"/>
      <c r="AD555" s="1331"/>
      <c r="AE555" s="1331"/>
      <c r="AF555" s="1331"/>
      <c r="AG555" s="1331"/>
      <c r="AH555" s="1331"/>
      <c r="AI555" s="1331"/>
      <c r="AJ555" s="1331"/>
    </row>
    <row r="556" spans="9:36" x14ac:dyDescent="0.2">
      <c r="I556" s="1331"/>
      <c r="J556" s="1331"/>
      <c r="K556" s="1331"/>
      <c r="L556" s="1331"/>
      <c r="M556" s="1331"/>
      <c r="N556" s="1331"/>
      <c r="O556" s="1331"/>
      <c r="P556" s="1331"/>
      <c r="Q556" s="1331"/>
      <c r="R556" s="1331"/>
      <c r="S556" s="1331"/>
      <c r="T556" s="1331"/>
      <c r="U556" s="1331"/>
      <c r="V556" s="1331"/>
      <c r="W556" s="1331"/>
      <c r="X556" s="1331"/>
      <c r="Y556" s="1331"/>
      <c r="Z556" s="1331"/>
      <c r="AA556" s="1331"/>
      <c r="AB556" s="1331"/>
      <c r="AC556" s="1331"/>
      <c r="AD556" s="1331"/>
      <c r="AE556" s="1331"/>
      <c r="AF556" s="1331"/>
      <c r="AG556" s="1331"/>
      <c r="AH556" s="1331"/>
      <c r="AI556" s="1331"/>
      <c r="AJ556" s="1331"/>
    </row>
    <row r="557" spans="9:36" x14ac:dyDescent="0.2">
      <c r="I557" s="1331"/>
      <c r="J557" s="1331"/>
      <c r="K557" s="1331"/>
      <c r="L557" s="1331"/>
      <c r="M557" s="1331"/>
      <c r="N557" s="1331"/>
      <c r="O557" s="1331"/>
      <c r="P557" s="1331"/>
      <c r="Q557" s="1331"/>
      <c r="R557" s="1331"/>
      <c r="S557" s="1331"/>
      <c r="T557" s="1331"/>
      <c r="U557" s="1331"/>
      <c r="V557" s="1331"/>
      <c r="W557" s="1331"/>
      <c r="X557" s="1331"/>
      <c r="Y557" s="1331"/>
      <c r="Z557" s="1331"/>
      <c r="AA557" s="1331"/>
      <c r="AB557" s="1331"/>
      <c r="AC557" s="1331"/>
      <c r="AD557" s="1331"/>
      <c r="AE557" s="1331"/>
      <c r="AF557" s="1331"/>
      <c r="AG557" s="1331"/>
      <c r="AH557" s="1331"/>
      <c r="AI557" s="1331"/>
      <c r="AJ557" s="1331"/>
    </row>
    <row r="558" spans="9:36" x14ac:dyDescent="0.2">
      <c r="I558" s="1331"/>
      <c r="J558" s="1331"/>
      <c r="K558" s="1331"/>
      <c r="L558" s="1331"/>
      <c r="M558" s="1331"/>
      <c r="N558" s="1331"/>
      <c r="O558" s="1331"/>
      <c r="P558" s="1331"/>
      <c r="Q558" s="1331"/>
      <c r="R558" s="1331"/>
      <c r="S558" s="1331"/>
      <c r="T558" s="1331"/>
      <c r="U558" s="1331"/>
      <c r="V558" s="1331"/>
      <c r="W558" s="1331"/>
      <c r="X558" s="1331"/>
      <c r="Y558" s="1331"/>
      <c r="Z558" s="1331"/>
      <c r="AA558" s="1331"/>
      <c r="AB558" s="1331"/>
      <c r="AC558" s="1331"/>
      <c r="AD558" s="1331"/>
      <c r="AE558" s="1331"/>
      <c r="AF558" s="1331"/>
      <c r="AG558" s="1331"/>
      <c r="AH558" s="1331"/>
      <c r="AI558" s="1331"/>
      <c r="AJ558" s="1331"/>
    </row>
    <row r="559" spans="9:36" x14ac:dyDescent="0.2">
      <c r="I559" s="1331"/>
      <c r="J559" s="1331"/>
      <c r="K559" s="1331"/>
      <c r="L559" s="1331"/>
      <c r="M559" s="1331"/>
      <c r="N559" s="1331"/>
      <c r="O559" s="1331"/>
      <c r="P559" s="1331"/>
      <c r="Q559" s="1331"/>
      <c r="R559" s="1331"/>
      <c r="S559" s="1331"/>
      <c r="T559" s="1331"/>
      <c r="U559" s="1331"/>
      <c r="V559" s="1331"/>
      <c r="W559" s="1331"/>
      <c r="X559" s="1331"/>
      <c r="Y559" s="1331"/>
      <c r="Z559" s="1331"/>
      <c r="AA559" s="1331"/>
      <c r="AB559" s="1331"/>
      <c r="AC559" s="1331"/>
      <c r="AD559" s="1331"/>
      <c r="AE559" s="1331"/>
      <c r="AF559" s="1331"/>
      <c r="AG559" s="1331"/>
      <c r="AH559" s="1331"/>
      <c r="AI559" s="1331"/>
      <c r="AJ559" s="1331"/>
    </row>
    <row r="560" spans="9:36" x14ac:dyDescent="0.2">
      <c r="I560" s="1331"/>
      <c r="J560" s="1331"/>
      <c r="K560" s="1331"/>
      <c r="L560" s="1331"/>
      <c r="M560" s="1331"/>
      <c r="N560" s="1331"/>
      <c r="O560" s="1331"/>
      <c r="P560" s="1331"/>
      <c r="Q560" s="1331"/>
      <c r="R560" s="1331"/>
      <c r="S560" s="1331"/>
      <c r="T560" s="1331"/>
      <c r="U560" s="1331"/>
      <c r="V560" s="1331"/>
      <c r="W560" s="1331"/>
      <c r="X560" s="1331"/>
      <c r="Y560" s="1331"/>
      <c r="Z560" s="1331"/>
      <c r="AA560" s="1331"/>
      <c r="AB560" s="1331"/>
      <c r="AC560" s="1331"/>
      <c r="AD560" s="1331"/>
      <c r="AE560" s="1331"/>
      <c r="AF560" s="1331"/>
      <c r="AG560" s="1331"/>
      <c r="AH560" s="1331"/>
      <c r="AI560" s="1331"/>
      <c r="AJ560" s="1331"/>
    </row>
    <row r="561" spans="9:36" x14ac:dyDescent="0.2">
      <c r="I561" s="1331"/>
      <c r="J561" s="1331"/>
      <c r="K561" s="1331"/>
      <c r="L561" s="1331"/>
      <c r="M561" s="1331"/>
      <c r="N561" s="1331"/>
      <c r="O561" s="1331"/>
      <c r="P561" s="1331"/>
      <c r="Q561" s="1331"/>
      <c r="R561" s="1331"/>
      <c r="S561" s="1331"/>
      <c r="T561" s="1331"/>
      <c r="U561" s="1331"/>
      <c r="V561" s="1331"/>
      <c r="W561" s="1331"/>
      <c r="X561" s="1331"/>
      <c r="Y561" s="1331"/>
      <c r="Z561" s="1331"/>
      <c r="AA561" s="1331"/>
      <c r="AB561" s="1331"/>
      <c r="AC561" s="1331"/>
      <c r="AD561" s="1331"/>
      <c r="AE561" s="1331"/>
      <c r="AF561" s="1331"/>
      <c r="AG561" s="1331"/>
      <c r="AH561" s="1331"/>
      <c r="AI561" s="1331"/>
      <c r="AJ561" s="1331"/>
    </row>
    <row r="562" spans="9:36" x14ac:dyDescent="0.2">
      <c r="I562" s="1331"/>
      <c r="J562" s="1331"/>
      <c r="K562" s="1331"/>
      <c r="L562" s="1331"/>
      <c r="M562" s="1331"/>
      <c r="N562" s="1331"/>
      <c r="O562" s="1331"/>
      <c r="P562" s="1331"/>
      <c r="Q562" s="1331"/>
      <c r="R562" s="1331"/>
      <c r="S562" s="1331"/>
      <c r="T562" s="1331"/>
      <c r="U562" s="1331"/>
      <c r="V562" s="1331"/>
      <c r="W562" s="1331"/>
      <c r="X562" s="1331"/>
      <c r="Y562" s="1331"/>
      <c r="Z562" s="1331"/>
      <c r="AA562" s="1331"/>
      <c r="AB562" s="1331"/>
      <c r="AC562" s="1331"/>
      <c r="AD562" s="1331"/>
      <c r="AE562" s="1331"/>
      <c r="AF562" s="1331"/>
      <c r="AG562" s="1331"/>
      <c r="AH562" s="1331"/>
      <c r="AI562" s="1331"/>
      <c r="AJ562" s="1331"/>
    </row>
    <row r="563" spans="9:36" x14ac:dyDescent="0.2">
      <c r="I563" s="1331"/>
      <c r="J563" s="1331"/>
      <c r="K563" s="1331"/>
      <c r="L563" s="1331"/>
      <c r="M563" s="1331"/>
      <c r="N563" s="1331"/>
      <c r="O563" s="1331"/>
      <c r="P563" s="1331"/>
      <c r="Q563" s="1331"/>
      <c r="R563" s="1331"/>
      <c r="S563" s="1331"/>
      <c r="T563" s="1331"/>
      <c r="U563" s="1331"/>
      <c r="V563" s="1331"/>
      <c r="W563" s="1331"/>
      <c r="X563" s="1331"/>
      <c r="Y563" s="1331"/>
      <c r="Z563" s="1331"/>
      <c r="AA563" s="1331"/>
      <c r="AB563" s="1331"/>
      <c r="AC563" s="1331"/>
      <c r="AD563" s="1331"/>
      <c r="AE563" s="1331"/>
      <c r="AF563" s="1331"/>
      <c r="AG563" s="1331"/>
      <c r="AH563" s="1331"/>
      <c r="AI563" s="1331"/>
      <c r="AJ563" s="1331"/>
    </row>
    <row r="564" spans="9:36" x14ac:dyDescent="0.2">
      <c r="I564" s="1331"/>
      <c r="J564" s="1331"/>
      <c r="K564" s="1331"/>
      <c r="L564" s="1331"/>
      <c r="M564" s="1331"/>
      <c r="N564" s="1331"/>
      <c r="O564" s="1331"/>
      <c r="P564" s="1331"/>
      <c r="Q564" s="1331"/>
      <c r="R564" s="1331"/>
      <c r="S564" s="1331"/>
      <c r="T564" s="1331"/>
      <c r="U564" s="1331"/>
      <c r="V564" s="1331"/>
      <c r="W564" s="1331"/>
      <c r="X564" s="1331"/>
      <c r="Y564" s="1331"/>
      <c r="Z564" s="1331"/>
      <c r="AA564" s="1331"/>
      <c r="AB564" s="1331"/>
      <c r="AC564" s="1331"/>
      <c r="AD564" s="1331"/>
      <c r="AE564" s="1331"/>
      <c r="AF564" s="1331"/>
      <c r="AG564" s="1331"/>
      <c r="AH564" s="1331"/>
      <c r="AI564" s="1331"/>
      <c r="AJ564" s="1331"/>
    </row>
    <row r="565" spans="9:36" x14ac:dyDescent="0.2">
      <c r="I565" s="1331"/>
      <c r="J565" s="1331"/>
      <c r="K565" s="1331"/>
      <c r="L565" s="1331"/>
      <c r="M565" s="1331"/>
      <c r="N565" s="1331"/>
      <c r="O565" s="1331"/>
      <c r="P565" s="1331"/>
      <c r="Q565" s="1331"/>
      <c r="R565" s="1331"/>
      <c r="S565" s="1331"/>
      <c r="T565" s="1331"/>
      <c r="U565" s="1331"/>
      <c r="V565" s="1331"/>
      <c r="W565" s="1331"/>
      <c r="X565" s="1331"/>
      <c r="Y565" s="1331"/>
      <c r="Z565" s="1331"/>
      <c r="AA565" s="1331"/>
      <c r="AB565" s="1331"/>
      <c r="AC565" s="1331"/>
      <c r="AD565" s="1331"/>
      <c r="AE565" s="1331"/>
      <c r="AF565" s="1331"/>
      <c r="AG565" s="1331"/>
      <c r="AH565" s="1331"/>
      <c r="AI565" s="1331"/>
      <c r="AJ565" s="1331"/>
    </row>
    <row r="566" spans="9:36" x14ac:dyDescent="0.2">
      <c r="I566" s="1331"/>
      <c r="J566" s="1331"/>
      <c r="K566" s="1331"/>
      <c r="L566" s="1331"/>
      <c r="M566" s="1331"/>
      <c r="N566" s="1331"/>
      <c r="O566" s="1331"/>
      <c r="P566" s="1331"/>
      <c r="Q566" s="1331"/>
      <c r="R566" s="1331"/>
      <c r="S566" s="1331"/>
      <c r="T566" s="1331"/>
      <c r="U566" s="1331"/>
      <c r="V566" s="1331"/>
      <c r="W566" s="1331"/>
      <c r="X566" s="1331"/>
      <c r="Y566" s="1331"/>
      <c r="Z566" s="1331"/>
      <c r="AA566" s="1331"/>
      <c r="AB566" s="1331"/>
      <c r="AC566" s="1331"/>
      <c r="AD566" s="1331"/>
      <c r="AE566" s="1331"/>
      <c r="AF566" s="1331"/>
      <c r="AG566" s="1331"/>
      <c r="AH566" s="1331"/>
      <c r="AI566" s="1331"/>
      <c r="AJ566" s="1331"/>
    </row>
    <row r="567" spans="9:36" x14ac:dyDescent="0.2">
      <c r="I567" s="1331"/>
      <c r="J567" s="1331"/>
      <c r="K567" s="1331"/>
      <c r="L567" s="1331"/>
      <c r="M567" s="1331"/>
      <c r="N567" s="1331"/>
      <c r="O567" s="1331"/>
      <c r="P567" s="1331"/>
      <c r="Q567" s="1331"/>
      <c r="R567" s="1331"/>
      <c r="S567" s="1331"/>
      <c r="T567" s="1331"/>
      <c r="U567" s="1331"/>
      <c r="V567" s="1331"/>
      <c r="W567" s="1331"/>
      <c r="X567" s="1331"/>
      <c r="Y567" s="1331"/>
      <c r="Z567" s="1331"/>
      <c r="AA567" s="1331"/>
      <c r="AB567" s="1331"/>
      <c r="AC567" s="1331"/>
      <c r="AD567" s="1331"/>
      <c r="AE567" s="1331"/>
      <c r="AF567" s="1331"/>
      <c r="AG567" s="1331"/>
      <c r="AH567" s="1331"/>
      <c r="AI567" s="1331"/>
      <c r="AJ567" s="1331"/>
    </row>
    <row r="568" spans="9:36" x14ac:dyDescent="0.2">
      <c r="I568" s="1331"/>
      <c r="J568" s="1331"/>
      <c r="K568" s="1331"/>
      <c r="L568" s="1331"/>
      <c r="M568" s="1331"/>
      <c r="N568" s="1331"/>
      <c r="O568" s="1331"/>
      <c r="P568" s="1331"/>
      <c r="Q568" s="1331"/>
      <c r="R568" s="1331"/>
      <c r="S568" s="1331"/>
      <c r="T568" s="1331"/>
      <c r="U568" s="1331"/>
      <c r="V568" s="1331"/>
      <c r="W568" s="1331"/>
      <c r="X568" s="1331"/>
      <c r="Y568" s="1331"/>
      <c r="Z568" s="1331"/>
      <c r="AA568" s="1331"/>
      <c r="AB568" s="1331"/>
      <c r="AC568" s="1331"/>
      <c r="AD568" s="1331"/>
      <c r="AE568" s="1331"/>
      <c r="AF568" s="1331"/>
      <c r="AG568" s="1331"/>
      <c r="AH568" s="1331"/>
      <c r="AI568" s="1331"/>
      <c r="AJ568" s="1331"/>
    </row>
    <row r="569" spans="9:36" x14ac:dyDescent="0.2">
      <c r="I569" s="1331"/>
      <c r="J569" s="1331"/>
      <c r="K569" s="1331"/>
      <c r="L569" s="1331"/>
      <c r="M569" s="1331"/>
      <c r="N569" s="1331"/>
      <c r="O569" s="1331"/>
      <c r="P569" s="1331"/>
      <c r="Q569" s="1331"/>
      <c r="R569" s="1331"/>
      <c r="S569" s="1331"/>
      <c r="T569" s="1331"/>
      <c r="U569" s="1331"/>
      <c r="V569" s="1331"/>
      <c r="W569" s="1331"/>
      <c r="X569" s="1331"/>
      <c r="Y569" s="1331"/>
      <c r="Z569" s="1331"/>
      <c r="AA569" s="1331"/>
      <c r="AB569" s="1331"/>
      <c r="AC569" s="1331"/>
      <c r="AD569" s="1331"/>
      <c r="AE569" s="1331"/>
      <c r="AF569" s="1331"/>
      <c r="AG569" s="1331"/>
      <c r="AH569" s="1331"/>
      <c r="AI569" s="1331"/>
      <c r="AJ569" s="1331"/>
    </row>
    <row r="570" spans="9:36" x14ac:dyDescent="0.2">
      <c r="I570" s="1331"/>
      <c r="J570" s="1331"/>
      <c r="K570" s="1331"/>
      <c r="L570" s="1331"/>
      <c r="M570" s="1331"/>
      <c r="N570" s="1331"/>
      <c r="O570" s="1331"/>
      <c r="P570" s="1331"/>
      <c r="Q570" s="1331"/>
      <c r="R570" s="1331"/>
      <c r="S570" s="1331"/>
      <c r="T570" s="1331"/>
      <c r="U570" s="1331"/>
      <c r="V570" s="1331"/>
      <c r="W570" s="1331"/>
      <c r="X570" s="1331"/>
      <c r="Y570" s="1331"/>
      <c r="Z570" s="1331"/>
      <c r="AA570" s="1331"/>
      <c r="AB570" s="1331"/>
      <c r="AC570" s="1331"/>
      <c r="AD570" s="1331"/>
      <c r="AE570" s="1331"/>
      <c r="AF570" s="1331"/>
      <c r="AG570" s="1331"/>
      <c r="AH570" s="1331"/>
      <c r="AI570" s="1331"/>
      <c r="AJ570" s="1331"/>
    </row>
    <row r="571" spans="9:36" x14ac:dyDescent="0.2">
      <c r="I571" s="1331"/>
      <c r="J571" s="1331"/>
      <c r="K571" s="1331"/>
      <c r="L571" s="1331"/>
      <c r="M571" s="1331"/>
      <c r="N571" s="1331"/>
      <c r="O571" s="1331"/>
      <c r="P571" s="1331"/>
      <c r="Q571" s="1331"/>
      <c r="R571" s="1331"/>
      <c r="S571" s="1331"/>
      <c r="T571" s="1331"/>
      <c r="U571" s="1331"/>
      <c r="V571" s="1331"/>
      <c r="W571" s="1331"/>
      <c r="X571" s="1331"/>
      <c r="Y571" s="1331"/>
      <c r="Z571" s="1331"/>
      <c r="AA571" s="1331"/>
      <c r="AB571" s="1331"/>
      <c r="AC571" s="1331"/>
      <c r="AD571" s="1331"/>
      <c r="AE571" s="1331"/>
      <c r="AF571" s="1331"/>
      <c r="AG571" s="1331"/>
      <c r="AH571" s="1331"/>
      <c r="AI571" s="1331"/>
      <c r="AJ571" s="1331"/>
    </row>
    <row r="572" spans="9:36" x14ac:dyDescent="0.2">
      <c r="I572" s="1331"/>
      <c r="J572" s="1331"/>
      <c r="K572" s="1331"/>
      <c r="L572" s="1331"/>
      <c r="M572" s="1331"/>
      <c r="N572" s="1331"/>
      <c r="O572" s="1331"/>
      <c r="P572" s="1331"/>
      <c r="Q572" s="1331"/>
      <c r="R572" s="1331"/>
      <c r="S572" s="1331"/>
      <c r="T572" s="1331"/>
      <c r="U572" s="1331"/>
      <c r="V572" s="1331"/>
      <c r="W572" s="1331"/>
      <c r="X572" s="1331"/>
      <c r="Y572" s="1331"/>
      <c r="Z572" s="1331"/>
      <c r="AA572" s="1331"/>
      <c r="AB572" s="1331"/>
      <c r="AC572" s="1331"/>
      <c r="AD572" s="1331"/>
      <c r="AE572" s="1331"/>
      <c r="AF572" s="1331"/>
      <c r="AG572" s="1331"/>
      <c r="AH572" s="1331"/>
      <c r="AI572" s="1331"/>
      <c r="AJ572" s="1331"/>
    </row>
    <row r="573" spans="9:36" x14ac:dyDescent="0.2">
      <c r="I573" s="1331"/>
      <c r="J573" s="1331"/>
      <c r="K573" s="1331"/>
      <c r="L573" s="1331"/>
      <c r="M573" s="1331"/>
      <c r="N573" s="1331"/>
      <c r="O573" s="1331"/>
      <c r="P573" s="1331"/>
      <c r="Q573" s="1331"/>
      <c r="R573" s="1331"/>
      <c r="S573" s="1331"/>
      <c r="T573" s="1331"/>
      <c r="U573" s="1331"/>
      <c r="V573" s="1331"/>
      <c r="W573" s="1331"/>
      <c r="X573" s="1331"/>
      <c r="Y573" s="1331"/>
      <c r="Z573" s="1331"/>
      <c r="AA573" s="1331"/>
      <c r="AB573" s="1331"/>
      <c r="AC573" s="1331"/>
      <c r="AD573" s="1331"/>
      <c r="AE573" s="1331"/>
      <c r="AF573" s="1331"/>
      <c r="AG573" s="1331"/>
      <c r="AH573" s="1331"/>
      <c r="AI573" s="1331"/>
      <c r="AJ573" s="1331"/>
    </row>
    <row r="574" spans="9:36" x14ac:dyDescent="0.2">
      <c r="I574" s="1331"/>
      <c r="J574" s="1331"/>
      <c r="K574" s="1331"/>
      <c r="L574" s="1331"/>
      <c r="M574" s="1331"/>
      <c r="N574" s="1331"/>
      <c r="O574" s="1331"/>
      <c r="P574" s="1331"/>
      <c r="Q574" s="1331"/>
      <c r="R574" s="1331"/>
      <c r="S574" s="1331"/>
      <c r="T574" s="1331"/>
      <c r="U574" s="1331"/>
      <c r="V574" s="1331"/>
      <c r="W574" s="1331"/>
      <c r="X574" s="1331"/>
      <c r="Y574" s="1331"/>
      <c r="Z574" s="1331"/>
      <c r="AA574" s="1331"/>
      <c r="AB574" s="1331"/>
      <c r="AC574" s="1331"/>
      <c r="AD574" s="1331"/>
      <c r="AE574" s="1331"/>
      <c r="AF574" s="1331"/>
      <c r="AG574" s="1331"/>
      <c r="AH574" s="1331"/>
      <c r="AI574" s="1331"/>
      <c r="AJ574" s="1331"/>
    </row>
    <row r="575" spans="9:36" x14ac:dyDescent="0.2">
      <c r="I575" s="1331"/>
      <c r="J575" s="1331"/>
      <c r="K575" s="1331"/>
      <c r="L575" s="1331"/>
      <c r="M575" s="1331"/>
      <c r="N575" s="1331"/>
      <c r="O575" s="1331"/>
      <c r="P575" s="1331"/>
      <c r="Q575" s="1331"/>
      <c r="R575" s="1331"/>
      <c r="S575" s="1331"/>
      <c r="T575" s="1331"/>
      <c r="U575" s="1331"/>
      <c r="V575" s="1331"/>
      <c r="W575" s="1331"/>
      <c r="X575" s="1331"/>
      <c r="Y575" s="1331"/>
      <c r="Z575" s="1331"/>
      <c r="AA575" s="1331"/>
      <c r="AB575" s="1331"/>
      <c r="AC575" s="1331"/>
      <c r="AD575" s="1331"/>
      <c r="AE575" s="1331"/>
      <c r="AF575" s="1331"/>
      <c r="AG575" s="1331"/>
      <c r="AH575" s="1331"/>
      <c r="AI575" s="1331"/>
      <c r="AJ575" s="1331"/>
    </row>
    <row r="576" spans="9:36" x14ac:dyDescent="0.2">
      <c r="I576" s="1331"/>
      <c r="J576" s="1331"/>
      <c r="K576" s="1331"/>
      <c r="L576" s="1331"/>
      <c r="M576" s="1331"/>
      <c r="N576" s="1331"/>
      <c r="O576" s="1331"/>
      <c r="P576" s="1331"/>
      <c r="Q576" s="1331"/>
      <c r="R576" s="1331"/>
      <c r="S576" s="1331"/>
      <c r="T576" s="1331"/>
      <c r="U576" s="1331"/>
      <c r="V576" s="1331"/>
      <c r="W576" s="1331"/>
      <c r="X576" s="1331"/>
      <c r="Y576" s="1331"/>
      <c r="Z576" s="1331"/>
      <c r="AA576" s="1331"/>
      <c r="AB576" s="1331"/>
      <c r="AC576" s="1331"/>
      <c r="AD576" s="1331"/>
      <c r="AE576" s="1331"/>
      <c r="AF576" s="1331"/>
      <c r="AG576" s="1331"/>
      <c r="AH576" s="1331"/>
      <c r="AI576" s="1331"/>
      <c r="AJ576" s="1331"/>
    </row>
    <row r="577" spans="9:36" x14ac:dyDescent="0.2">
      <c r="I577" s="1331"/>
      <c r="J577" s="1331"/>
      <c r="K577" s="1331"/>
      <c r="L577" s="1331"/>
      <c r="M577" s="1331"/>
      <c r="N577" s="1331"/>
      <c r="O577" s="1331"/>
      <c r="P577" s="1331"/>
      <c r="Q577" s="1331"/>
      <c r="R577" s="1331"/>
      <c r="S577" s="1331"/>
      <c r="T577" s="1331"/>
      <c r="U577" s="1331"/>
      <c r="V577" s="1331"/>
      <c r="W577" s="1331"/>
      <c r="X577" s="1331"/>
      <c r="Y577" s="1331"/>
      <c r="Z577" s="1331"/>
      <c r="AA577" s="1331"/>
      <c r="AB577" s="1331"/>
      <c r="AC577" s="1331"/>
      <c r="AD577" s="1331"/>
      <c r="AE577" s="1331"/>
      <c r="AF577" s="1331"/>
      <c r="AG577" s="1331"/>
      <c r="AH577" s="1331"/>
      <c r="AI577" s="1331"/>
      <c r="AJ577" s="1331"/>
    </row>
    <row r="578" spans="9:36" x14ac:dyDescent="0.2">
      <c r="I578" s="1331"/>
      <c r="J578" s="1331"/>
      <c r="K578" s="1331"/>
      <c r="L578" s="1331"/>
      <c r="M578" s="1331"/>
      <c r="N578" s="1331"/>
      <c r="O578" s="1331"/>
      <c r="P578" s="1331"/>
      <c r="Q578" s="1331"/>
      <c r="R578" s="1331"/>
      <c r="S578" s="1331"/>
      <c r="T578" s="1331"/>
      <c r="U578" s="1331"/>
      <c r="V578" s="1331"/>
      <c r="W578" s="1331"/>
      <c r="X578" s="1331"/>
      <c r="Y578" s="1331"/>
      <c r="Z578" s="1331"/>
      <c r="AA578" s="1331"/>
      <c r="AB578" s="1331"/>
      <c r="AC578" s="1331"/>
      <c r="AD578" s="1331"/>
      <c r="AE578" s="1331"/>
      <c r="AF578" s="1331"/>
      <c r="AG578" s="1331"/>
      <c r="AH578" s="1331"/>
      <c r="AI578" s="1331"/>
      <c r="AJ578" s="1331"/>
    </row>
    <row r="579" spans="9:36" x14ac:dyDescent="0.2">
      <c r="I579" s="1331"/>
      <c r="J579" s="1331"/>
      <c r="K579" s="1331"/>
      <c r="L579" s="1331"/>
      <c r="M579" s="1331"/>
      <c r="N579" s="1331"/>
      <c r="O579" s="1331"/>
      <c r="P579" s="1331"/>
      <c r="Q579" s="1331"/>
      <c r="R579" s="1331"/>
      <c r="S579" s="1331"/>
      <c r="T579" s="1331"/>
      <c r="U579" s="1331"/>
      <c r="V579" s="1331"/>
      <c r="W579" s="1331"/>
      <c r="X579" s="1331"/>
      <c r="Y579" s="1331"/>
      <c r="Z579" s="1331"/>
      <c r="AA579" s="1331"/>
      <c r="AB579" s="1331"/>
      <c r="AC579" s="1331"/>
      <c r="AD579" s="1331"/>
      <c r="AE579" s="1331"/>
      <c r="AF579" s="1331"/>
      <c r="AG579" s="1331"/>
      <c r="AH579" s="1331"/>
      <c r="AI579" s="1331"/>
      <c r="AJ579" s="1331"/>
    </row>
    <row r="580" spans="9:36" x14ac:dyDescent="0.2">
      <c r="I580" s="1331"/>
      <c r="J580" s="1331"/>
      <c r="K580" s="1331"/>
      <c r="L580" s="1331"/>
      <c r="M580" s="1331"/>
      <c r="N580" s="1331"/>
      <c r="O580" s="1331"/>
      <c r="P580" s="1331"/>
      <c r="Q580" s="1331"/>
      <c r="R580" s="1331"/>
      <c r="S580" s="1331"/>
      <c r="T580" s="1331"/>
      <c r="U580" s="1331"/>
      <c r="V580" s="1331"/>
      <c r="W580" s="1331"/>
      <c r="X580" s="1331"/>
      <c r="Y580" s="1331"/>
      <c r="Z580" s="1331"/>
      <c r="AA580" s="1331"/>
      <c r="AB580" s="1331"/>
      <c r="AC580" s="1331"/>
      <c r="AD580" s="1331"/>
      <c r="AE580" s="1331"/>
      <c r="AF580" s="1331"/>
      <c r="AG580" s="1331"/>
      <c r="AH580" s="1331"/>
      <c r="AI580" s="1331"/>
      <c r="AJ580" s="1331"/>
    </row>
    <row r="581" spans="9:36" x14ac:dyDescent="0.2">
      <c r="I581" s="1331"/>
      <c r="J581" s="1331"/>
      <c r="K581" s="1331"/>
      <c r="L581" s="1331"/>
      <c r="M581" s="1331"/>
      <c r="N581" s="1331"/>
      <c r="O581" s="1331"/>
      <c r="P581" s="1331"/>
      <c r="Q581" s="1331"/>
      <c r="R581" s="1331"/>
      <c r="S581" s="1331"/>
      <c r="T581" s="1331"/>
      <c r="U581" s="1331"/>
      <c r="V581" s="1331"/>
      <c r="W581" s="1331"/>
      <c r="X581" s="1331"/>
      <c r="Y581" s="1331"/>
      <c r="Z581" s="1331"/>
      <c r="AA581" s="1331"/>
      <c r="AB581" s="1331"/>
      <c r="AC581" s="1331"/>
      <c r="AD581" s="1331"/>
      <c r="AE581" s="1331"/>
      <c r="AF581" s="1331"/>
      <c r="AG581" s="1331"/>
      <c r="AH581" s="1331"/>
      <c r="AI581" s="1331"/>
      <c r="AJ581" s="1331"/>
    </row>
    <row r="582" spans="9:36" x14ac:dyDescent="0.2">
      <c r="I582" s="1331"/>
      <c r="J582" s="1331"/>
      <c r="K582" s="1331"/>
      <c r="L582" s="1331"/>
      <c r="M582" s="1331"/>
      <c r="N582" s="1331"/>
      <c r="O582" s="1331"/>
      <c r="P582" s="1331"/>
      <c r="Q582" s="1331"/>
      <c r="R582" s="1331"/>
      <c r="S582" s="1331"/>
      <c r="T582" s="1331"/>
      <c r="U582" s="1331"/>
      <c r="V582" s="1331"/>
      <c r="W582" s="1331"/>
      <c r="X582" s="1331"/>
      <c r="Y582" s="1331"/>
      <c r="Z582" s="1331"/>
      <c r="AA582" s="1331"/>
      <c r="AB582" s="1331"/>
      <c r="AC582" s="1331"/>
      <c r="AD582" s="1331"/>
      <c r="AE582" s="1331"/>
      <c r="AF582" s="1331"/>
      <c r="AG582" s="1331"/>
      <c r="AH582" s="1331"/>
      <c r="AI582" s="1331"/>
      <c r="AJ582" s="1331"/>
    </row>
    <row r="583" spans="9:36" x14ac:dyDescent="0.2">
      <c r="I583" s="1331"/>
      <c r="J583" s="1331"/>
      <c r="K583" s="1331"/>
      <c r="L583" s="1331"/>
      <c r="M583" s="1331"/>
      <c r="N583" s="1331"/>
      <c r="O583" s="1331"/>
      <c r="P583" s="1331"/>
      <c r="Q583" s="1331"/>
      <c r="R583" s="1331"/>
      <c r="S583" s="1331"/>
      <c r="T583" s="1331"/>
      <c r="U583" s="1331"/>
      <c r="V583" s="1331"/>
      <c r="W583" s="1331"/>
      <c r="X583" s="1331"/>
      <c r="Y583" s="1331"/>
      <c r="Z583" s="1331"/>
      <c r="AA583" s="1331"/>
      <c r="AB583" s="1331"/>
      <c r="AC583" s="1331"/>
      <c r="AD583" s="1331"/>
      <c r="AE583" s="1331"/>
      <c r="AF583" s="1331"/>
      <c r="AG583" s="1331"/>
      <c r="AH583" s="1331"/>
      <c r="AI583" s="1331"/>
      <c r="AJ583" s="1331"/>
    </row>
    <row r="584" spans="9:36" x14ac:dyDescent="0.2">
      <c r="I584" s="1331"/>
      <c r="J584" s="1331"/>
      <c r="K584" s="1331"/>
      <c r="L584" s="1331"/>
      <c r="M584" s="1331"/>
      <c r="N584" s="1331"/>
      <c r="O584" s="1331"/>
      <c r="P584" s="1331"/>
      <c r="Q584" s="1331"/>
      <c r="R584" s="1331"/>
      <c r="S584" s="1331"/>
      <c r="T584" s="1331"/>
      <c r="U584" s="1331"/>
      <c r="V584" s="1331"/>
      <c r="W584" s="1331"/>
      <c r="X584" s="1331"/>
      <c r="Y584" s="1331"/>
      <c r="Z584" s="1331"/>
      <c r="AA584" s="1331"/>
      <c r="AB584" s="1331"/>
      <c r="AC584" s="1331"/>
      <c r="AD584" s="1331"/>
      <c r="AE584" s="1331"/>
      <c r="AF584" s="1331"/>
      <c r="AG584" s="1331"/>
      <c r="AH584" s="1331"/>
      <c r="AI584" s="1331"/>
      <c r="AJ584" s="1331"/>
    </row>
    <row r="585" spans="9:36" x14ac:dyDescent="0.2">
      <c r="I585" s="1331"/>
      <c r="J585" s="1331"/>
      <c r="K585" s="1331"/>
      <c r="L585" s="1331"/>
      <c r="M585" s="1331"/>
      <c r="N585" s="1331"/>
      <c r="O585" s="1331"/>
      <c r="P585" s="1331"/>
      <c r="Q585" s="1331"/>
      <c r="R585" s="1331"/>
      <c r="S585" s="1331"/>
      <c r="T585" s="1331"/>
      <c r="U585" s="1331"/>
      <c r="V585" s="1331"/>
      <c r="W585" s="1331"/>
      <c r="X585" s="1331"/>
      <c r="Y585" s="1331"/>
      <c r="Z585" s="1331"/>
      <c r="AA585" s="1331"/>
      <c r="AB585" s="1331"/>
      <c r="AC585" s="1331"/>
      <c r="AD585" s="1331"/>
      <c r="AE585" s="1331"/>
      <c r="AF585" s="1331"/>
      <c r="AG585" s="1331"/>
      <c r="AH585" s="1331"/>
      <c r="AI585" s="1331"/>
      <c r="AJ585" s="1331"/>
    </row>
    <row r="586" spans="9:36" x14ac:dyDescent="0.2">
      <c r="I586" s="1331"/>
      <c r="J586" s="1331"/>
      <c r="K586" s="1331"/>
      <c r="L586" s="1331"/>
      <c r="M586" s="1331"/>
      <c r="N586" s="1331"/>
      <c r="O586" s="1331"/>
      <c r="P586" s="1331"/>
      <c r="Q586" s="1331"/>
      <c r="R586" s="1331"/>
      <c r="S586" s="1331"/>
      <c r="T586" s="1331"/>
      <c r="U586" s="1331"/>
      <c r="V586" s="1331"/>
      <c r="W586" s="1331"/>
      <c r="X586" s="1331"/>
      <c r="Y586" s="1331"/>
      <c r="Z586" s="1331"/>
      <c r="AA586" s="1331"/>
      <c r="AB586" s="1331"/>
      <c r="AC586" s="1331"/>
      <c r="AD586" s="1331"/>
      <c r="AE586" s="1331"/>
      <c r="AF586" s="1331"/>
      <c r="AG586" s="1331"/>
      <c r="AH586" s="1331"/>
      <c r="AI586" s="1331"/>
      <c r="AJ586" s="1331"/>
    </row>
    <row r="587" spans="9:36" x14ac:dyDescent="0.2">
      <c r="I587" s="1331"/>
      <c r="J587" s="1331"/>
      <c r="K587" s="1331"/>
      <c r="L587" s="1331"/>
      <c r="M587" s="1331"/>
      <c r="N587" s="1331"/>
      <c r="O587" s="1331"/>
      <c r="P587" s="1331"/>
      <c r="Q587" s="1331"/>
      <c r="R587" s="1331"/>
      <c r="S587" s="1331"/>
      <c r="T587" s="1331"/>
      <c r="U587" s="1331"/>
      <c r="V587" s="1331"/>
      <c r="W587" s="1331"/>
      <c r="X587" s="1331"/>
      <c r="Y587" s="1331"/>
      <c r="Z587" s="1331"/>
      <c r="AA587" s="1331"/>
      <c r="AB587" s="1331"/>
      <c r="AC587" s="1331"/>
      <c r="AD587" s="1331"/>
      <c r="AE587" s="1331"/>
      <c r="AF587" s="1331"/>
      <c r="AG587" s="1331"/>
      <c r="AH587" s="1331"/>
      <c r="AI587" s="1331"/>
      <c r="AJ587" s="1331"/>
    </row>
    <row r="588" spans="9:36" x14ac:dyDescent="0.2">
      <c r="I588" s="1331"/>
      <c r="J588" s="1331"/>
      <c r="K588" s="1331"/>
      <c r="L588" s="1331"/>
      <c r="M588" s="1331"/>
      <c r="N588" s="1331"/>
      <c r="O588" s="1331"/>
      <c r="P588" s="1331"/>
      <c r="Q588" s="1331"/>
      <c r="R588" s="1331"/>
      <c r="S588" s="1331"/>
      <c r="T588" s="1331"/>
      <c r="U588" s="1331"/>
      <c r="V588" s="1331"/>
      <c r="W588" s="1331"/>
      <c r="X588" s="1331"/>
      <c r="Y588" s="1331"/>
      <c r="Z588" s="1331"/>
      <c r="AA588" s="1331"/>
      <c r="AB588" s="1331"/>
      <c r="AC588" s="1331"/>
      <c r="AD588" s="1331"/>
      <c r="AE588" s="1331"/>
      <c r="AF588" s="1331"/>
      <c r="AG588" s="1331"/>
      <c r="AH588" s="1331"/>
      <c r="AI588" s="1331"/>
      <c r="AJ588" s="1331"/>
    </row>
    <row r="589" spans="9:36" x14ac:dyDescent="0.2">
      <c r="I589" s="1331"/>
      <c r="J589" s="1331"/>
      <c r="K589" s="1331"/>
      <c r="L589" s="1331"/>
      <c r="M589" s="1331"/>
      <c r="N589" s="1331"/>
      <c r="O589" s="1331"/>
      <c r="P589" s="1331"/>
      <c r="Q589" s="1331"/>
      <c r="R589" s="1331"/>
      <c r="S589" s="1331"/>
      <c r="T589" s="1331"/>
      <c r="U589" s="1331"/>
      <c r="V589" s="1331"/>
      <c r="W589" s="1331"/>
      <c r="X589" s="1331"/>
      <c r="Y589" s="1331"/>
      <c r="Z589" s="1331"/>
      <c r="AA589" s="1331"/>
      <c r="AB589" s="1331"/>
      <c r="AC589" s="1331"/>
      <c r="AD589" s="1331"/>
      <c r="AE589" s="1331"/>
      <c r="AF589" s="1331"/>
      <c r="AG589" s="1331"/>
      <c r="AH589" s="1331"/>
      <c r="AI589" s="1331"/>
      <c r="AJ589" s="1331"/>
    </row>
    <row r="590" spans="9:36" x14ac:dyDescent="0.2">
      <c r="I590" s="1331"/>
      <c r="J590" s="1331"/>
      <c r="K590" s="1331"/>
      <c r="L590" s="1331"/>
      <c r="M590" s="1331"/>
      <c r="N590" s="1331"/>
      <c r="O590" s="1331"/>
      <c r="P590" s="1331"/>
      <c r="Q590" s="1331"/>
      <c r="R590" s="1331"/>
      <c r="S590" s="1331"/>
      <c r="T590" s="1331"/>
      <c r="U590" s="1331"/>
      <c r="V590" s="1331"/>
      <c r="W590" s="1331"/>
      <c r="X590" s="1331"/>
      <c r="Y590" s="1331"/>
      <c r="Z590" s="1331"/>
      <c r="AA590" s="1331"/>
      <c r="AB590" s="1331"/>
      <c r="AC590" s="1331"/>
      <c r="AD590" s="1331"/>
      <c r="AE590" s="1331"/>
      <c r="AF590" s="1331"/>
      <c r="AG590" s="1331"/>
      <c r="AH590" s="1331"/>
      <c r="AI590" s="1331"/>
      <c r="AJ590" s="1331"/>
    </row>
    <row r="591" spans="9:36" x14ac:dyDescent="0.2">
      <c r="I591" s="1331"/>
      <c r="J591" s="1331"/>
      <c r="K591" s="1331"/>
      <c r="L591" s="1331"/>
      <c r="M591" s="1331"/>
      <c r="N591" s="1331"/>
      <c r="O591" s="1331"/>
      <c r="P591" s="1331"/>
      <c r="Q591" s="1331"/>
      <c r="R591" s="1331"/>
      <c r="S591" s="1331"/>
      <c r="T591" s="1331"/>
      <c r="U591" s="1331"/>
      <c r="V591" s="1331"/>
      <c r="W591" s="1331"/>
      <c r="X591" s="1331"/>
      <c r="Y591" s="1331"/>
      <c r="Z591" s="1331"/>
      <c r="AA591" s="1331"/>
      <c r="AB591" s="1331"/>
      <c r="AC591" s="1331"/>
      <c r="AD591" s="1331"/>
      <c r="AE591" s="1331"/>
      <c r="AF591" s="1331"/>
      <c r="AG591" s="1331"/>
      <c r="AH591" s="1331"/>
      <c r="AI591" s="1331"/>
      <c r="AJ591" s="1331"/>
    </row>
    <row r="592" spans="9:36" x14ac:dyDescent="0.2">
      <c r="I592" s="1331"/>
      <c r="J592" s="1331"/>
      <c r="K592" s="1331"/>
      <c r="L592" s="1331"/>
      <c r="M592" s="1331"/>
      <c r="N592" s="1331"/>
      <c r="O592" s="1331"/>
      <c r="P592" s="1331"/>
      <c r="Q592" s="1331"/>
      <c r="R592" s="1331"/>
      <c r="S592" s="1331"/>
      <c r="T592" s="1331"/>
      <c r="U592" s="1331"/>
      <c r="V592" s="1331"/>
      <c r="W592" s="1331"/>
      <c r="X592" s="1331"/>
      <c r="Y592" s="1331"/>
      <c r="Z592" s="1331"/>
      <c r="AA592" s="1331"/>
      <c r="AB592" s="1331"/>
      <c r="AC592" s="1331"/>
      <c r="AD592" s="1331"/>
      <c r="AE592" s="1331"/>
      <c r="AF592" s="1331"/>
      <c r="AG592" s="1331"/>
      <c r="AH592" s="1331"/>
      <c r="AI592" s="1331"/>
      <c r="AJ592" s="1331"/>
    </row>
    <row r="593" spans="9:36" x14ac:dyDescent="0.2">
      <c r="I593" s="1331"/>
      <c r="J593" s="1331"/>
      <c r="K593" s="1331"/>
      <c r="L593" s="1331"/>
      <c r="M593" s="1331"/>
      <c r="N593" s="1331"/>
      <c r="O593" s="1331"/>
      <c r="P593" s="1331"/>
      <c r="Q593" s="1331"/>
      <c r="R593" s="1331"/>
      <c r="S593" s="1331"/>
      <c r="T593" s="1331"/>
      <c r="U593" s="1331"/>
      <c r="V593" s="1331"/>
      <c r="W593" s="1331"/>
      <c r="X593" s="1331"/>
      <c r="Y593" s="1331"/>
      <c r="Z593" s="1331"/>
      <c r="AA593" s="1331"/>
      <c r="AB593" s="1331"/>
      <c r="AC593" s="1331"/>
      <c r="AD593" s="1331"/>
      <c r="AE593" s="1331"/>
      <c r="AF593" s="1331"/>
      <c r="AG593" s="1331"/>
      <c r="AH593" s="1331"/>
      <c r="AI593" s="1331"/>
      <c r="AJ593" s="1331"/>
    </row>
    <row r="594" spans="9:36" x14ac:dyDescent="0.2">
      <c r="I594" s="1331"/>
      <c r="J594" s="1331"/>
      <c r="K594" s="1331"/>
      <c r="L594" s="1331"/>
      <c r="M594" s="1331"/>
      <c r="N594" s="1331"/>
      <c r="O594" s="1331"/>
      <c r="P594" s="1331"/>
      <c r="Q594" s="1331"/>
      <c r="R594" s="1331"/>
      <c r="S594" s="1331"/>
      <c r="T594" s="1331"/>
      <c r="U594" s="1331"/>
      <c r="V594" s="1331"/>
      <c r="W594" s="1331"/>
      <c r="X594" s="1331"/>
      <c r="Y594" s="1331"/>
      <c r="Z594" s="1331"/>
      <c r="AA594" s="1331"/>
      <c r="AB594" s="1331"/>
      <c r="AC594" s="1331"/>
      <c r="AD594" s="1331"/>
      <c r="AE594" s="1331"/>
      <c r="AF594" s="1331"/>
      <c r="AG594" s="1331"/>
      <c r="AH594" s="1331"/>
      <c r="AI594" s="1331"/>
      <c r="AJ594" s="1331"/>
    </row>
    <row r="595" spans="9:36" x14ac:dyDescent="0.2">
      <c r="I595" s="1331"/>
      <c r="J595" s="1331"/>
      <c r="K595" s="1331"/>
      <c r="L595" s="1331"/>
      <c r="M595" s="1331"/>
      <c r="N595" s="1331"/>
      <c r="O595" s="1331"/>
      <c r="P595" s="1331"/>
      <c r="Q595" s="1331"/>
      <c r="R595" s="1331"/>
      <c r="S595" s="1331"/>
      <c r="T595" s="1331"/>
      <c r="U595" s="1331"/>
      <c r="V595" s="1331"/>
      <c r="W595" s="1331"/>
      <c r="X595" s="1331"/>
      <c r="Y595" s="1331"/>
      <c r="Z595" s="1331"/>
      <c r="AA595" s="1331"/>
      <c r="AB595" s="1331"/>
      <c r="AC595" s="1331"/>
      <c r="AD595" s="1331"/>
      <c r="AE595" s="1331"/>
      <c r="AF595" s="1331"/>
      <c r="AG595" s="1331"/>
      <c r="AH595" s="1331"/>
      <c r="AI595" s="1331"/>
      <c r="AJ595" s="1331"/>
    </row>
    <row r="596" spans="9:36" x14ac:dyDescent="0.2">
      <c r="I596" s="1331"/>
      <c r="J596" s="1331"/>
      <c r="K596" s="1331"/>
      <c r="L596" s="1331"/>
      <c r="M596" s="1331"/>
      <c r="N596" s="1331"/>
      <c r="O596" s="1331"/>
      <c r="P596" s="1331"/>
      <c r="Q596" s="1331"/>
      <c r="R596" s="1331"/>
      <c r="S596" s="1331"/>
      <c r="T596" s="1331"/>
      <c r="U596" s="1331"/>
      <c r="V596" s="1331"/>
      <c r="W596" s="1331"/>
      <c r="X596" s="1331"/>
      <c r="Y596" s="1331"/>
      <c r="Z596" s="1331"/>
      <c r="AA596" s="1331"/>
      <c r="AB596" s="1331"/>
      <c r="AC596" s="1331"/>
      <c r="AD596" s="1331"/>
      <c r="AE596" s="1331"/>
      <c r="AF596" s="1331"/>
      <c r="AG596" s="1331"/>
      <c r="AH596" s="1331"/>
      <c r="AI596" s="1331"/>
      <c r="AJ596" s="1331"/>
    </row>
    <row r="597" spans="9:36" x14ac:dyDescent="0.2">
      <c r="I597" s="1331"/>
      <c r="J597" s="1331"/>
      <c r="K597" s="1331"/>
      <c r="L597" s="1331"/>
      <c r="M597" s="1331"/>
      <c r="N597" s="1331"/>
      <c r="O597" s="1331"/>
      <c r="P597" s="1331"/>
      <c r="Q597" s="1331"/>
      <c r="R597" s="1331"/>
      <c r="S597" s="1331"/>
      <c r="T597" s="1331"/>
      <c r="U597" s="1331"/>
      <c r="V597" s="1331"/>
      <c r="W597" s="1331"/>
      <c r="X597" s="1331"/>
      <c r="Y597" s="1331"/>
      <c r="Z597" s="1331"/>
      <c r="AA597" s="1331"/>
      <c r="AB597" s="1331"/>
      <c r="AC597" s="1331"/>
      <c r="AD597" s="1331"/>
      <c r="AE597" s="1331"/>
      <c r="AF597" s="1331"/>
      <c r="AG597" s="1331"/>
      <c r="AH597" s="1331"/>
      <c r="AI597" s="1331"/>
      <c r="AJ597" s="1331"/>
    </row>
    <row r="598" spans="9:36" x14ac:dyDescent="0.2">
      <c r="I598" s="1331"/>
      <c r="J598" s="1331"/>
      <c r="K598" s="1331"/>
      <c r="L598" s="1331"/>
      <c r="M598" s="1331"/>
      <c r="N598" s="1331"/>
      <c r="O598" s="1331"/>
      <c r="P598" s="1331"/>
      <c r="Q598" s="1331"/>
      <c r="R598" s="1331"/>
      <c r="S598" s="1331"/>
      <c r="T598" s="1331"/>
      <c r="U598" s="1331"/>
      <c r="V598" s="1331"/>
      <c r="W598" s="1331"/>
      <c r="X598" s="1331"/>
      <c r="Y598" s="1331"/>
      <c r="Z598" s="1331"/>
      <c r="AA598" s="1331"/>
      <c r="AB598" s="1331"/>
      <c r="AC598" s="1331"/>
      <c r="AD598" s="1331"/>
      <c r="AE598" s="1331"/>
      <c r="AF598" s="1331"/>
      <c r="AG598" s="1331"/>
      <c r="AH598" s="1331"/>
      <c r="AI598" s="1331"/>
      <c r="AJ598" s="1331"/>
    </row>
    <row r="599" spans="9:36" x14ac:dyDescent="0.2">
      <c r="I599" s="1331"/>
      <c r="J599" s="1331"/>
      <c r="K599" s="1331"/>
      <c r="L599" s="1331"/>
      <c r="M599" s="1331"/>
      <c r="N599" s="1331"/>
      <c r="O599" s="1331"/>
      <c r="P599" s="1331"/>
      <c r="Q599" s="1331"/>
      <c r="R599" s="1331"/>
      <c r="S599" s="1331"/>
      <c r="T599" s="1331"/>
      <c r="U599" s="1331"/>
      <c r="V599" s="1331"/>
      <c r="W599" s="1331"/>
      <c r="X599" s="1331"/>
      <c r="Y599" s="1331"/>
      <c r="Z599" s="1331"/>
      <c r="AA599" s="1331"/>
      <c r="AB599" s="1331"/>
      <c r="AC599" s="1331"/>
      <c r="AD599" s="1331"/>
      <c r="AE599" s="1331"/>
      <c r="AF599" s="1331"/>
      <c r="AG599" s="1331"/>
      <c r="AH599" s="1331"/>
      <c r="AI599" s="1331"/>
      <c r="AJ599" s="1331"/>
    </row>
    <row r="600" spans="9:36" x14ac:dyDescent="0.2">
      <c r="I600" s="1331"/>
      <c r="J600" s="1331"/>
      <c r="K600" s="1331"/>
      <c r="L600" s="1331"/>
      <c r="M600" s="1331"/>
      <c r="N600" s="1331"/>
      <c r="O600" s="1331"/>
      <c r="P600" s="1331"/>
      <c r="Q600" s="1331"/>
      <c r="R600" s="1331"/>
      <c r="S600" s="1331"/>
      <c r="T600" s="1331"/>
      <c r="U600" s="1331"/>
      <c r="V600" s="1331"/>
      <c r="W600" s="1331"/>
      <c r="X600" s="1331"/>
      <c r="Y600" s="1331"/>
      <c r="Z600" s="1331"/>
      <c r="AA600" s="1331"/>
      <c r="AB600" s="1331"/>
      <c r="AC600" s="1331"/>
      <c r="AD600" s="1331"/>
      <c r="AE600" s="1331"/>
      <c r="AF600" s="1331"/>
      <c r="AG600" s="1331"/>
      <c r="AH600" s="1331"/>
      <c r="AI600" s="1331"/>
      <c r="AJ600" s="1331"/>
    </row>
    <row r="601" spans="9:36" x14ac:dyDescent="0.2">
      <c r="I601" s="1331"/>
      <c r="J601" s="1331"/>
      <c r="K601" s="1331"/>
      <c r="L601" s="1331"/>
      <c r="M601" s="1331"/>
      <c r="N601" s="1331"/>
      <c r="O601" s="1331"/>
      <c r="P601" s="1331"/>
      <c r="Q601" s="1331"/>
      <c r="R601" s="1331"/>
      <c r="S601" s="1331"/>
      <c r="T601" s="1331"/>
      <c r="U601" s="1331"/>
      <c r="V601" s="1331"/>
      <c r="W601" s="1331"/>
      <c r="X601" s="1331"/>
      <c r="Y601" s="1331"/>
      <c r="Z601" s="1331"/>
      <c r="AA601" s="1331"/>
      <c r="AB601" s="1331"/>
      <c r="AC601" s="1331"/>
      <c r="AD601" s="1331"/>
      <c r="AE601" s="1331"/>
      <c r="AF601" s="1331"/>
      <c r="AG601" s="1331"/>
      <c r="AH601" s="1331"/>
      <c r="AI601" s="1331"/>
      <c r="AJ601" s="1331"/>
    </row>
    <row r="602" spans="9:36" x14ac:dyDescent="0.2">
      <c r="I602" s="1331"/>
      <c r="J602" s="1331"/>
      <c r="K602" s="1331"/>
      <c r="L602" s="1331"/>
      <c r="M602" s="1331"/>
      <c r="N602" s="1331"/>
      <c r="O602" s="1331"/>
      <c r="P602" s="1331"/>
      <c r="Q602" s="1331"/>
      <c r="R602" s="1331"/>
      <c r="S602" s="1331"/>
      <c r="T602" s="1331"/>
      <c r="U602" s="1331"/>
      <c r="V602" s="1331"/>
      <c r="W602" s="1331"/>
      <c r="X602" s="1331"/>
      <c r="Y602" s="1331"/>
      <c r="Z602" s="1331"/>
      <c r="AA602" s="1331"/>
      <c r="AB602" s="1331"/>
      <c r="AC602" s="1331"/>
      <c r="AD602" s="1331"/>
      <c r="AE602" s="1331"/>
      <c r="AF602" s="1331"/>
      <c r="AG602" s="1331"/>
      <c r="AH602" s="1331"/>
      <c r="AI602" s="1331"/>
      <c r="AJ602" s="1331"/>
    </row>
    <row r="603" spans="9:36" x14ac:dyDescent="0.2">
      <c r="I603" s="1331"/>
      <c r="J603" s="1331"/>
      <c r="K603" s="1331"/>
      <c r="L603" s="1331"/>
      <c r="M603" s="1331"/>
      <c r="N603" s="1331"/>
      <c r="O603" s="1331"/>
      <c r="P603" s="1331"/>
      <c r="Q603" s="1331"/>
      <c r="R603" s="1331"/>
      <c r="S603" s="1331"/>
      <c r="T603" s="1331"/>
      <c r="U603" s="1331"/>
      <c r="V603" s="1331"/>
      <c r="W603" s="1331"/>
      <c r="X603" s="1331"/>
      <c r="Y603" s="1331"/>
      <c r="Z603" s="1331"/>
      <c r="AA603" s="1331"/>
      <c r="AB603" s="1331"/>
      <c r="AC603" s="1331"/>
      <c r="AD603" s="1331"/>
      <c r="AE603" s="1331"/>
      <c r="AF603" s="1331"/>
      <c r="AG603" s="1331"/>
      <c r="AH603" s="1331"/>
      <c r="AI603" s="1331"/>
      <c r="AJ603" s="1331"/>
    </row>
    <row r="604" spans="9:36" x14ac:dyDescent="0.2">
      <c r="I604" s="1331"/>
      <c r="J604" s="1331"/>
      <c r="K604" s="1331"/>
      <c r="L604" s="1331"/>
      <c r="M604" s="1331"/>
      <c r="N604" s="1331"/>
      <c r="O604" s="1331"/>
      <c r="P604" s="1331"/>
      <c r="Q604" s="1331"/>
      <c r="R604" s="1331"/>
      <c r="S604" s="1331"/>
      <c r="T604" s="1331"/>
      <c r="U604" s="1331"/>
      <c r="V604" s="1331"/>
      <c r="W604" s="1331"/>
      <c r="X604" s="1331"/>
      <c r="Y604" s="1331"/>
      <c r="Z604" s="1331"/>
      <c r="AA604" s="1331"/>
      <c r="AB604" s="1331"/>
      <c r="AC604" s="1331"/>
      <c r="AD604" s="1331"/>
      <c r="AE604" s="1331"/>
      <c r="AF604" s="1331"/>
      <c r="AG604" s="1331"/>
      <c r="AH604" s="1331"/>
      <c r="AI604" s="1331"/>
      <c r="AJ604" s="1331"/>
    </row>
  </sheetData>
  <sheetProtection password="DD24" sheet="1" objects="1" scenarios="1"/>
  <phoneticPr fontId="2"/>
  <conditionalFormatting sqref="D51:H282 D284:H284">
    <cfRule type="expression" dxfId="11" priority="14">
      <formula>MOD(ROW(),2)=0</formula>
    </cfRule>
  </conditionalFormatting>
  <conditionalFormatting sqref="D4:H50">
    <cfRule type="expression" dxfId="10" priority="13">
      <formula>MOD(ROW(),2)=0</formula>
    </cfRule>
  </conditionalFormatting>
  <conditionalFormatting sqref="D4:H282 D284:H284">
    <cfRule type="expression" dxfId="9" priority="11">
      <formula>MOD(ROW(),2)=0</formula>
    </cfRule>
    <cfRule type="expression" priority="12">
      <formula>MOD(ROW(),2)=0</formula>
    </cfRule>
  </conditionalFormatting>
  <conditionalFormatting sqref="C51:C64">
    <cfRule type="expression" dxfId="8" priority="10">
      <formula>MOD(ROW(),2)=0</formula>
    </cfRule>
  </conditionalFormatting>
  <conditionalFormatting sqref="C4:C50">
    <cfRule type="expression" dxfId="7" priority="9">
      <formula>MOD(ROW(),2)=0</formula>
    </cfRule>
  </conditionalFormatting>
  <conditionalFormatting sqref="C4:C64">
    <cfRule type="expression" dxfId="6" priority="7">
      <formula>MOD(ROW(),2)=0</formula>
    </cfRule>
    <cfRule type="expression" priority="8">
      <formula>MOD(ROW(),2)=0</formula>
    </cfRule>
  </conditionalFormatting>
  <conditionalFormatting sqref="C65:C282 C284">
    <cfRule type="expression" dxfId="5" priority="6">
      <formula>MOD(ROW(),2)=0</formula>
    </cfRule>
  </conditionalFormatting>
  <conditionalFormatting sqref="C65:C282 C284">
    <cfRule type="expression" dxfId="4" priority="4">
      <formula>MOD(ROW(),2)=0</formula>
    </cfRule>
    <cfRule type="expression" priority="5">
      <formula>MOD(ROW(),2)=0</formula>
    </cfRule>
  </conditionalFormatting>
  <conditionalFormatting sqref="C283:H283">
    <cfRule type="expression" dxfId="3" priority="3">
      <formula>MOD(ROW(),2)=0</formula>
    </cfRule>
  </conditionalFormatting>
  <conditionalFormatting sqref="C283:H283">
    <cfRule type="expression" dxfId="2"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78" fitToHeight="0"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 x14ac:dyDescent="0.2"/>
  <cols>
    <col min="1" max="1" width="3.453125" style="423" customWidth="1"/>
    <col min="2" max="2" width="14.36328125" style="423" customWidth="1"/>
    <col min="3" max="3" width="44.90625" style="423" bestFit="1" customWidth="1"/>
    <col min="4" max="5" width="24" style="445" customWidth="1"/>
    <col min="6" max="6" width="18.90625" style="445" customWidth="1"/>
    <col min="7" max="7" width="17.08984375" style="445" customWidth="1"/>
    <col min="8" max="8" width="17.08984375" style="714" customWidth="1"/>
    <col min="9" max="16384" width="9" style="423"/>
  </cols>
  <sheetData>
    <row r="1" spans="1:12" x14ac:dyDescent="0.2">
      <c r="A1" s="1"/>
      <c r="B1" s="1"/>
      <c r="C1" s="1"/>
      <c r="D1" s="3"/>
      <c r="E1" s="3"/>
      <c r="F1" s="3"/>
      <c r="G1" s="3"/>
      <c r="H1" s="681"/>
    </row>
    <row r="2" spans="1:12" s="428" customFormat="1" ht="16.25" customHeight="1" x14ac:dyDescent="0.2">
      <c r="A2" s="135"/>
      <c r="B2" s="424" t="s">
        <v>699</v>
      </c>
      <c r="C2" s="425" t="s">
        <v>533</v>
      </c>
      <c r="D2" s="426" t="s">
        <v>559</v>
      </c>
      <c r="E2" s="426" t="s">
        <v>560</v>
      </c>
      <c r="F2" s="426" t="s">
        <v>561</v>
      </c>
      <c r="G2" s="427" t="s">
        <v>562</v>
      </c>
      <c r="H2" s="682" t="s">
        <v>563</v>
      </c>
    </row>
    <row r="3" spans="1:12" s="428" customFormat="1" ht="16.25" customHeight="1" x14ac:dyDescent="0.2">
      <c r="A3" s="135"/>
      <c r="B3" s="328"/>
      <c r="C3" s="40"/>
      <c r="D3" s="42" t="s">
        <v>0</v>
      </c>
      <c r="E3" s="42" t="s">
        <v>0</v>
      </c>
      <c r="F3" s="42" t="s">
        <v>274</v>
      </c>
      <c r="G3" s="42"/>
      <c r="H3" s="683" t="s">
        <v>606</v>
      </c>
    </row>
    <row r="4" spans="1:12" s="27" customFormat="1" ht="16.25" customHeight="1" x14ac:dyDescent="0.2">
      <c r="B4" s="319" t="s">
        <v>6</v>
      </c>
      <c r="C4" s="391" t="s">
        <v>595</v>
      </c>
      <c r="D4" s="765">
        <v>31500.89</v>
      </c>
      <c r="E4" s="766">
        <v>31239.119999999999</v>
      </c>
      <c r="F4" s="390">
        <v>99.2</v>
      </c>
      <c r="G4" s="389">
        <v>103</v>
      </c>
      <c r="H4" s="767">
        <v>2747</v>
      </c>
      <c r="K4" s="28"/>
      <c r="L4" s="29"/>
    </row>
    <row r="5" spans="1:12" s="27" customFormat="1" ht="16.25" customHeight="1" x14ac:dyDescent="0.2">
      <c r="B5" s="319" t="s">
        <v>3</v>
      </c>
      <c r="C5" s="321" t="s">
        <v>277</v>
      </c>
      <c r="D5" s="768">
        <v>25127.119999999999</v>
      </c>
      <c r="E5" s="768">
        <v>25127.119999999999</v>
      </c>
      <c r="F5" s="734">
        <v>100</v>
      </c>
      <c r="G5" s="333">
        <v>6</v>
      </c>
      <c r="H5" s="769" t="s">
        <v>1526</v>
      </c>
      <c r="K5" s="28"/>
      <c r="L5" s="29"/>
    </row>
    <row r="6" spans="1:12" s="27" customFormat="1" ht="16.25" customHeight="1" x14ac:dyDescent="0.2">
      <c r="B6" s="319" t="s">
        <v>7</v>
      </c>
      <c r="C6" s="391" t="s">
        <v>278</v>
      </c>
      <c r="D6" s="765">
        <v>16384.189999999999</v>
      </c>
      <c r="E6" s="766">
        <v>16384.189999999999</v>
      </c>
      <c r="F6" s="390">
        <v>100</v>
      </c>
      <c r="G6" s="547">
        <v>2</v>
      </c>
      <c r="H6" s="767" t="s">
        <v>1526</v>
      </c>
      <c r="K6" s="28"/>
      <c r="L6" s="29"/>
    </row>
    <row r="7" spans="1:12" s="27" customFormat="1" ht="16.25" customHeight="1" x14ac:dyDescent="0.2">
      <c r="B7" s="319" t="s">
        <v>5</v>
      </c>
      <c r="C7" s="321" t="s">
        <v>1304</v>
      </c>
      <c r="D7" s="768">
        <v>6709.22</v>
      </c>
      <c r="E7" s="768">
        <v>6709.22</v>
      </c>
      <c r="F7" s="734">
        <v>100</v>
      </c>
      <c r="G7" s="333">
        <v>18</v>
      </c>
      <c r="H7" s="769">
        <v>443</v>
      </c>
      <c r="K7" s="28"/>
      <c r="L7" s="29"/>
    </row>
    <row r="8" spans="1:12" s="27" customFormat="1" ht="16.25" customHeight="1" x14ac:dyDescent="0.2">
      <c r="B8" s="319" t="s">
        <v>9</v>
      </c>
      <c r="C8" s="391" t="s">
        <v>1458</v>
      </c>
      <c r="D8" s="765">
        <v>3489.09</v>
      </c>
      <c r="E8" s="766">
        <v>3489.09</v>
      </c>
      <c r="F8" s="390">
        <v>100</v>
      </c>
      <c r="G8" s="547">
        <v>7</v>
      </c>
      <c r="H8" s="767">
        <v>419</v>
      </c>
      <c r="K8" s="28"/>
      <c r="L8" s="29"/>
    </row>
    <row r="9" spans="1:12" s="27" customFormat="1" ht="16.25" customHeight="1" x14ac:dyDescent="0.2">
      <c r="B9" s="319" t="s">
        <v>10</v>
      </c>
      <c r="C9" s="321" t="s">
        <v>283</v>
      </c>
      <c r="D9" s="768">
        <v>8821.24</v>
      </c>
      <c r="E9" s="768">
        <v>8821.24</v>
      </c>
      <c r="F9" s="734">
        <v>100</v>
      </c>
      <c r="G9" s="333">
        <v>1</v>
      </c>
      <c r="H9" s="769" t="s">
        <v>1526</v>
      </c>
      <c r="K9" s="28"/>
      <c r="L9" s="29"/>
    </row>
    <row r="10" spans="1:12" s="27" customFormat="1" ht="16.25" customHeight="1" x14ac:dyDescent="0.2">
      <c r="B10" s="319" t="s">
        <v>11</v>
      </c>
      <c r="C10" s="391" t="s">
        <v>1459</v>
      </c>
      <c r="D10" s="765">
        <v>8165.1</v>
      </c>
      <c r="E10" s="766">
        <v>8165.1</v>
      </c>
      <c r="F10" s="390">
        <v>100</v>
      </c>
      <c r="G10" s="547">
        <v>10</v>
      </c>
      <c r="H10" s="767">
        <v>331</v>
      </c>
      <c r="K10" s="28"/>
      <c r="L10" s="29"/>
    </row>
    <row r="11" spans="1:12" s="27" customFormat="1" ht="16.25" customHeight="1" x14ac:dyDescent="0.2">
      <c r="B11" s="319" t="s">
        <v>12</v>
      </c>
      <c r="C11" s="321" t="s">
        <v>285</v>
      </c>
      <c r="D11" s="768">
        <v>5675.81</v>
      </c>
      <c r="E11" s="768">
        <v>5675.81</v>
      </c>
      <c r="F11" s="734">
        <v>100</v>
      </c>
      <c r="G11" s="333">
        <v>20</v>
      </c>
      <c r="H11" s="769">
        <v>427</v>
      </c>
      <c r="K11" s="28"/>
      <c r="L11" s="29"/>
    </row>
    <row r="12" spans="1:12" s="27" customFormat="1" ht="16.25" customHeight="1" x14ac:dyDescent="0.2">
      <c r="B12" s="319" t="s">
        <v>13</v>
      </c>
      <c r="C12" s="391" t="s">
        <v>286</v>
      </c>
      <c r="D12" s="765">
        <v>3358</v>
      </c>
      <c r="E12" s="766">
        <v>3358</v>
      </c>
      <c r="F12" s="390">
        <v>100</v>
      </c>
      <c r="G12" s="547">
        <v>8</v>
      </c>
      <c r="H12" s="767">
        <v>228</v>
      </c>
      <c r="K12" s="28"/>
      <c r="L12" s="29"/>
    </row>
    <row r="13" spans="1:12" s="27" customFormat="1" ht="16.25" customHeight="1" x14ac:dyDescent="0.2">
      <c r="B13" s="319" t="s">
        <v>15</v>
      </c>
      <c r="C13" s="321" t="s">
        <v>287</v>
      </c>
      <c r="D13" s="768">
        <v>4117.26</v>
      </c>
      <c r="E13" s="768">
        <v>4117.26</v>
      </c>
      <c r="F13" s="734">
        <v>100</v>
      </c>
      <c r="G13" s="333">
        <v>7</v>
      </c>
      <c r="H13" s="769">
        <v>201</v>
      </c>
      <c r="K13" s="28"/>
      <c r="L13" s="29"/>
    </row>
    <row r="14" spans="1:12" s="27" customFormat="1" ht="16.25" customHeight="1" x14ac:dyDescent="0.2">
      <c r="B14" s="319" t="s">
        <v>17</v>
      </c>
      <c r="C14" s="391" t="s">
        <v>1309</v>
      </c>
      <c r="D14" s="765">
        <v>4160.9399999999996</v>
      </c>
      <c r="E14" s="766">
        <v>4160.9399999999996</v>
      </c>
      <c r="F14" s="390">
        <v>100</v>
      </c>
      <c r="G14" s="547">
        <v>3</v>
      </c>
      <c r="H14" s="767">
        <v>268</v>
      </c>
      <c r="K14" s="28"/>
      <c r="L14" s="29"/>
    </row>
    <row r="15" spans="1:12" s="27" customFormat="1" ht="16.25" customHeight="1" x14ac:dyDescent="0.2">
      <c r="B15" s="319" t="s">
        <v>18</v>
      </c>
      <c r="C15" s="321" t="s">
        <v>289</v>
      </c>
      <c r="D15" s="768">
        <v>2450.06</v>
      </c>
      <c r="E15" s="768">
        <v>2450.06</v>
      </c>
      <c r="F15" s="734">
        <v>100</v>
      </c>
      <c r="G15" s="333">
        <v>7</v>
      </c>
      <c r="H15" s="769">
        <v>208</v>
      </c>
      <c r="K15" s="28"/>
      <c r="L15" s="29"/>
    </row>
    <row r="16" spans="1:12" s="27" customFormat="1" ht="16.25" customHeight="1" x14ac:dyDescent="0.2">
      <c r="B16" s="319" t="s">
        <v>19</v>
      </c>
      <c r="C16" s="391" t="s">
        <v>290</v>
      </c>
      <c r="D16" s="765">
        <v>3472.7</v>
      </c>
      <c r="E16" s="766">
        <v>3157</v>
      </c>
      <c r="F16" s="390">
        <v>90.9</v>
      </c>
      <c r="G16" s="547">
        <v>8</v>
      </c>
      <c r="H16" s="767">
        <v>231</v>
      </c>
      <c r="K16" s="28"/>
      <c r="L16" s="29"/>
    </row>
    <row r="17" spans="2:12" s="27" customFormat="1" ht="16.25" customHeight="1" x14ac:dyDescent="0.2">
      <c r="B17" s="319" t="s">
        <v>20</v>
      </c>
      <c r="C17" s="321" t="s">
        <v>1310</v>
      </c>
      <c r="D17" s="768">
        <v>5545.13</v>
      </c>
      <c r="E17" s="768">
        <v>5545.13</v>
      </c>
      <c r="F17" s="734">
        <v>100</v>
      </c>
      <c r="G17" s="333">
        <v>12</v>
      </c>
      <c r="H17" s="769">
        <v>360</v>
      </c>
      <c r="K17" s="28"/>
      <c r="L17" s="29"/>
    </row>
    <row r="18" spans="2:12" s="27" customFormat="1" ht="16.25" customHeight="1" x14ac:dyDescent="0.2">
      <c r="B18" s="319" t="s">
        <v>21</v>
      </c>
      <c r="C18" s="391" t="s">
        <v>292</v>
      </c>
      <c r="D18" s="765">
        <v>4554.9799999999996</v>
      </c>
      <c r="E18" s="766">
        <v>4554.9799999999996</v>
      </c>
      <c r="F18" s="390">
        <v>100</v>
      </c>
      <c r="G18" s="547">
        <v>7</v>
      </c>
      <c r="H18" s="767">
        <v>169</v>
      </c>
      <c r="K18" s="28"/>
      <c r="L18" s="29"/>
    </row>
    <row r="19" spans="2:12" s="27" customFormat="1" ht="16.25" customHeight="1" x14ac:dyDescent="0.2">
      <c r="B19" s="319" t="s">
        <v>22</v>
      </c>
      <c r="C19" s="321" t="s">
        <v>293</v>
      </c>
      <c r="D19" s="768">
        <v>3037.37</v>
      </c>
      <c r="E19" s="768">
        <v>3037.37</v>
      </c>
      <c r="F19" s="734">
        <v>100</v>
      </c>
      <c r="G19" s="333">
        <v>5</v>
      </c>
      <c r="H19" s="769">
        <v>178</v>
      </c>
      <c r="K19" s="28"/>
      <c r="L19" s="29"/>
    </row>
    <row r="20" spans="2:12" s="27" customFormat="1" ht="16.25" customHeight="1" x14ac:dyDescent="0.2">
      <c r="B20" s="319" t="s">
        <v>23</v>
      </c>
      <c r="C20" s="391" t="s">
        <v>294</v>
      </c>
      <c r="D20" s="765">
        <v>2854.83</v>
      </c>
      <c r="E20" s="766">
        <v>2854.83</v>
      </c>
      <c r="F20" s="390">
        <v>100</v>
      </c>
      <c r="G20" s="547">
        <v>7</v>
      </c>
      <c r="H20" s="767">
        <v>136</v>
      </c>
      <c r="K20" s="28"/>
      <c r="L20" s="29"/>
    </row>
    <row r="21" spans="2:12" s="27" customFormat="1" ht="16.25" customHeight="1" x14ac:dyDescent="0.2">
      <c r="B21" s="319" t="s">
        <v>24</v>
      </c>
      <c r="C21" s="321" t="s">
        <v>1460</v>
      </c>
      <c r="D21" s="768">
        <v>4076.38</v>
      </c>
      <c r="E21" s="768">
        <v>4076.38</v>
      </c>
      <c r="F21" s="734">
        <v>100</v>
      </c>
      <c r="G21" s="333">
        <v>8</v>
      </c>
      <c r="H21" s="769">
        <v>183</v>
      </c>
      <c r="K21" s="28"/>
      <c r="L21" s="29"/>
    </row>
    <row r="22" spans="2:12" s="27" customFormat="1" ht="16.25" customHeight="1" x14ac:dyDescent="0.2">
      <c r="B22" s="319" t="s">
        <v>25</v>
      </c>
      <c r="C22" s="391" t="s">
        <v>1312</v>
      </c>
      <c r="D22" s="765">
        <v>3361.48</v>
      </c>
      <c r="E22" s="766">
        <v>3361.48</v>
      </c>
      <c r="F22" s="390">
        <v>100</v>
      </c>
      <c r="G22" s="547">
        <v>15</v>
      </c>
      <c r="H22" s="767">
        <v>169</v>
      </c>
      <c r="K22" s="28"/>
      <c r="L22" s="29"/>
    </row>
    <row r="23" spans="2:12" s="27" customFormat="1" ht="16.25" customHeight="1" x14ac:dyDescent="0.2">
      <c r="B23" s="319" t="s">
        <v>26</v>
      </c>
      <c r="C23" s="321" t="s">
        <v>297</v>
      </c>
      <c r="D23" s="768">
        <v>2074.66</v>
      </c>
      <c r="E23" s="768">
        <v>1815.23</v>
      </c>
      <c r="F23" s="734">
        <v>87.5</v>
      </c>
      <c r="G23" s="333">
        <v>7</v>
      </c>
      <c r="H23" s="769">
        <v>133</v>
      </c>
      <c r="K23" s="28"/>
      <c r="L23" s="29"/>
    </row>
    <row r="24" spans="2:12" s="27" customFormat="1" ht="16.25" customHeight="1" x14ac:dyDescent="0.2">
      <c r="B24" s="319" t="s">
        <v>28</v>
      </c>
      <c r="C24" s="391" t="s">
        <v>298</v>
      </c>
      <c r="D24" s="765">
        <v>2054.21</v>
      </c>
      <c r="E24" s="766">
        <v>1821.86</v>
      </c>
      <c r="F24" s="390">
        <v>88.7</v>
      </c>
      <c r="G24" s="547">
        <v>8</v>
      </c>
      <c r="H24" s="767">
        <v>103</v>
      </c>
      <c r="K24" s="28"/>
      <c r="L24" s="29"/>
    </row>
    <row r="25" spans="2:12" s="27" customFormat="1" ht="16.25" customHeight="1" x14ac:dyDescent="0.2">
      <c r="B25" s="319" t="s">
        <v>30</v>
      </c>
      <c r="C25" s="321" t="s">
        <v>299</v>
      </c>
      <c r="D25" s="768">
        <v>1859.43</v>
      </c>
      <c r="E25" s="768">
        <v>1859.43</v>
      </c>
      <c r="F25" s="734">
        <v>100</v>
      </c>
      <c r="G25" s="333">
        <v>7</v>
      </c>
      <c r="H25" s="769">
        <v>101</v>
      </c>
      <c r="K25" s="28"/>
      <c r="L25" s="29"/>
    </row>
    <row r="26" spans="2:12" s="27" customFormat="1" ht="16.25" customHeight="1" x14ac:dyDescent="0.2">
      <c r="B26" s="319" t="s">
        <v>31</v>
      </c>
      <c r="C26" s="391" t="s">
        <v>300</v>
      </c>
      <c r="D26" s="765">
        <v>4869.8100000000004</v>
      </c>
      <c r="E26" s="766">
        <v>4869.8100000000004</v>
      </c>
      <c r="F26" s="390">
        <v>100</v>
      </c>
      <c r="G26" s="547">
        <v>9</v>
      </c>
      <c r="H26" s="767">
        <v>444</v>
      </c>
      <c r="K26" s="28"/>
      <c r="L26" s="29"/>
    </row>
    <row r="27" spans="2:12" s="27" customFormat="1" ht="16.25" customHeight="1" x14ac:dyDescent="0.2">
      <c r="B27" s="319" t="s">
        <v>33</v>
      </c>
      <c r="C27" s="321" t="s">
        <v>302</v>
      </c>
      <c r="D27" s="768">
        <v>3820.09</v>
      </c>
      <c r="E27" s="768">
        <v>3820.09</v>
      </c>
      <c r="F27" s="734">
        <v>100</v>
      </c>
      <c r="G27" s="333">
        <v>1</v>
      </c>
      <c r="H27" s="769" t="s">
        <v>1526</v>
      </c>
      <c r="K27" s="28"/>
      <c r="L27" s="29"/>
    </row>
    <row r="28" spans="2:12" s="27" customFormat="1" ht="16.25" customHeight="1" x14ac:dyDescent="0.2">
      <c r="B28" s="319" t="s">
        <v>36</v>
      </c>
      <c r="C28" s="391" t="s">
        <v>303</v>
      </c>
      <c r="D28" s="765">
        <v>3900.85</v>
      </c>
      <c r="E28" s="766">
        <v>3844.98</v>
      </c>
      <c r="F28" s="390">
        <v>98.6</v>
      </c>
      <c r="G28" s="547">
        <v>10</v>
      </c>
      <c r="H28" s="767">
        <v>139</v>
      </c>
      <c r="K28" s="28"/>
      <c r="L28" s="29"/>
    </row>
    <row r="29" spans="2:12" s="27" customFormat="1" ht="16.25" customHeight="1" x14ac:dyDescent="0.2">
      <c r="B29" s="319" t="s">
        <v>37</v>
      </c>
      <c r="C29" s="321" t="s">
        <v>1313</v>
      </c>
      <c r="D29" s="768">
        <v>1936.4</v>
      </c>
      <c r="E29" s="768">
        <v>1936.4</v>
      </c>
      <c r="F29" s="734">
        <v>100</v>
      </c>
      <c r="G29" s="333">
        <v>8</v>
      </c>
      <c r="H29" s="769">
        <v>111</v>
      </c>
      <c r="K29" s="28"/>
      <c r="L29" s="29"/>
    </row>
    <row r="30" spans="2:12" s="27" customFormat="1" ht="16.25" customHeight="1" x14ac:dyDescent="0.2">
      <c r="B30" s="319" t="s">
        <v>38</v>
      </c>
      <c r="C30" s="391" t="s">
        <v>305</v>
      </c>
      <c r="D30" s="765">
        <v>6851.48</v>
      </c>
      <c r="E30" s="766">
        <v>6851.48</v>
      </c>
      <c r="F30" s="390">
        <v>100</v>
      </c>
      <c r="G30" s="547">
        <v>17</v>
      </c>
      <c r="H30" s="767">
        <v>264</v>
      </c>
      <c r="K30" s="28"/>
      <c r="L30" s="29"/>
    </row>
    <row r="31" spans="2:12" s="27" customFormat="1" ht="16.25" customHeight="1" x14ac:dyDescent="0.2">
      <c r="B31" s="319" t="s">
        <v>39</v>
      </c>
      <c r="C31" s="321" t="s">
        <v>1314</v>
      </c>
      <c r="D31" s="768">
        <v>8266.67</v>
      </c>
      <c r="E31" s="768">
        <v>8266.67</v>
      </c>
      <c r="F31" s="734">
        <v>100</v>
      </c>
      <c r="G31" s="333">
        <v>32</v>
      </c>
      <c r="H31" s="769">
        <v>524</v>
      </c>
      <c r="K31" s="28"/>
      <c r="L31" s="29"/>
    </row>
    <row r="32" spans="2:12" s="27" customFormat="1" ht="16.25" customHeight="1" x14ac:dyDescent="0.2">
      <c r="B32" s="319" t="s">
        <v>40</v>
      </c>
      <c r="C32" s="391" t="s">
        <v>1461</v>
      </c>
      <c r="D32" s="765">
        <v>6866.6</v>
      </c>
      <c r="E32" s="766">
        <v>6866.6</v>
      </c>
      <c r="F32" s="390">
        <v>100</v>
      </c>
      <c r="G32" s="547">
        <v>37</v>
      </c>
      <c r="H32" s="767">
        <v>312</v>
      </c>
      <c r="K32" s="28"/>
      <c r="L32" s="29"/>
    </row>
    <row r="33" spans="2:12" s="27" customFormat="1" ht="16.25" customHeight="1" x14ac:dyDescent="0.2">
      <c r="B33" s="319" t="s">
        <v>41</v>
      </c>
      <c r="C33" s="321" t="s">
        <v>1316</v>
      </c>
      <c r="D33" s="768">
        <v>8074.83</v>
      </c>
      <c r="E33" s="768">
        <v>8074.83</v>
      </c>
      <c r="F33" s="734">
        <v>100</v>
      </c>
      <c r="G33" s="333">
        <v>9</v>
      </c>
      <c r="H33" s="769">
        <v>114</v>
      </c>
      <c r="K33" s="28"/>
      <c r="L33" s="29"/>
    </row>
    <row r="34" spans="2:12" s="27" customFormat="1" ht="16.25" customHeight="1" x14ac:dyDescent="0.2">
      <c r="B34" s="319" t="s">
        <v>733</v>
      </c>
      <c r="C34" s="391" t="s">
        <v>1462</v>
      </c>
      <c r="D34" s="765">
        <v>4019.84</v>
      </c>
      <c r="E34" s="766">
        <v>4019.84</v>
      </c>
      <c r="F34" s="390">
        <v>100</v>
      </c>
      <c r="G34" s="547">
        <v>11</v>
      </c>
      <c r="H34" s="767">
        <v>291</v>
      </c>
      <c r="K34" s="28"/>
      <c r="L34" s="29"/>
    </row>
    <row r="35" spans="2:12" s="27" customFormat="1" ht="16.25" customHeight="1" x14ac:dyDescent="0.2">
      <c r="B35" s="319" t="s">
        <v>734</v>
      </c>
      <c r="C35" s="321" t="s">
        <v>812</v>
      </c>
      <c r="D35" s="768">
        <v>2055.5300000000002</v>
      </c>
      <c r="E35" s="768">
        <v>1824.64</v>
      </c>
      <c r="F35" s="734">
        <v>88.8</v>
      </c>
      <c r="G35" s="333">
        <v>6</v>
      </c>
      <c r="H35" s="769">
        <v>166</v>
      </c>
      <c r="K35" s="28"/>
      <c r="L35" s="29"/>
    </row>
    <row r="36" spans="2:12" s="27" customFormat="1" ht="16.25" customHeight="1" x14ac:dyDescent="0.2">
      <c r="B36" s="319" t="s">
        <v>736</v>
      </c>
      <c r="C36" s="391" t="s">
        <v>813</v>
      </c>
      <c r="D36" s="765">
        <v>2667.77</v>
      </c>
      <c r="E36" s="766">
        <v>2667.77</v>
      </c>
      <c r="F36" s="390">
        <v>100</v>
      </c>
      <c r="G36" s="547">
        <v>1</v>
      </c>
      <c r="H36" s="767" t="s">
        <v>1526</v>
      </c>
      <c r="K36" s="28"/>
      <c r="L36" s="29"/>
    </row>
    <row r="37" spans="2:12" s="27" customFormat="1" ht="16.25" customHeight="1" x14ac:dyDescent="0.2">
      <c r="B37" s="319" t="s">
        <v>1218</v>
      </c>
      <c r="C37" s="321" t="s">
        <v>1317</v>
      </c>
      <c r="D37" s="768">
        <v>34270.050000000003</v>
      </c>
      <c r="E37" s="768">
        <v>34270.050000000003</v>
      </c>
      <c r="F37" s="734">
        <v>100</v>
      </c>
      <c r="G37" s="333">
        <v>1</v>
      </c>
      <c r="H37" s="769" t="s">
        <v>1526</v>
      </c>
      <c r="K37" s="28"/>
      <c r="L37" s="29"/>
    </row>
    <row r="38" spans="2:12" s="27" customFormat="1" ht="16.25" customHeight="1" x14ac:dyDescent="0.2">
      <c r="B38" s="319" t="s">
        <v>1219</v>
      </c>
      <c r="C38" s="391" t="s">
        <v>1318</v>
      </c>
      <c r="D38" s="765">
        <v>24288.080000000002</v>
      </c>
      <c r="E38" s="766">
        <v>23353.87</v>
      </c>
      <c r="F38" s="390">
        <v>96.2</v>
      </c>
      <c r="G38" s="547">
        <v>7</v>
      </c>
      <c r="H38" s="767">
        <v>1166</v>
      </c>
      <c r="K38" s="28"/>
      <c r="L38" s="29"/>
    </row>
    <row r="39" spans="2:12" s="27" customFormat="1" ht="16.25" customHeight="1" x14ac:dyDescent="0.2">
      <c r="B39" s="319" t="s">
        <v>1220</v>
      </c>
      <c r="C39" s="321" t="s">
        <v>1428</v>
      </c>
      <c r="D39" s="768">
        <v>7014.62</v>
      </c>
      <c r="E39" s="768">
        <v>7014.62</v>
      </c>
      <c r="F39" s="734">
        <v>100</v>
      </c>
      <c r="G39" s="333">
        <v>5</v>
      </c>
      <c r="H39" s="769">
        <v>344</v>
      </c>
      <c r="K39" s="28"/>
      <c r="L39" s="29"/>
    </row>
    <row r="40" spans="2:12" s="27" customFormat="1" ht="16.25" customHeight="1" x14ac:dyDescent="0.2">
      <c r="B40" s="319" t="s">
        <v>1222</v>
      </c>
      <c r="C40" s="391" t="s">
        <v>1429</v>
      </c>
      <c r="D40" s="765">
        <v>7719.04</v>
      </c>
      <c r="E40" s="766">
        <v>7569.69</v>
      </c>
      <c r="F40" s="390">
        <v>98.1</v>
      </c>
      <c r="G40" s="547">
        <v>8</v>
      </c>
      <c r="H40" s="767">
        <v>398</v>
      </c>
      <c r="K40" s="28"/>
      <c r="L40" s="29"/>
    </row>
    <row r="41" spans="2:12" s="27" customFormat="1" ht="16.25" customHeight="1" x14ac:dyDescent="0.2">
      <c r="B41" s="319" t="s">
        <v>1223</v>
      </c>
      <c r="C41" s="668" t="s">
        <v>1321</v>
      </c>
      <c r="D41" s="768">
        <v>10914.2</v>
      </c>
      <c r="E41" s="768">
        <v>10914.2</v>
      </c>
      <c r="F41" s="734">
        <v>100</v>
      </c>
      <c r="G41" s="333">
        <v>1</v>
      </c>
      <c r="H41" s="769" t="s">
        <v>1526</v>
      </c>
      <c r="K41" s="28"/>
      <c r="L41" s="29"/>
    </row>
    <row r="42" spans="2:12" s="27" customFormat="1" ht="16.25" customHeight="1" x14ac:dyDescent="0.2">
      <c r="B42" s="319" t="s">
        <v>1224</v>
      </c>
      <c r="C42" s="391" t="s">
        <v>1430</v>
      </c>
      <c r="D42" s="765">
        <v>6032.24</v>
      </c>
      <c r="E42" s="766">
        <v>6032.24</v>
      </c>
      <c r="F42" s="390">
        <v>100</v>
      </c>
      <c r="G42" s="547">
        <v>10</v>
      </c>
      <c r="H42" s="767">
        <v>298</v>
      </c>
      <c r="K42" s="28"/>
      <c r="L42" s="29"/>
    </row>
    <row r="43" spans="2:12" s="27" customFormat="1" ht="16.25" customHeight="1" x14ac:dyDescent="0.2">
      <c r="B43" s="319" t="s">
        <v>1225</v>
      </c>
      <c r="C43" s="321" t="s">
        <v>1431</v>
      </c>
      <c r="D43" s="768">
        <v>7429.16</v>
      </c>
      <c r="E43" s="768">
        <v>7429.16</v>
      </c>
      <c r="F43" s="734">
        <v>100</v>
      </c>
      <c r="G43" s="333">
        <v>4</v>
      </c>
      <c r="H43" s="769">
        <v>364</v>
      </c>
      <c r="K43" s="28"/>
      <c r="L43" s="29"/>
    </row>
    <row r="44" spans="2:12" s="27" customFormat="1" ht="16.25" customHeight="1" x14ac:dyDescent="0.2">
      <c r="B44" s="319" t="s">
        <v>1227</v>
      </c>
      <c r="C44" s="391" t="s">
        <v>1432</v>
      </c>
      <c r="D44" s="765">
        <v>3524.17</v>
      </c>
      <c r="E44" s="766">
        <v>3524.17</v>
      </c>
      <c r="F44" s="390">
        <v>100</v>
      </c>
      <c r="G44" s="547">
        <v>7</v>
      </c>
      <c r="H44" s="767">
        <v>170</v>
      </c>
      <c r="K44" s="28"/>
      <c r="L44" s="29"/>
    </row>
    <row r="45" spans="2:12" s="27" customFormat="1" ht="16.25" customHeight="1" x14ac:dyDescent="0.2">
      <c r="B45" s="319" t="s">
        <v>1229</v>
      </c>
      <c r="C45" s="321" t="s">
        <v>1433</v>
      </c>
      <c r="D45" s="768">
        <v>1812.52</v>
      </c>
      <c r="E45" s="768">
        <v>1812.52</v>
      </c>
      <c r="F45" s="734">
        <v>100</v>
      </c>
      <c r="G45" s="333">
        <v>8</v>
      </c>
      <c r="H45" s="769">
        <v>109</v>
      </c>
      <c r="K45" s="28"/>
      <c r="L45" s="29"/>
    </row>
    <row r="46" spans="2:12" s="27" customFormat="1" ht="16.25" customHeight="1" x14ac:dyDescent="0.2">
      <c r="B46" s="319" t="s">
        <v>1231</v>
      </c>
      <c r="C46" s="391" t="s">
        <v>1326</v>
      </c>
      <c r="D46" s="765">
        <v>5850.23</v>
      </c>
      <c r="E46" s="766">
        <v>5286.97</v>
      </c>
      <c r="F46" s="390">
        <v>90.4</v>
      </c>
      <c r="G46" s="547">
        <v>7</v>
      </c>
      <c r="H46" s="767">
        <v>148</v>
      </c>
      <c r="K46" s="28"/>
      <c r="L46" s="29"/>
    </row>
    <row r="47" spans="2:12" s="27" customFormat="1" ht="16.25" customHeight="1" x14ac:dyDescent="0.2">
      <c r="B47" s="319" t="s">
        <v>43</v>
      </c>
      <c r="C47" s="321" t="s">
        <v>309</v>
      </c>
      <c r="D47" s="768">
        <v>13642.16</v>
      </c>
      <c r="E47" s="768">
        <v>13444.83</v>
      </c>
      <c r="F47" s="734">
        <v>98.6</v>
      </c>
      <c r="G47" s="333">
        <v>49</v>
      </c>
      <c r="H47" s="769">
        <v>458</v>
      </c>
      <c r="K47" s="28"/>
      <c r="L47" s="29"/>
    </row>
    <row r="48" spans="2:12" s="27" customFormat="1" ht="16.25" customHeight="1" x14ac:dyDescent="0.2">
      <c r="B48" s="319" t="s">
        <v>44</v>
      </c>
      <c r="C48" s="391" t="s">
        <v>310</v>
      </c>
      <c r="D48" s="765">
        <v>6559.34</v>
      </c>
      <c r="E48" s="766">
        <v>6559.34</v>
      </c>
      <c r="F48" s="390">
        <v>100</v>
      </c>
      <c r="G48" s="547">
        <v>4</v>
      </c>
      <c r="H48" s="767">
        <v>267</v>
      </c>
      <c r="K48" s="28"/>
      <c r="L48" s="29"/>
    </row>
    <row r="49" spans="2:12" s="27" customFormat="1" ht="16.25" customHeight="1" x14ac:dyDescent="0.2">
      <c r="B49" s="319" t="s">
        <v>46</v>
      </c>
      <c r="C49" s="321" t="s">
        <v>1327</v>
      </c>
      <c r="D49" s="768">
        <v>6033.7</v>
      </c>
      <c r="E49" s="768">
        <v>5926.55</v>
      </c>
      <c r="F49" s="734">
        <v>98.2</v>
      </c>
      <c r="G49" s="333">
        <v>37</v>
      </c>
      <c r="H49" s="769">
        <v>169</v>
      </c>
      <c r="K49" s="28"/>
      <c r="L49" s="29"/>
    </row>
    <row r="50" spans="2:12" s="27" customFormat="1" ht="16.25" customHeight="1" x14ac:dyDescent="0.2">
      <c r="B50" s="319" t="s">
        <v>47</v>
      </c>
      <c r="C50" s="391" t="s">
        <v>312</v>
      </c>
      <c r="D50" s="765">
        <v>5882.2</v>
      </c>
      <c r="E50" s="766">
        <v>5882.2</v>
      </c>
      <c r="F50" s="390">
        <v>100</v>
      </c>
      <c r="G50" s="547">
        <v>31</v>
      </c>
      <c r="H50" s="767">
        <v>177</v>
      </c>
      <c r="K50" s="28"/>
      <c r="L50" s="29"/>
    </row>
    <row r="51" spans="2:12" s="27" customFormat="1" ht="16.25" customHeight="1" x14ac:dyDescent="0.2">
      <c r="B51" s="319" t="s">
        <v>48</v>
      </c>
      <c r="C51" s="321" t="s">
        <v>1463</v>
      </c>
      <c r="D51" s="768">
        <v>3282.9</v>
      </c>
      <c r="E51" s="768">
        <v>3282.9</v>
      </c>
      <c r="F51" s="734">
        <v>100</v>
      </c>
      <c r="G51" s="333">
        <v>19</v>
      </c>
      <c r="H51" s="769">
        <v>114</v>
      </c>
      <c r="K51" s="28"/>
      <c r="L51" s="29"/>
    </row>
    <row r="52" spans="2:12" s="27" customFormat="1" ht="16.25" customHeight="1" x14ac:dyDescent="0.2">
      <c r="B52" s="319" t="s">
        <v>49</v>
      </c>
      <c r="C52" s="391" t="s">
        <v>1464</v>
      </c>
      <c r="D52" s="765">
        <v>4655.74</v>
      </c>
      <c r="E52" s="766">
        <v>4655.74</v>
      </c>
      <c r="F52" s="390">
        <v>100</v>
      </c>
      <c r="G52" s="547">
        <v>17</v>
      </c>
      <c r="H52" s="767">
        <v>144</v>
      </c>
      <c r="K52" s="28"/>
      <c r="L52" s="29"/>
    </row>
    <row r="53" spans="2:12" s="27" customFormat="1" ht="16.25" customHeight="1" x14ac:dyDescent="0.2">
      <c r="B53" s="319" t="s">
        <v>50</v>
      </c>
      <c r="C53" s="321" t="s">
        <v>315</v>
      </c>
      <c r="D53" s="768">
        <v>34616.839999999997</v>
      </c>
      <c r="E53" s="768">
        <v>34616.839999999997</v>
      </c>
      <c r="F53" s="734">
        <v>100</v>
      </c>
      <c r="G53" s="333">
        <v>1</v>
      </c>
      <c r="H53" s="769" t="s">
        <v>1526</v>
      </c>
      <c r="K53" s="28"/>
      <c r="L53" s="29"/>
    </row>
    <row r="54" spans="2:12" s="27" customFormat="1" ht="16.25" customHeight="1" x14ac:dyDescent="0.2">
      <c r="B54" s="319" t="s">
        <v>51</v>
      </c>
      <c r="C54" s="391" t="s">
        <v>316</v>
      </c>
      <c r="D54" s="765">
        <v>21171.040000000001</v>
      </c>
      <c r="E54" s="766">
        <v>21129.48</v>
      </c>
      <c r="F54" s="390">
        <v>99.8</v>
      </c>
      <c r="G54" s="547">
        <v>42</v>
      </c>
      <c r="H54" s="767">
        <v>710</v>
      </c>
      <c r="K54" s="28"/>
      <c r="L54" s="29"/>
    </row>
    <row r="55" spans="2:12" s="27" customFormat="1" ht="16.25" customHeight="1" x14ac:dyDescent="0.2">
      <c r="B55" s="319" t="s">
        <v>52</v>
      </c>
      <c r="C55" s="321" t="s">
        <v>317</v>
      </c>
      <c r="D55" s="768">
        <v>16977.79</v>
      </c>
      <c r="E55" s="768">
        <v>16977.79</v>
      </c>
      <c r="F55" s="734">
        <v>100</v>
      </c>
      <c r="G55" s="333">
        <v>24</v>
      </c>
      <c r="H55" s="769">
        <v>532</v>
      </c>
      <c r="K55" s="28"/>
      <c r="L55" s="29"/>
    </row>
    <row r="56" spans="2:12" s="27" customFormat="1" ht="16.25" customHeight="1" x14ac:dyDescent="0.2">
      <c r="B56" s="319" t="s">
        <v>53</v>
      </c>
      <c r="C56" s="391" t="s">
        <v>318</v>
      </c>
      <c r="D56" s="765">
        <v>5213.0200000000004</v>
      </c>
      <c r="E56" s="766">
        <v>5213.0200000000004</v>
      </c>
      <c r="F56" s="390">
        <v>100</v>
      </c>
      <c r="G56" s="547">
        <v>16</v>
      </c>
      <c r="H56" s="767">
        <v>269</v>
      </c>
      <c r="K56" s="28"/>
      <c r="L56" s="29"/>
    </row>
    <row r="57" spans="2:12" s="27" customFormat="1" ht="16.25" customHeight="1" x14ac:dyDescent="0.2">
      <c r="B57" s="319" t="s">
        <v>54</v>
      </c>
      <c r="C57" s="321" t="s">
        <v>319</v>
      </c>
      <c r="D57" s="768">
        <v>11558.68</v>
      </c>
      <c r="E57" s="768">
        <v>11558.68</v>
      </c>
      <c r="F57" s="734">
        <v>100</v>
      </c>
      <c r="G57" s="333">
        <v>19</v>
      </c>
      <c r="H57" s="769">
        <v>327</v>
      </c>
      <c r="K57" s="28"/>
      <c r="L57" s="29"/>
    </row>
    <row r="58" spans="2:12" s="27" customFormat="1" ht="16.25" customHeight="1" x14ac:dyDescent="0.2">
      <c r="B58" s="319" t="s">
        <v>55</v>
      </c>
      <c r="C58" s="391" t="s">
        <v>320</v>
      </c>
      <c r="D58" s="765">
        <v>7828.17</v>
      </c>
      <c r="E58" s="766">
        <v>7828.17</v>
      </c>
      <c r="F58" s="390">
        <v>100</v>
      </c>
      <c r="G58" s="547">
        <v>20</v>
      </c>
      <c r="H58" s="767">
        <v>232</v>
      </c>
      <c r="K58" s="28"/>
      <c r="L58" s="29"/>
    </row>
    <row r="59" spans="2:12" s="27" customFormat="1" ht="16.25" customHeight="1" x14ac:dyDescent="0.2">
      <c r="B59" s="319" t="s">
        <v>56</v>
      </c>
      <c r="C59" s="321" t="s">
        <v>1331</v>
      </c>
      <c r="D59" s="768">
        <v>7520.72</v>
      </c>
      <c r="E59" s="768">
        <v>7520.72</v>
      </c>
      <c r="F59" s="734">
        <v>100</v>
      </c>
      <c r="G59" s="333">
        <v>54</v>
      </c>
      <c r="H59" s="769">
        <v>276</v>
      </c>
      <c r="K59" s="28"/>
      <c r="L59" s="29"/>
    </row>
    <row r="60" spans="2:12" s="27" customFormat="1" ht="16.25" customHeight="1" thickBot="1" x14ac:dyDescent="0.25">
      <c r="B60" s="331" t="s">
        <v>57</v>
      </c>
      <c r="C60" s="770" t="s">
        <v>1332</v>
      </c>
      <c r="D60" s="771">
        <v>3751.85</v>
      </c>
      <c r="E60" s="772">
        <v>3455.5</v>
      </c>
      <c r="F60" s="515">
        <v>92.100000000000009</v>
      </c>
      <c r="G60" s="560">
        <v>23</v>
      </c>
      <c r="H60" s="773">
        <v>100</v>
      </c>
      <c r="K60" s="28"/>
      <c r="L60" s="29"/>
    </row>
    <row r="61" spans="2:12" s="27" customFormat="1" ht="16.25" customHeight="1" thickTop="1" x14ac:dyDescent="0.2">
      <c r="B61" s="332" t="s">
        <v>58</v>
      </c>
      <c r="C61" s="774" t="s">
        <v>323</v>
      </c>
      <c r="D61" s="775">
        <v>39395.029999999977</v>
      </c>
      <c r="E61" s="775">
        <v>38371.289999999979</v>
      </c>
      <c r="F61" s="776">
        <v>97.4</v>
      </c>
      <c r="G61" s="777">
        <v>102</v>
      </c>
      <c r="H61" s="778">
        <v>863</v>
      </c>
      <c r="K61" s="28"/>
      <c r="L61" s="29"/>
    </row>
    <row r="62" spans="2:12" s="27" customFormat="1" ht="16.25" customHeight="1" x14ac:dyDescent="0.2">
      <c r="B62" s="332" t="s">
        <v>59</v>
      </c>
      <c r="C62" s="391" t="s">
        <v>324</v>
      </c>
      <c r="D62" s="765">
        <v>29383.65</v>
      </c>
      <c r="E62" s="766">
        <v>29383.65</v>
      </c>
      <c r="F62" s="390">
        <v>100</v>
      </c>
      <c r="G62" s="547">
        <v>1</v>
      </c>
      <c r="H62" s="767" t="s">
        <v>1526</v>
      </c>
      <c r="K62" s="28"/>
      <c r="L62" s="29"/>
    </row>
    <row r="63" spans="2:12" s="27" customFormat="1" ht="16.25" customHeight="1" x14ac:dyDescent="0.2">
      <c r="B63" s="332" t="s">
        <v>60</v>
      </c>
      <c r="C63" s="321" t="s">
        <v>271</v>
      </c>
      <c r="D63" s="768">
        <v>6295.22</v>
      </c>
      <c r="E63" s="768">
        <v>5554.27</v>
      </c>
      <c r="F63" s="734">
        <v>88.2</v>
      </c>
      <c r="G63" s="333">
        <v>10</v>
      </c>
      <c r="H63" s="769">
        <v>337</v>
      </c>
      <c r="K63" s="28"/>
      <c r="L63" s="29"/>
    </row>
    <row r="64" spans="2:12" s="27" customFormat="1" ht="16.25" customHeight="1" x14ac:dyDescent="0.2">
      <c r="B64" s="332" t="s">
        <v>61</v>
      </c>
      <c r="C64" s="391" t="s">
        <v>325</v>
      </c>
      <c r="D64" s="765">
        <v>18810.309999999998</v>
      </c>
      <c r="E64" s="766">
        <v>18810.309999999998</v>
      </c>
      <c r="F64" s="390">
        <v>100</v>
      </c>
      <c r="G64" s="547">
        <v>1</v>
      </c>
      <c r="H64" s="767" t="s">
        <v>1526</v>
      </c>
      <c r="K64" s="28"/>
      <c r="L64" s="29"/>
    </row>
    <row r="65" spans="2:12" s="27" customFormat="1" ht="16.25" customHeight="1" x14ac:dyDescent="0.2">
      <c r="B65" s="332" t="s">
        <v>62</v>
      </c>
      <c r="C65" s="321" t="s">
        <v>326</v>
      </c>
      <c r="D65" s="768">
        <v>3611.5899999999997</v>
      </c>
      <c r="E65" s="768">
        <v>3611.5899999999997</v>
      </c>
      <c r="F65" s="734">
        <v>100</v>
      </c>
      <c r="G65" s="333">
        <v>14</v>
      </c>
      <c r="H65" s="769">
        <v>483</v>
      </c>
      <c r="K65" s="28"/>
      <c r="L65" s="29"/>
    </row>
    <row r="66" spans="2:12" s="27" customFormat="1" ht="16.25" customHeight="1" x14ac:dyDescent="0.2">
      <c r="B66" s="332" t="s">
        <v>63</v>
      </c>
      <c r="C66" s="391" t="s">
        <v>327</v>
      </c>
      <c r="D66" s="765">
        <v>2693.93</v>
      </c>
      <c r="E66" s="766">
        <v>2693.93</v>
      </c>
      <c r="F66" s="390">
        <v>100</v>
      </c>
      <c r="G66" s="547">
        <v>13</v>
      </c>
      <c r="H66" s="767">
        <v>236</v>
      </c>
      <c r="K66" s="28"/>
      <c r="L66" s="29"/>
    </row>
    <row r="67" spans="2:12" s="27" customFormat="1" ht="16.25" customHeight="1" x14ac:dyDescent="0.2">
      <c r="B67" s="332" t="s">
        <v>64</v>
      </c>
      <c r="C67" s="321" t="s">
        <v>2</v>
      </c>
      <c r="D67" s="768">
        <v>2891.32</v>
      </c>
      <c r="E67" s="768">
        <v>2891.32</v>
      </c>
      <c r="F67" s="734">
        <v>100</v>
      </c>
      <c r="G67" s="333">
        <v>7</v>
      </c>
      <c r="H67" s="769">
        <v>124</v>
      </c>
      <c r="K67" s="28"/>
      <c r="L67" s="29"/>
    </row>
    <row r="68" spans="2:12" s="27" customFormat="1" ht="16.25" customHeight="1" x14ac:dyDescent="0.2">
      <c r="B68" s="332" t="s">
        <v>65</v>
      </c>
      <c r="C68" s="391" t="s">
        <v>328</v>
      </c>
      <c r="D68" s="765">
        <v>14367.98</v>
      </c>
      <c r="E68" s="766">
        <v>14367.98</v>
      </c>
      <c r="F68" s="390">
        <v>100</v>
      </c>
      <c r="G68" s="547">
        <v>1</v>
      </c>
      <c r="H68" s="767" t="s">
        <v>1526</v>
      </c>
      <c r="K68" s="28"/>
      <c r="L68" s="29"/>
    </row>
    <row r="69" spans="2:12" s="27" customFormat="1" ht="16.25" customHeight="1" x14ac:dyDescent="0.2">
      <c r="B69" s="332" t="s">
        <v>66</v>
      </c>
      <c r="C69" s="321" t="s">
        <v>329</v>
      </c>
      <c r="D69" s="768">
        <v>12385.18</v>
      </c>
      <c r="E69" s="768">
        <v>12385.18</v>
      </c>
      <c r="F69" s="734">
        <v>100</v>
      </c>
      <c r="G69" s="333">
        <v>1</v>
      </c>
      <c r="H69" s="769" t="s">
        <v>1526</v>
      </c>
      <c r="K69" s="28"/>
      <c r="L69" s="29"/>
    </row>
    <row r="70" spans="2:12" s="27" customFormat="1" ht="16.25" customHeight="1" x14ac:dyDescent="0.2">
      <c r="B70" s="332" t="s">
        <v>67</v>
      </c>
      <c r="C70" s="391" t="s">
        <v>272</v>
      </c>
      <c r="D70" s="765">
        <v>7480.63</v>
      </c>
      <c r="E70" s="766">
        <v>7480.63</v>
      </c>
      <c r="F70" s="390">
        <v>100</v>
      </c>
      <c r="G70" s="547">
        <v>1</v>
      </c>
      <c r="H70" s="767" t="s">
        <v>1526</v>
      </c>
      <c r="K70" s="28"/>
      <c r="L70" s="29"/>
    </row>
    <row r="71" spans="2:12" s="27" customFormat="1" ht="16.25" customHeight="1" x14ac:dyDescent="0.2">
      <c r="B71" s="332" t="s">
        <v>68</v>
      </c>
      <c r="C71" s="321" t="s">
        <v>330</v>
      </c>
      <c r="D71" s="768">
        <v>1791.3399999999997</v>
      </c>
      <c r="E71" s="768">
        <v>1791.3399999999997</v>
      </c>
      <c r="F71" s="734">
        <v>100</v>
      </c>
      <c r="G71" s="333">
        <v>10</v>
      </c>
      <c r="H71" s="769">
        <v>127</v>
      </c>
      <c r="K71" s="28"/>
      <c r="L71" s="29"/>
    </row>
    <row r="72" spans="2:12" s="27" customFormat="1" ht="16.25" customHeight="1" x14ac:dyDescent="0.2">
      <c r="B72" s="332" t="s">
        <v>69</v>
      </c>
      <c r="C72" s="391" t="s">
        <v>331</v>
      </c>
      <c r="D72" s="765">
        <v>2286.4699999999998</v>
      </c>
      <c r="E72" s="766">
        <v>2286.4699999999998</v>
      </c>
      <c r="F72" s="390">
        <v>100</v>
      </c>
      <c r="G72" s="547">
        <v>1</v>
      </c>
      <c r="H72" s="767" t="s">
        <v>1526</v>
      </c>
      <c r="K72" s="28"/>
      <c r="L72" s="29"/>
    </row>
    <row r="73" spans="2:12" s="27" customFormat="1" ht="16.25" customHeight="1" x14ac:dyDescent="0.2">
      <c r="B73" s="332" t="s">
        <v>70</v>
      </c>
      <c r="C73" s="321" t="s">
        <v>332</v>
      </c>
      <c r="D73" s="768">
        <v>2457.36</v>
      </c>
      <c r="E73" s="768">
        <v>2457.36</v>
      </c>
      <c r="F73" s="734">
        <v>100</v>
      </c>
      <c r="G73" s="333">
        <v>7</v>
      </c>
      <c r="H73" s="769">
        <v>119</v>
      </c>
      <c r="K73" s="28"/>
      <c r="L73" s="29"/>
    </row>
    <row r="74" spans="2:12" s="27" customFormat="1" ht="16.25" customHeight="1" x14ac:dyDescent="0.2">
      <c r="B74" s="332" t="s">
        <v>71</v>
      </c>
      <c r="C74" s="391" t="s">
        <v>333</v>
      </c>
      <c r="D74" s="765">
        <v>6217.85</v>
      </c>
      <c r="E74" s="766">
        <v>6217.85</v>
      </c>
      <c r="F74" s="390">
        <v>100</v>
      </c>
      <c r="G74" s="547">
        <v>1</v>
      </c>
      <c r="H74" s="767" t="s">
        <v>1526</v>
      </c>
      <c r="K74" s="28"/>
      <c r="L74" s="29"/>
    </row>
    <row r="75" spans="2:12" s="27" customFormat="1" ht="16.25" customHeight="1" x14ac:dyDescent="0.2">
      <c r="B75" s="332" t="s">
        <v>72</v>
      </c>
      <c r="C75" s="321" t="s">
        <v>334</v>
      </c>
      <c r="D75" s="768">
        <v>3381.19</v>
      </c>
      <c r="E75" s="768">
        <v>3381.19</v>
      </c>
      <c r="F75" s="734">
        <v>100</v>
      </c>
      <c r="G75" s="333">
        <v>1</v>
      </c>
      <c r="H75" s="769" t="s">
        <v>1526</v>
      </c>
      <c r="K75" s="28"/>
      <c r="L75" s="29"/>
    </row>
    <row r="76" spans="2:12" s="27" customFormat="1" ht="16.25" customHeight="1" x14ac:dyDescent="0.2">
      <c r="B76" s="332" t="s">
        <v>73</v>
      </c>
      <c r="C76" s="391" t="s">
        <v>335</v>
      </c>
      <c r="D76" s="765">
        <v>4183.63</v>
      </c>
      <c r="E76" s="766">
        <v>4183.63</v>
      </c>
      <c r="F76" s="390">
        <v>100</v>
      </c>
      <c r="G76" s="547">
        <v>1</v>
      </c>
      <c r="H76" s="767" t="s">
        <v>1526</v>
      </c>
      <c r="K76" s="28"/>
      <c r="L76" s="29"/>
    </row>
    <row r="77" spans="2:12" s="27" customFormat="1" ht="16.25" customHeight="1" x14ac:dyDescent="0.2">
      <c r="B77" s="332" t="s">
        <v>75</v>
      </c>
      <c r="C77" s="321" t="s">
        <v>337</v>
      </c>
      <c r="D77" s="768">
        <v>1725.61</v>
      </c>
      <c r="E77" s="768">
        <v>1725.61</v>
      </c>
      <c r="F77" s="734">
        <v>100</v>
      </c>
      <c r="G77" s="333">
        <v>1</v>
      </c>
      <c r="H77" s="769" t="s">
        <v>1526</v>
      </c>
      <c r="K77" s="28"/>
      <c r="L77" s="29"/>
    </row>
    <row r="78" spans="2:12" s="27" customFormat="1" ht="16.25" customHeight="1" x14ac:dyDescent="0.2">
      <c r="B78" s="332" t="s">
        <v>76</v>
      </c>
      <c r="C78" s="391" t="s">
        <v>338</v>
      </c>
      <c r="D78" s="765">
        <v>3057.02</v>
      </c>
      <c r="E78" s="766">
        <v>3057.02</v>
      </c>
      <c r="F78" s="390">
        <v>100</v>
      </c>
      <c r="G78" s="547">
        <v>1</v>
      </c>
      <c r="H78" s="767" t="s">
        <v>1526</v>
      </c>
      <c r="K78" s="28"/>
      <c r="L78" s="29"/>
    </row>
    <row r="79" spans="2:12" s="27" customFormat="1" ht="16.25" customHeight="1" x14ac:dyDescent="0.2">
      <c r="B79" s="332" t="s">
        <v>77</v>
      </c>
      <c r="C79" s="321" t="s">
        <v>339</v>
      </c>
      <c r="D79" s="768">
        <v>1923.6400000000003</v>
      </c>
      <c r="E79" s="768">
        <v>1923.6400000000003</v>
      </c>
      <c r="F79" s="734">
        <v>100</v>
      </c>
      <c r="G79" s="333">
        <v>1</v>
      </c>
      <c r="H79" s="769" t="s">
        <v>1526</v>
      </c>
      <c r="K79" s="28"/>
      <c r="L79" s="29"/>
    </row>
    <row r="80" spans="2:12" s="27" customFormat="1" ht="16.25" customHeight="1" x14ac:dyDescent="0.2">
      <c r="B80" s="332" t="s">
        <v>78</v>
      </c>
      <c r="C80" s="391" t="s">
        <v>340</v>
      </c>
      <c r="D80" s="765">
        <v>1930.05</v>
      </c>
      <c r="E80" s="766">
        <v>1930.05</v>
      </c>
      <c r="F80" s="390">
        <v>100</v>
      </c>
      <c r="G80" s="547">
        <v>1</v>
      </c>
      <c r="H80" s="767" t="s">
        <v>1526</v>
      </c>
      <c r="K80" s="28"/>
      <c r="L80" s="29"/>
    </row>
    <row r="81" spans="2:12" s="27" customFormat="1" ht="16.25" customHeight="1" x14ac:dyDescent="0.2">
      <c r="B81" s="332" t="s">
        <v>79</v>
      </c>
      <c r="C81" s="321" t="s">
        <v>341</v>
      </c>
      <c r="D81" s="768">
        <v>4105</v>
      </c>
      <c r="E81" s="768">
        <v>4105</v>
      </c>
      <c r="F81" s="734">
        <v>100</v>
      </c>
      <c r="G81" s="333">
        <v>1</v>
      </c>
      <c r="H81" s="769" t="s">
        <v>1526</v>
      </c>
      <c r="K81" s="28"/>
      <c r="L81" s="29"/>
    </row>
    <row r="82" spans="2:12" s="27" customFormat="1" ht="16.25" customHeight="1" x14ac:dyDescent="0.2">
      <c r="B82" s="332" t="s">
        <v>80</v>
      </c>
      <c r="C82" s="391" t="s">
        <v>342</v>
      </c>
      <c r="D82" s="765">
        <v>1305.78</v>
      </c>
      <c r="E82" s="766">
        <v>1305.78</v>
      </c>
      <c r="F82" s="390">
        <v>100</v>
      </c>
      <c r="G82" s="547">
        <v>1</v>
      </c>
      <c r="H82" s="767" t="s">
        <v>1526</v>
      </c>
      <c r="K82" s="28"/>
      <c r="L82" s="29"/>
    </row>
    <row r="83" spans="2:12" s="27" customFormat="1" ht="16.25" customHeight="1" x14ac:dyDescent="0.2">
      <c r="B83" s="332" t="s">
        <v>82</v>
      </c>
      <c r="C83" s="321" t="s">
        <v>344</v>
      </c>
      <c r="D83" s="768">
        <v>989.77</v>
      </c>
      <c r="E83" s="768">
        <v>989.77</v>
      </c>
      <c r="F83" s="734">
        <v>100</v>
      </c>
      <c r="G83" s="333">
        <v>1</v>
      </c>
      <c r="H83" s="769" t="s">
        <v>1526</v>
      </c>
      <c r="K83" s="28"/>
      <c r="L83" s="29"/>
    </row>
    <row r="84" spans="2:12" s="27" customFormat="1" ht="16.25" customHeight="1" x14ac:dyDescent="0.2">
      <c r="B84" s="332" t="s">
        <v>83</v>
      </c>
      <c r="C84" s="391" t="s">
        <v>345</v>
      </c>
      <c r="D84" s="765">
        <v>2783.79</v>
      </c>
      <c r="E84" s="766">
        <v>2783.79</v>
      </c>
      <c r="F84" s="390">
        <v>100</v>
      </c>
      <c r="G84" s="547">
        <v>1</v>
      </c>
      <c r="H84" s="767" t="s">
        <v>1526</v>
      </c>
      <c r="K84" s="28"/>
      <c r="L84" s="29"/>
    </row>
    <row r="85" spans="2:12" s="27" customFormat="1" ht="16.25" customHeight="1" x14ac:dyDescent="0.2">
      <c r="B85" s="332" t="s">
        <v>84</v>
      </c>
      <c r="C85" s="321" t="s">
        <v>346</v>
      </c>
      <c r="D85" s="768">
        <v>1646.9700000000003</v>
      </c>
      <c r="E85" s="768">
        <v>1646.9700000000003</v>
      </c>
      <c r="F85" s="734">
        <v>100</v>
      </c>
      <c r="G85" s="333">
        <v>1</v>
      </c>
      <c r="H85" s="769" t="s">
        <v>1526</v>
      </c>
      <c r="K85" s="28"/>
      <c r="L85" s="29"/>
    </row>
    <row r="86" spans="2:12" s="27" customFormat="1" ht="16.25" customHeight="1" x14ac:dyDescent="0.2">
      <c r="B86" s="332" t="s">
        <v>85</v>
      </c>
      <c r="C86" s="391" t="s">
        <v>347</v>
      </c>
      <c r="D86" s="765">
        <v>2462.4</v>
      </c>
      <c r="E86" s="766">
        <v>2462.4</v>
      </c>
      <c r="F86" s="390">
        <v>100</v>
      </c>
      <c r="G86" s="547">
        <v>1</v>
      </c>
      <c r="H86" s="767" t="s">
        <v>1526</v>
      </c>
      <c r="K86" s="28"/>
      <c r="L86" s="29"/>
    </row>
    <row r="87" spans="2:12" s="27" customFormat="1" ht="16.25" customHeight="1" x14ac:dyDescent="0.2">
      <c r="B87" s="332" t="s">
        <v>86</v>
      </c>
      <c r="C87" s="321" t="s">
        <v>348</v>
      </c>
      <c r="D87" s="768">
        <v>892.56</v>
      </c>
      <c r="E87" s="768">
        <v>892.56</v>
      </c>
      <c r="F87" s="734">
        <v>100</v>
      </c>
      <c r="G87" s="333">
        <v>1</v>
      </c>
      <c r="H87" s="769" t="s">
        <v>1526</v>
      </c>
      <c r="K87" s="28"/>
      <c r="L87" s="29"/>
    </row>
    <row r="88" spans="2:12" s="27" customFormat="1" ht="16.25" customHeight="1" x14ac:dyDescent="0.2">
      <c r="B88" s="332" t="s">
        <v>87</v>
      </c>
      <c r="C88" s="391" t="s">
        <v>349</v>
      </c>
      <c r="D88" s="765">
        <v>1793</v>
      </c>
      <c r="E88" s="766">
        <v>1793</v>
      </c>
      <c r="F88" s="390">
        <v>100</v>
      </c>
      <c r="G88" s="547">
        <v>1</v>
      </c>
      <c r="H88" s="767" t="s">
        <v>1526</v>
      </c>
      <c r="K88" s="28"/>
      <c r="L88" s="29"/>
    </row>
    <row r="89" spans="2:12" s="27" customFormat="1" ht="16.25" customHeight="1" x14ac:dyDescent="0.2">
      <c r="B89" s="332" t="s">
        <v>88</v>
      </c>
      <c r="C89" s="321" t="s">
        <v>1465</v>
      </c>
      <c r="D89" s="768">
        <v>4004.09</v>
      </c>
      <c r="E89" s="768">
        <v>4004.09</v>
      </c>
      <c r="F89" s="734">
        <v>100</v>
      </c>
      <c r="G89" s="333">
        <v>1</v>
      </c>
      <c r="H89" s="769" t="s">
        <v>1526</v>
      </c>
      <c r="K89" s="28"/>
      <c r="L89" s="29"/>
    </row>
    <row r="90" spans="2:12" s="27" customFormat="1" ht="16.25" customHeight="1" x14ac:dyDescent="0.2">
      <c r="B90" s="332" t="s">
        <v>89</v>
      </c>
      <c r="C90" s="391" t="s">
        <v>350</v>
      </c>
      <c r="D90" s="765">
        <v>1277.06</v>
      </c>
      <c r="E90" s="766">
        <v>1277.06</v>
      </c>
      <c r="F90" s="390">
        <v>100</v>
      </c>
      <c r="G90" s="547">
        <v>10</v>
      </c>
      <c r="H90" s="767">
        <v>95</v>
      </c>
      <c r="K90" s="28"/>
      <c r="L90" s="29"/>
    </row>
    <row r="91" spans="2:12" s="27" customFormat="1" ht="16.25" customHeight="1" x14ac:dyDescent="0.2">
      <c r="B91" s="332" t="s">
        <v>1262</v>
      </c>
      <c r="C91" s="321" t="s">
        <v>1339</v>
      </c>
      <c r="D91" s="768">
        <v>61763.280000000006</v>
      </c>
      <c r="E91" s="768">
        <v>61763.280000000006</v>
      </c>
      <c r="F91" s="734">
        <v>100</v>
      </c>
      <c r="G91" s="333">
        <v>2</v>
      </c>
      <c r="H91" s="769" t="s">
        <v>1526</v>
      </c>
      <c r="K91" s="28"/>
      <c r="L91" s="29"/>
    </row>
    <row r="92" spans="2:12" s="27" customFormat="1" ht="16.25" customHeight="1" x14ac:dyDescent="0.2">
      <c r="B92" s="332" t="s">
        <v>1263</v>
      </c>
      <c r="C92" s="391" t="s">
        <v>1340</v>
      </c>
      <c r="D92" s="765">
        <v>14960.69</v>
      </c>
      <c r="E92" s="766">
        <v>14960.69</v>
      </c>
      <c r="F92" s="390">
        <v>100</v>
      </c>
      <c r="G92" s="547">
        <v>3</v>
      </c>
      <c r="H92" s="767">
        <v>516</v>
      </c>
      <c r="K92" s="28"/>
      <c r="L92" s="29"/>
    </row>
    <row r="93" spans="2:12" s="27" customFormat="1" ht="16.25" customHeight="1" x14ac:dyDescent="0.2">
      <c r="B93" s="332" t="s">
        <v>1466</v>
      </c>
      <c r="C93" s="391" t="s">
        <v>1467</v>
      </c>
      <c r="D93" s="765">
        <v>1607.89</v>
      </c>
      <c r="E93" s="766">
        <v>1607.89</v>
      </c>
      <c r="F93" s="390">
        <v>100</v>
      </c>
      <c r="G93" s="547">
        <v>1</v>
      </c>
      <c r="H93" s="767" t="s">
        <v>1526</v>
      </c>
      <c r="K93" s="28"/>
      <c r="L93" s="29"/>
    </row>
    <row r="94" spans="2:12" s="27" customFormat="1" ht="16.25" customHeight="1" x14ac:dyDescent="0.2">
      <c r="B94" s="332" t="s">
        <v>90</v>
      </c>
      <c r="C94" s="391" t="s">
        <v>351</v>
      </c>
      <c r="D94" s="765">
        <v>9819.4199999999983</v>
      </c>
      <c r="E94" s="766">
        <v>9461.3999999999978</v>
      </c>
      <c r="F94" s="390">
        <v>96.4</v>
      </c>
      <c r="G94" s="547">
        <v>44</v>
      </c>
      <c r="H94" s="767">
        <v>628</v>
      </c>
      <c r="K94" s="28"/>
      <c r="L94" s="29"/>
    </row>
    <row r="95" spans="2:12" s="27" customFormat="1" ht="16.25" customHeight="1" x14ac:dyDescent="0.2">
      <c r="B95" s="332" t="s">
        <v>91</v>
      </c>
      <c r="C95" s="321" t="s">
        <v>352</v>
      </c>
      <c r="D95" s="768">
        <v>24399.120000000003</v>
      </c>
      <c r="E95" s="768">
        <v>24399.120000000003</v>
      </c>
      <c r="F95" s="734">
        <v>100</v>
      </c>
      <c r="G95" s="333">
        <v>1</v>
      </c>
      <c r="H95" s="769" t="s">
        <v>1526</v>
      </c>
      <c r="K95" s="28"/>
      <c r="L95" s="29"/>
    </row>
    <row r="96" spans="2:12" s="27" customFormat="1" ht="16.25" customHeight="1" x14ac:dyDescent="0.2">
      <c r="B96" s="332" t="s">
        <v>93</v>
      </c>
      <c r="C96" s="321" t="s">
        <v>354</v>
      </c>
      <c r="D96" s="768">
        <v>34198.010000000009</v>
      </c>
      <c r="E96" s="768">
        <v>34198.010000000009</v>
      </c>
      <c r="F96" s="734">
        <v>100</v>
      </c>
      <c r="G96" s="333">
        <v>1</v>
      </c>
      <c r="H96" s="769" t="s">
        <v>1526</v>
      </c>
      <c r="K96" s="28"/>
      <c r="L96" s="29"/>
    </row>
    <row r="97" spans="2:12" s="27" customFormat="1" ht="16.25" customHeight="1" x14ac:dyDescent="0.2">
      <c r="B97" s="332" t="s">
        <v>94</v>
      </c>
      <c r="C97" s="391" t="s">
        <v>355</v>
      </c>
      <c r="D97" s="765">
        <v>11714.36</v>
      </c>
      <c r="E97" s="766">
        <v>11714.36</v>
      </c>
      <c r="F97" s="390">
        <v>100</v>
      </c>
      <c r="G97" s="547">
        <v>1</v>
      </c>
      <c r="H97" s="767" t="s">
        <v>1526</v>
      </c>
      <c r="K97" s="28"/>
      <c r="L97" s="29"/>
    </row>
    <row r="98" spans="2:12" s="27" customFormat="1" ht="16.25" customHeight="1" x14ac:dyDescent="0.2">
      <c r="B98" s="332" t="s">
        <v>95</v>
      </c>
      <c r="C98" s="321" t="s">
        <v>356</v>
      </c>
      <c r="D98" s="768">
        <v>4627.3499999999995</v>
      </c>
      <c r="E98" s="768">
        <v>4271.58</v>
      </c>
      <c r="F98" s="734">
        <v>92.3</v>
      </c>
      <c r="G98" s="333">
        <v>6</v>
      </c>
      <c r="H98" s="769">
        <v>332</v>
      </c>
      <c r="K98" s="28"/>
      <c r="L98" s="29"/>
    </row>
    <row r="99" spans="2:12" s="27" customFormat="1" ht="16.25" customHeight="1" x14ac:dyDescent="0.2">
      <c r="B99" s="332" t="s">
        <v>96</v>
      </c>
      <c r="C99" s="391" t="s">
        <v>357</v>
      </c>
      <c r="D99" s="765">
        <v>4030.37</v>
      </c>
      <c r="E99" s="766">
        <v>4030.37</v>
      </c>
      <c r="F99" s="390">
        <v>100</v>
      </c>
      <c r="G99" s="547">
        <v>16</v>
      </c>
      <c r="H99" s="767">
        <v>258</v>
      </c>
      <c r="K99" s="28"/>
      <c r="L99" s="29"/>
    </row>
    <row r="100" spans="2:12" s="27" customFormat="1" ht="16.25" customHeight="1" x14ac:dyDescent="0.2">
      <c r="B100" s="661" t="s">
        <v>1472</v>
      </c>
      <c r="C100" s="573" t="s">
        <v>1346</v>
      </c>
      <c r="D100" s="494">
        <v>1580.7</v>
      </c>
      <c r="E100" s="494">
        <v>1580.7</v>
      </c>
      <c r="F100" s="779">
        <v>100</v>
      </c>
      <c r="G100" s="575">
        <v>6</v>
      </c>
      <c r="H100" s="498">
        <v>66</v>
      </c>
      <c r="K100" s="28"/>
      <c r="L100" s="29"/>
    </row>
    <row r="101" spans="2:12" s="27" customFormat="1" ht="16.25" customHeight="1" x14ac:dyDescent="0.2">
      <c r="B101" s="780" t="s">
        <v>1416</v>
      </c>
      <c r="C101" s="391" t="s">
        <v>1473</v>
      </c>
      <c r="D101" s="765">
        <v>14276.408586200001</v>
      </c>
      <c r="E101" s="766">
        <v>14276.408586200001</v>
      </c>
      <c r="F101" s="390">
        <v>100</v>
      </c>
      <c r="G101" s="547">
        <v>33</v>
      </c>
      <c r="H101" s="767">
        <v>365</v>
      </c>
      <c r="K101" s="28"/>
      <c r="L101" s="29"/>
    </row>
    <row r="102" spans="2:12" s="27" customFormat="1" ht="16.25" customHeight="1" thickBot="1" x14ac:dyDescent="0.25">
      <c r="B102" s="378" t="s">
        <v>1527</v>
      </c>
      <c r="C102" s="581" t="s">
        <v>1475</v>
      </c>
      <c r="D102" s="781">
        <v>5676.1399999999994</v>
      </c>
      <c r="E102" s="781">
        <v>4855.8499999999995</v>
      </c>
      <c r="F102" s="782">
        <v>85.5</v>
      </c>
      <c r="G102" s="335">
        <v>18</v>
      </c>
      <c r="H102" s="783">
        <v>183</v>
      </c>
      <c r="K102" s="28"/>
      <c r="L102" s="29"/>
    </row>
    <row r="103" spans="2:12" s="27" customFormat="1" ht="16.25" customHeight="1" thickTop="1" x14ac:dyDescent="0.2">
      <c r="B103" s="337" t="s">
        <v>98</v>
      </c>
      <c r="C103" s="391" t="s">
        <v>358</v>
      </c>
      <c r="D103" s="765">
        <v>70045.850000000006</v>
      </c>
      <c r="E103" s="766">
        <v>70045.850000000006</v>
      </c>
      <c r="F103" s="390">
        <v>100</v>
      </c>
      <c r="G103" s="547">
        <v>2</v>
      </c>
      <c r="H103" s="767" t="s">
        <v>1526</v>
      </c>
      <c r="K103" s="28"/>
      <c r="L103" s="29"/>
    </row>
    <row r="104" spans="2:12" s="27" customFormat="1" ht="16.25" customHeight="1" x14ac:dyDescent="0.2">
      <c r="B104" s="337" t="s">
        <v>99</v>
      </c>
      <c r="C104" s="321" t="s">
        <v>359</v>
      </c>
      <c r="D104" s="768">
        <v>52794.55</v>
      </c>
      <c r="E104" s="768">
        <v>52794.55</v>
      </c>
      <c r="F104" s="734">
        <v>100</v>
      </c>
      <c r="G104" s="333">
        <v>2</v>
      </c>
      <c r="H104" s="769" t="s">
        <v>1526</v>
      </c>
      <c r="K104" s="28"/>
      <c r="L104" s="29"/>
    </row>
    <row r="105" spans="2:12" s="27" customFormat="1" ht="16.25" customHeight="1" x14ac:dyDescent="0.2">
      <c r="B105" s="337" t="s">
        <v>100</v>
      </c>
      <c r="C105" s="391" t="s">
        <v>360</v>
      </c>
      <c r="D105" s="765">
        <v>71645.490000000005</v>
      </c>
      <c r="E105" s="766">
        <v>71645.490000000005</v>
      </c>
      <c r="F105" s="390">
        <v>100</v>
      </c>
      <c r="G105" s="547">
        <v>2</v>
      </c>
      <c r="H105" s="767" t="s">
        <v>1526</v>
      </c>
      <c r="K105" s="28"/>
      <c r="L105" s="29"/>
    </row>
    <row r="106" spans="2:12" s="27" customFormat="1" ht="16.25" customHeight="1" x14ac:dyDescent="0.2">
      <c r="B106" s="337" t="s">
        <v>101</v>
      </c>
      <c r="C106" s="321" t="s">
        <v>361</v>
      </c>
      <c r="D106" s="768">
        <v>47995.23000000001</v>
      </c>
      <c r="E106" s="768">
        <v>35662.530000000013</v>
      </c>
      <c r="F106" s="734">
        <v>74.3</v>
      </c>
      <c r="G106" s="333">
        <v>3</v>
      </c>
      <c r="H106" s="472">
        <v>253</v>
      </c>
      <c r="K106" s="28"/>
      <c r="L106" s="29"/>
    </row>
    <row r="107" spans="2:12" s="27" customFormat="1" ht="16.25" customHeight="1" x14ac:dyDescent="0.2">
      <c r="B107" s="337" t="s">
        <v>102</v>
      </c>
      <c r="C107" s="391" t="s">
        <v>362</v>
      </c>
      <c r="D107" s="765">
        <v>50450</v>
      </c>
      <c r="E107" s="766">
        <v>50450</v>
      </c>
      <c r="F107" s="390">
        <v>100</v>
      </c>
      <c r="G107" s="547">
        <v>1</v>
      </c>
      <c r="H107" s="767" t="s">
        <v>1526</v>
      </c>
      <c r="K107" s="28"/>
      <c r="L107" s="29"/>
    </row>
    <row r="108" spans="2:12" s="27" customFormat="1" ht="16.25" customHeight="1" x14ac:dyDescent="0.2">
      <c r="B108" s="337" t="s">
        <v>103</v>
      </c>
      <c r="C108" s="321" t="s">
        <v>363</v>
      </c>
      <c r="D108" s="768">
        <v>57448.03</v>
      </c>
      <c r="E108" s="768">
        <v>57448.03</v>
      </c>
      <c r="F108" s="734">
        <v>100</v>
      </c>
      <c r="G108" s="333">
        <v>1</v>
      </c>
      <c r="H108" s="769" t="s">
        <v>1526</v>
      </c>
      <c r="K108" s="28"/>
      <c r="L108" s="29"/>
    </row>
    <row r="109" spans="2:12" s="27" customFormat="1" ht="16.25" customHeight="1" x14ac:dyDescent="0.2">
      <c r="B109" s="337" t="s">
        <v>104</v>
      </c>
      <c r="C109" s="391" t="s">
        <v>364</v>
      </c>
      <c r="D109" s="765">
        <v>34837.649999999994</v>
      </c>
      <c r="E109" s="766">
        <v>34837.649999999994</v>
      </c>
      <c r="F109" s="390">
        <v>100</v>
      </c>
      <c r="G109" s="547">
        <v>6</v>
      </c>
      <c r="H109" s="767">
        <v>221</v>
      </c>
      <c r="K109" s="28"/>
      <c r="L109" s="29"/>
    </row>
    <row r="110" spans="2:12" s="27" customFormat="1" ht="16.25" customHeight="1" x14ac:dyDescent="0.2">
      <c r="B110" s="337" t="s">
        <v>105</v>
      </c>
      <c r="C110" s="321" t="s">
        <v>365</v>
      </c>
      <c r="D110" s="768">
        <v>29630.48</v>
      </c>
      <c r="E110" s="768">
        <v>29630.48</v>
      </c>
      <c r="F110" s="734">
        <v>100</v>
      </c>
      <c r="G110" s="333">
        <v>1</v>
      </c>
      <c r="H110" s="769" t="s">
        <v>1526</v>
      </c>
      <c r="K110" s="28"/>
      <c r="L110" s="29"/>
    </row>
    <row r="111" spans="2:12" s="27" customFormat="1" ht="16.25" customHeight="1" x14ac:dyDescent="0.2">
      <c r="B111" s="337" t="s">
        <v>106</v>
      </c>
      <c r="C111" s="391" t="s">
        <v>366</v>
      </c>
      <c r="D111" s="765">
        <v>30328.41</v>
      </c>
      <c r="E111" s="766">
        <v>30328.41</v>
      </c>
      <c r="F111" s="390">
        <v>100</v>
      </c>
      <c r="G111" s="547">
        <v>2</v>
      </c>
      <c r="H111" s="767" t="s">
        <v>1526</v>
      </c>
      <c r="K111" s="28"/>
      <c r="L111" s="29"/>
    </row>
    <row r="112" spans="2:12" s="27" customFormat="1" ht="16.25" customHeight="1" x14ac:dyDescent="0.2">
      <c r="B112" s="337" t="s">
        <v>107</v>
      </c>
      <c r="C112" s="321" t="s">
        <v>367</v>
      </c>
      <c r="D112" s="768">
        <v>24931.11</v>
      </c>
      <c r="E112" s="768">
        <v>24931.11</v>
      </c>
      <c r="F112" s="734">
        <v>100</v>
      </c>
      <c r="G112" s="333">
        <v>1</v>
      </c>
      <c r="H112" s="769" t="s">
        <v>1526</v>
      </c>
      <c r="K112" s="28"/>
      <c r="L112" s="29"/>
    </row>
    <row r="113" spans="2:12" s="27" customFormat="1" ht="16.25" customHeight="1" x14ac:dyDescent="0.2">
      <c r="B113" s="337" t="s">
        <v>108</v>
      </c>
      <c r="C113" s="391" t="s">
        <v>368</v>
      </c>
      <c r="D113" s="765">
        <v>24888.67</v>
      </c>
      <c r="E113" s="766">
        <v>24888.67</v>
      </c>
      <c r="F113" s="390">
        <v>100</v>
      </c>
      <c r="G113" s="547">
        <v>1</v>
      </c>
      <c r="H113" s="767" t="s">
        <v>1526</v>
      </c>
      <c r="K113" s="28"/>
      <c r="L113" s="29"/>
    </row>
    <row r="114" spans="2:12" s="27" customFormat="1" ht="16.25" customHeight="1" x14ac:dyDescent="0.2">
      <c r="B114" s="337" t="s">
        <v>109</v>
      </c>
      <c r="C114" s="321" t="s">
        <v>369</v>
      </c>
      <c r="D114" s="768">
        <v>13648.7</v>
      </c>
      <c r="E114" s="768">
        <v>13648.7</v>
      </c>
      <c r="F114" s="734">
        <v>100</v>
      </c>
      <c r="G114" s="333">
        <v>1</v>
      </c>
      <c r="H114" s="769" t="s">
        <v>1526</v>
      </c>
      <c r="K114" s="28"/>
      <c r="L114" s="29"/>
    </row>
    <row r="115" spans="2:12" s="27" customFormat="1" ht="16.25" customHeight="1" x14ac:dyDescent="0.2">
      <c r="B115" s="337" t="s">
        <v>110</v>
      </c>
      <c r="C115" s="391" t="s">
        <v>370</v>
      </c>
      <c r="D115" s="765">
        <v>12003.57</v>
      </c>
      <c r="E115" s="766">
        <v>12003.57</v>
      </c>
      <c r="F115" s="390">
        <v>100</v>
      </c>
      <c r="G115" s="547">
        <v>1</v>
      </c>
      <c r="H115" s="767" t="s">
        <v>1526</v>
      </c>
      <c r="K115" s="28"/>
      <c r="L115" s="29"/>
    </row>
    <row r="116" spans="2:12" s="27" customFormat="1" ht="16.25" customHeight="1" x14ac:dyDescent="0.2">
      <c r="B116" s="337" t="s">
        <v>111</v>
      </c>
      <c r="C116" s="321" t="s">
        <v>371</v>
      </c>
      <c r="D116" s="768">
        <v>9825.52</v>
      </c>
      <c r="E116" s="768">
        <v>9825.52</v>
      </c>
      <c r="F116" s="734">
        <v>100</v>
      </c>
      <c r="G116" s="333">
        <v>1</v>
      </c>
      <c r="H116" s="769" t="s">
        <v>1528</v>
      </c>
      <c r="K116" s="28"/>
      <c r="L116" s="29"/>
    </row>
    <row r="117" spans="2:12" s="27" customFormat="1" ht="16.25" customHeight="1" x14ac:dyDescent="0.2">
      <c r="B117" s="337" t="s">
        <v>112</v>
      </c>
      <c r="C117" s="391" t="s">
        <v>372</v>
      </c>
      <c r="D117" s="765">
        <v>42840.91</v>
      </c>
      <c r="E117" s="766">
        <v>42840.91</v>
      </c>
      <c r="F117" s="390">
        <v>100</v>
      </c>
      <c r="G117" s="547">
        <v>1</v>
      </c>
      <c r="H117" s="767" t="s">
        <v>1528</v>
      </c>
      <c r="K117" s="28"/>
      <c r="L117" s="29"/>
    </row>
    <row r="118" spans="2:12" s="27" customFormat="1" ht="16.25" customHeight="1" x14ac:dyDescent="0.2">
      <c r="B118" s="337" t="s">
        <v>1280</v>
      </c>
      <c r="C118" s="321" t="s">
        <v>1353</v>
      </c>
      <c r="D118" s="768">
        <v>50539.27</v>
      </c>
      <c r="E118" s="768">
        <v>50539.27</v>
      </c>
      <c r="F118" s="734">
        <v>100</v>
      </c>
      <c r="G118" s="333">
        <v>2</v>
      </c>
      <c r="H118" s="769" t="s">
        <v>1528</v>
      </c>
      <c r="K118" s="28"/>
      <c r="L118" s="29"/>
    </row>
    <row r="119" spans="2:12" s="27" customFormat="1" ht="16.25" customHeight="1" x14ac:dyDescent="0.2">
      <c r="B119" s="337" t="s">
        <v>1418</v>
      </c>
      <c r="C119" s="321" t="s">
        <v>1482</v>
      </c>
      <c r="D119" s="784">
        <v>48401.960000000006</v>
      </c>
      <c r="E119" s="784">
        <v>48401.960000000006</v>
      </c>
      <c r="F119" s="785">
        <v>100</v>
      </c>
      <c r="G119" s="743">
        <v>2</v>
      </c>
      <c r="H119" s="786" t="s">
        <v>1528</v>
      </c>
      <c r="K119" s="28"/>
      <c r="L119" s="29"/>
    </row>
    <row r="120" spans="2:12" s="27" customFormat="1" ht="16.25" customHeight="1" thickBot="1" x14ac:dyDescent="0.25">
      <c r="B120" s="382" t="s">
        <v>1483</v>
      </c>
      <c r="C120" s="787" t="s">
        <v>1357</v>
      </c>
      <c r="D120" s="781">
        <v>19847.63</v>
      </c>
      <c r="E120" s="788">
        <v>19847.63</v>
      </c>
      <c r="F120" s="741">
        <v>100</v>
      </c>
      <c r="G120" s="590">
        <v>1</v>
      </c>
      <c r="H120" s="783" t="s">
        <v>1526</v>
      </c>
      <c r="K120" s="28"/>
      <c r="L120" s="29"/>
    </row>
    <row r="121" spans="2:12" s="27" customFormat="1" ht="16.25" customHeight="1" thickTop="1" x14ac:dyDescent="0.2">
      <c r="B121" s="383" t="s">
        <v>1484</v>
      </c>
      <c r="C121" s="459" t="s">
        <v>377</v>
      </c>
      <c r="D121" s="453">
        <v>2950.1099999999997</v>
      </c>
      <c r="E121" s="789">
        <v>2836.98</v>
      </c>
      <c r="F121" s="377">
        <v>96.165227737270826</v>
      </c>
      <c r="G121" s="572">
        <v>1</v>
      </c>
      <c r="H121" s="572">
        <v>37</v>
      </c>
      <c r="K121" s="28"/>
      <c r="L121" s="29"/>
    </row>
    <row r="122" spans="2:12" s="27" customFormat="1" ht="16.25" customHeight="1" x14ac:dyDescent="0.2">
      <c r="B122" s="320" t="s">
        <v>118</v>
      </c>
      <c r="C122" s="387" t="s">
        <v>378</v>
      </c>
      <c r="D122" s="455">
        <v>1151.3399999999999</v>
      </c>
      <c r="E122" s="790">
        <v>1151.3399999999999</v>
      </c>
      <c r="F122" s="385">
        <v>100</v>
      </c>
      <c r="G122" s="547">
        <v>1</v>
      </c>
      <c r="H122" s="547">
        <v>6</v>
      </c>
      <c r="K122" s="28"/>
      <c r="L122" s="29"/>
    </row>
    <row r="123" spans="2:12" s="27" customFormat="1" ht="16.25" customHeight="1" x14ac:dyDescent="0.2">
      <c r="B123" s="320" t="s">
        <v>119</v>
      </c>
      <c r="C123" s="386" t="s">
        <v>379</v>
      </c>
      <c r="D123" s="455">
        <v>958.98</v>
      </c>
      <c r="E123" s="455">
        <v>958.98</v>
      </c>
      <c r="F123" s="384">
        <v>100</v>
      </c>
      <c r="G123" s="338">
        <v>1</v>
      </c>
      <c r="H123" s="547">
        <v>4</v>
      </c>
      <c r="K123" s="28"/>
      <c r="L123" s="29"/>
    </row>
    <row r="124" spans="2:12" s="27" customFormat="1" ht="16.25" customHeight="1" x14ac:dyDescent="0.2">
      <c r="B124" s="320" t="s">
        <v>120</v>
      </c>
      <c r="C124" s="387" t="s">
        <v>380</v>
      </c>
      <c r="D124" s="455">
        <v>638.70000000000005</v>
      </c>
      <c r="E124" s="790">
        <v>638.70000000000005</v>
      </c>
      <c r="F124" s="385">
        <v>100</v>
      </c>
      <c r="G124" s="547">
        <v>1</v>
      </c>
      <c r="H124" s="547">
        <v>5</v>
      </c>
      <c r="K124" s="28"/>
      <c r="L124" s="29"/>
    </row>
    <row r="125" spans="2:12" s="27" customFormat="1" ht="16.25" customHeight="1" x14ac:dyDescent="0.2">
      <c r="B125" s="320" t="s">
        <v>121</v>
      </c>
      <c r="C125" s="386" t="s">
        <v>381</v>
      </c>
      <c r="D125" s="455">
        <v>934.39</v>
      </c>
      <c r="E125" s="455">
        <v>867.75</v>
      </c>
      <c r="F125" s="384">
        <v>92.868074358672501</v>
      </c>
      <c r="G125" s="338">
        <v>1</v>
      </c>
      <c r="H125" s="547">
        <v>5</v>
      </c>
      <c r="K125" s="28"/>
      <c r="L125" s="29"/>
    </row>
    <row r="126" spans="2:12" s="27" customFormat="1" ht="16.25" customHeight="1" x14ac:dyDescent="0.2">
      <c r="B126" s="320" t="s">
        <v>122</v>
      </c>
      <c r="C126" s="387" t="s">
        <v>382</v>
      </c>
      <c r="D126" s="455">
        <v>855.23</v>
      </c>
      <c r="E126" s="790">
        <v>791.72</v>
      </c>
      <c r="F126" s="385">
        <v>92.573927481496213</v>
      </c>
      <c r="G126" s="547">
        <v>1</v>
      </c>
      <c r="H126" s="547">
        <v>5</v>
      </c>
      <c r="K126" s="28"/>
      <c r="L126" s="29"/>
    </row>
    <row r="127" spans="2:12" s="27" customFormat="1" ht="16.25" customHeight="1" x14ac:dyDescent="0.2">
      <c r="B127" s="320" t="s">
        <v>123</v>
      </c>
      <c r="C127" s="386" t="s">
        <v>383</v>
      </c>
      <c r="D127" s="455">
        <v>3055.21</v>
      </c>
      <c r="E127" s="455">
        <v>3055.21</v>
      </c>
      <c r="F127" s="384">
        <v>100</v>
      </c>
      <c r="G127" s="338">
        <v>1</v>
      </c>
      <c r="H127" s="547">
        <v>14</v>
      </c>
      <c r="K127" s="28"/>
      <c r="L127" s="29"/>
    </row>
    <row r="128" spans="2:12" s="27" customFormat="1" ht="16.25" customHeight="1" x14ac:dyDescent="0.2">
      <c r="B128" s="320" t="s">
        <v>124</v>
      </c>
      <c r="C128" s="387" t="s">
        <v>384</v>
      </c>
      <c r="D128" s="455">
        <v>1793.43</v>
      </c>
      <c r="E128" s="790">
        <v>1753.5</v>
      </c>
      <c r="F128" s="385">
        <v>97.773540087987826</v>
      </c>
      <c r="G128" s="547">
        <v>1</v>
      </c>
      <c r="H128" s="547">
        <v>2</v>
      </c>
      <c r="K128" s="28"/>
      <c r="L128" s="29"/>
    </row>
    <row r="129" spans="2:12" s="27" customFormat="1" ht="16.25" customHeight="1" x14ac:dyDescent="0.2">
      <c r="B129" s="320" t="s">
        <v>125</v>
      </c>
      <c r="C129" s="386" t="s">
        <v>385</v>
      </c>
      <c r="D129" s="455">
        <v>1450.91</v>
      </c>
      <c r="E129" s="455">
        <v>1387.83</v>
      </c>
      <c r="F129" s="384">
        <v>95.652383676451322</v>
      </c>
      <c r="G129" s="338">
        <v>1</v>
      </c>
      <c r="H129" s="547">
        <v>6</v>
      </c>
      <c r="K129" s="28"/>
      <c r="L129" s="29"/>
    </row>
    <row r="130" spans="2:12" s="27" customFormat="1" ht="16.25" customHeight="1" x14ac:dyDescent="0.2">
      <c r="B130" s="320" t="s">
        <v>126</v>
      </c>
      <c r="C130" s="387" t="s">
        <v>386</v>
      </c>
      <c r="D130" s="455">
        <v>1102.2</v>
      </c>
      <c r="E130" s="790">
        <v>1102.2</v>
      </c>
      <c r="F130" s="385">
        <v>100</v>
      </c>
      <c r="G130" s="547">
        <v>1</v>
      </c>
      <c r="H130" s="547">
        <v>8</v>
      </c>
      <c r="K130" s="28"/>
      <c r="L130" s="29"/>
    </row>
    <row r="131" spans="2:12" s="27" customFormat="1" ht="16.25" customHeight="1" x14ac:dyDescent="0.2">
      <c r="B131" s="320" t="s">
        <v>127</v>
      </c>
      <c r="C131" s="386" t="s">
        <v>387</v>
      </c>
      <c r="D131" s="455">
        <v>1277.82</v>
      </c>
      <c r="E131" s="455">
        <v>1251.5899999999999</v>
      </c>
      <c r="F131" s="384">
        <v>97.947285220140543</v>
      </c>
      <c r="G131" s="338">
        <v>1</v>
      </c>
      <c r="H131" s="547">
        <v>6</v>
      </c>
      <c r="K131" s="28"/>
      <c r="L131" s="29"/>
    </row>
    <row r="132" spans="2:12" s="27" customFormat="1" ht="16.25" customHeight="1" x14ac:dyDescent="0.2">
      <c r="B132" s="320" t="s">
        <v>128</v>
      </c>
      <c r="C132" s="387" t="s">
        <v>388</v>
      </c>
      <c r="D132" s="455">
        <v>1541.64</v>
      </c>
      <c r="E132" s="790">
        <v>1519.89</v>
      </c>
      <c r="F132" s="385">
        <v>98.589164785553052</v>
      </c>
      <c r="G132" s="547">
        <v>1</v>
      </c>
      <c r="H132" s="547">
        <v>7</v>
      </c>
      <c r="K132" s="28"/>
      <c r="L132" s="29"/>
    </row>
    <row r="133" spans="2:12" s="27" customFormat="1" ht="16.25" customHeight="1" x14ac:dyDescent="0.2">
      <c r="B133" s="320" t="s">
        <v>129</v>
      </c>
      <c r="C133" s="386" t="s">
        <v>389</v>
      </c>
      <c r="D133" s="455">
        <v>4051.72</v>
      </c>
      <c r="E133" s="455">
        <v>3974.13</v>
      </c>
      <c r="F133" s="384">
        <v>98.085010810223821</v>
      </c>
      <c r="G133" s="338">
        <v>1</v>
      </c>
      <c r="H133" s="547">
        <v>23</v>
      </c>
      <c r="K133" s="28"/>
      <c r="L133" s="29"/>
    </row>
    <row r="134" spans="2:12" s="27" customFormat="1" ht="16.25" customHeight="1" x14ac:dyDescent="0.2">
      <c r="B134" s="320" t="s">
        <v>130</v>
      </c>
      <c r="C134" s="387" t="s">
        <v>390</v>
      </c>
      <c r="D134" s="455">
        <v>752.09</v>
      </c>
      <c r="E134" s="790">
        <v>710.03</v>
      </c>
      <c r="F134" s="385">
        <v>94.40758419869961</v>
      </c>
      <c r="G134" s="547">
        <v>1</v>
      </c>
      <c r="H134" s="547">
        <v>3</v>
      </c>
      <c r="K134" s="28"/>
      <c r="L134" s="29"/>
    </row>
    <row r="135" spans="2:12" s="27" customFormat="1" ht="16.25" customHeight="1" x14ac:dyDescent="0.2">
      <c r="B135" s="320" t="s">
        <v>131</v>
      </c>
      <c r="C135" s="386" t="s">
        <v>391</v>
      </c>
      <c r="D135" s="455">
        <v>1209.56</v>
      </c>
      <c r="E135" s="455">
        <v>1209.56</v>
      </c>
      <c r="F135" s="384">
        <v>100</v>
      </c>
      <c r="G135" s="338">
        <v>1</v>
      </c>
      <c r="H135" s="547">
        <v>9</v>
      </c>
      <c r="K135" s="28"/>
      <c r="L135" s="29"/>
    </row>
    <row r="136" spans="2:12" s="27" customFormat="1" ht="16.25" customHeight="1" x14ac:dyDescent="0.2">
      <c r="B136" s="320" t="s">
        <v>132</v>
      </c>
      <c r="C136" s="387" t="s">
        <v>392</v>
      </c>
      <c r="D136" s="455">
        <v>830.55</v>
      </c>
      <c r="E136" s="790">
        <v>785.83</v>
      </c>
      <c r="F136" s="385">
        <v>94.615616157967622</v>
      </c>
      <c r="G136" s="547">
        <v>1</v>
      </c>
      <c r="H136" s="547">
        <v>4</v>
      </c>
      <c r="K136" s="28"/>
      <c r="L136" s="29"/>
    </row>
    <row r="137" spans="2:12" s="27" customFormat="1" ht="16.25" customHeight="1" x14ac:dyDescent="0.2">
      <c r="B137" s="320" t="s">
        <v>133</v>
      </c>
      <c r="C137" s="386" t="s">
        <v>393</v>
      </c>
      <c r="D137" s="455">
        <v>1191.08</v>
      </c>
      <c r="E137" s="455">
        <v>1191.08</v>
      </c>
      <c r="F137" s="384">
        <v>100</v>
      </c>
      <c r="G137" s="338">
        <v>1</v>
      </c>
      <c r="H137" s="547">
        <v>7</v>
      </c>
      <c r="K137" s="28"/>
      <c r="L137" s="29"/>
    </row>
    <row r="138" spans="2:12" s="27" customFormat="1" ht="16.25" customHeight="1" x14ac:dyDescent="0.2">
      <c r="B138" s="320" t="s">
        <v>134</v>
      </c>
      <c r="C138" s="387" t="s">
        <v>394</v>
      </c>
      <c r="D138" s="455">
        <v>2222.0499999999993</v>
      </c>
      <c r="E138" s="790">
        <v>2114.8000000000002</v>
      </c>
      <c r="F138" s="385">
        <v>95.173375936635125</v>
      </c>
      <c r="G138" s="547">
        <v>1</v>
      </c>
      <c r="H138" s="547">
        <v>14</v>
      </c>
      <c r="K138" s="28"/>
      <c r="L138" s="29"/>
    </row>
    <row r="139" spans="2:12" s="27" customFormat="1" ht="16.25" customHeight="1" x14ac:dyDescent="0.2">
      <c r="B139" s="320" t="s">
        <v>135</v>
      </c>
      <c r="C139" s="386" t="s">
        <v>1485</v>
      </c>
      <c r="D139" s="455">
        <v>2685.39</v>
      </c>
      <c r="E139" s="455">
        <v>2659.83</v>
      </c>
      <c r="F139" s="384">
        <v>99.048182945493963</v>
      </c>
      <c r="G139" s="338">
        <v>1</v>
      </c>
      <c r="H139" s="547">
        <v>17</v>
      </c>
      <c r="K139" s="28"/>
      <c r="L139" s="29"/>
    </row>
    <row r="140" spans="2:12" s="27" customFormat="1" ht="16.25" customHeight="1" x14ac:dyDescent="0.2">
      <c r="B140" s="320" t="s">
        <v>136</v>
      </c>
      <c r="C140" s="387" t="s">
        <v>396</v>
      </c>
      <c r="D140" s="455">
        <v>3118.12</v>
      </c>
      <c r="E140" s="790">
        <v>3021.27</v>
      </c>
      <c r="F140" s="385">
        <v>96.893961746180395</v>
      </c>
      <c r="G140" s="547">
        <v>1</v>
      </c>
      <c r="H140" s="547">
        <v>16</v>
      </c>
      <c r="K140" s="28"/>
      <c r="L140" s="29"/>
    </row>
    <row r="141" spans="2:12" s="27" customFormat="1" ht="16.25" customHeight="1" x14ac:dyDescent="0.2">
      <c r="B141" s="320" t="s">
        <v>137</v>
      </c>
      <c r="C141" s="386" t="s">
        <v>397</v>
      </c>
      <c r="D141" s="455">
        <v>4872.17</v>
      </c>
      <c r="E141" s="455">
        <v>4872.17</v>
      </c>
      <c r="F141" s="384">
        <v>100</v>
      </c>
      <c r="G141" s="338">
        <v>1</v>
      </c>
      <c r="H141" s="547">
        <v>16</v>
      </c>
      <c r="K141" s="28"/>
      <c r="L141" s="29"/>
    </row>
    <row r="142" spans="2:12" s="27" customFormat="1" ht="16.25" customHeight="1" x14ac:dyDescent="0.2">
      <c r="B142" s="320" t="s">
        <v>138</v>
      </c>
      <c r="C142" s="387" t="s">
        <v>398</v>
      </c>
      <c r="D142" s="455">
        <v>2219.7399999999971</v>
      </c>
      <c r="E142" s="790">
        <v>2198.64</v>
      </c>
      <c r="F142" s="385">
        <v>99.049438222494658</v>
      </c>
      <c r="G142" s="547">
        <v>1</v>
      </c>
      <c r="H142" s="547">
        <v>21</v>
      </c>
      <c r="K142" s="28"/>
      <c r="L142" s="29"/>
    </row>
    <row r="143" spans="2:12" s="27" customFormat="1" ht="16.25" customHeight="1" x14ac:dyDescent="0.2">
      <c r="B143" s="320" t="s">
        <v>139</v>
      </c>
      <c r="C143" s="386" t="s">
        <v>399</v>
      </c>
      <c r="D143" s="455">
        <v>1222.1300000000001</v>
      </c>
      <c r="E143" s="455">
        <v>1101.82</v>
      </c>
      <c r="F143" s="384">
        <v>90.155711749159238</v>
      </c>
      <c r="G143" s="338">
        <v>1</v>
      </c>
      <c r="H143" s="547">
        <v>5</v>
      </c>
      <c r="K143" s="28"/>
      <c r="L143" s="29"/>
    </row>
    <row r="144" spans="2:12" s="27" customFormat="1" ht="16.25" customHeight="1" x14ac:dyDescent="0.2">
      <c r="B144" s="320" t="s">
        <v>140</v>
      </c>
      <c r="C144" s="387" t="s">
        <v>400</v>
      </c>
      <c r="D144" s="455">
        <v>1062.05</v>
      </c>
      <c r="E144" s="790">
        <v>1026.8599999999999</v>
      </c>
      <c r="F144" s="385">
        <v>96.686596676239347</v>
      </c>
      <c r="G144" s="547">
        <v>1</v>
      </c>
      <c r="H144" s="547">
        <v>5</v>
      </c>
      <c r="K144" s="28"/>
      <c r="L144" s="29"/>
    </row>
    <row r="145" spans="2:12" s="27" customFormat="1" ht="16.25" customHeight="1" x14ac:dyDescent="0.2">
      <c r="B145" s="320" t="s">
        <v>141</v>
      </c>
      <c r="C145" s="386" t="s">
        <v>401</v>
      </c>
      <c r="D145" s="455">
        <v>1107.3599999999999</v>
      </c>
      <c r="E145" s="455">
        <v>1107.3599999999999</v>
      </c>
      <c r="F145" s="384">
        <v>100</v>
      </c>
      <c r="G145" s="338">
        <v>1</v>
      </c>
      <c r="H145" s="547">
        <v>6</v>
      </c>
      <c r="K145" s="28"/>
      <c r="L145" s="29"/>
    </row>
    <row r="146" spans="2:12" s="27" customFormat="1" ht="16.25" customHeight="1" x14ac:dyDescent="0.2">
      <c r="B146" s="320" t="s">
        <v>142</v>
      </c>
      <c r="C146" s="387" t="s">
        <v>1486</v>
      </c>
      <c r="D146" s="455">
        <v>1905.39</v>
      </c>
      <c r="E146" s="790">
        <v>1853.91</v>
      </c>
      <c r="F146" s="385">
        <v>97.298190921543608</v>
      </c>
      <c r="G146" s="547">
        <v>1</v>
      </c>
      <c r="H146" s="547">
        <v>9</v>
      </c>
      <c r="K146" s="28"/>
      <c r="L146" s="29"/>
    </row>
    <row r="147" spans="2:12" s="27" customFormat="1" ht="16.25" customHeight="1" x14ac:dyDescent="0.2">
      <c r="B147" s="320" t="s">
        <v>144</v>
      </c>
      <c r="C147" s="386" t="s">
        <v>403</v>
      </c>
      <c r="D147" s="455">
        <v>439.56</v>
      </c>
      <c r="E147" s="455">
        <v>414.02</v>
      </c>
      <c r="F147" s="384">
        <v>94.189644189644184</v>
      </c>
      <c r="G147" s="338">
        <v>1</v>
      </c>
      <c r="H147" s="547">
        <v>2</v>
      </c>
      <c r="K147" s="28"/>
      <c r="L147" s="29"/>
    </row>
    <row r="148" spans="2:12" s="27" customFormat="1" ht="16.25" customHeight="1" x14ac:dyDescent="0.2">
      <c r="B148" s="320" t="s">
        <v>145</v>
      </c>
      <c r="C148" s="387" t="s">
        <v>1487</v>
      </c>
      <c r="D148" s="455">
        <v>1184.77</v>
      </c>
      <c r="E148" s="790">
        <v>1184.77</v>
      </c>
      <c r="F148" s="385">
        <v>100</v>
      </c>
      <c r="G148" s="547">
        <v>1</v>
      </c>
      <c r="H148" s="547">
        <v>6</v>
      </c>
      <c r="K148" s="28"/>
      <c r="L148" s="29"/>
    </row>
    <row r="149" spans="2:12" s="27" customFormat="1" ht="16.25" customHeight="1" x14ac:dyDescent="0.2">
      <c r="B149" s="320" t="s">
        <v>146</v>
      </c>
      <c r="C149" s="386" t="s">
        <v>405</v>
      </c>
      <c r="D149" s="455">
        <v>1277.04</v>
      </c>
      <c r="E149" s="455">
        <v>1183.03</v>
      </c>
      <c r="F149" s="384">
        <v>92.638445154419585</v>
      </c>
      <c r="G149" s="338">
        <v>1</v>
      </c>
      <c r="H149" s="547">
        <v>6</v>
      </c>
      <c r="K149" s="28"/>
      <c r="L149" s="29"/>
    </row>
    <row r="150" spans="2:12" s="27" customFormat="1" ht="16.25" customHeight="1" x14ac:dyDescent="0.2">
      <c r="B150" s="320" t="s">
        <v>147</v>
      </c>
      <c r="C150" s="387" t="s">
        <v>406</v>
      </c>
      <c r="D150" s="455">
        <v>793.87</v>
      </c>
      <c r="E150" s="790">
        <v>766.77</v>
      </c>
      <c r="F150" s="385">
        <v>96.586342852104252</v>
      </c>
      <c r="G150" s="547">
        <v>1</v>
      </c>
      <c r="H150" s="547">
        <v>4</v>
      </c>
      <c r="K150" s="28"/>
      <c r="L150" s="29"/>
    </row>
    <row r="151" spans="2:12" s="27" customFormat="1" ht="16.25" customHeight="1" x14ac:dyDescent="0.2">
      <c r="B151" s="320" t="s">
        <v>148</v>
      </c>
      <c r="C151" s="386" t="s">
        <v>407</v>
      </c>
      <c r="D151" s="455">
        <v>2087.6999999999998</v>
      </c>
      <c r="E151" s="455">
        <v>2087.6999999999998</v>
      </c>
      <c r="F151" s="384">
        <v>100</v>
      </c>
      <c r="G151" s="338">
        <v>1</v>
      </c>
      <c r="H151" s="547">
        <v>16</v>
      </c>
      <c r="K151" s="28"/>
      <c r="L151" s="29"/>
    </row>
    <row r="152" spans="2:12" s="27" customFormat="1" ht="16.25" customHeight="1" x14ac:dyDescent="0.2">
      <c r="B152" s="320" t="s">
        <v>149</v>
      </c>
      <c r="C152" s="387" t="s">
        <v>408</v>
      </c>
      <c r="D152" s="455">
        <v>1444.4</v>
      </c>
      <c r="E152" s="790">
        <v>1393.32</v>
      </c>
      <c r="F152" s="385">
        <v>96.463583494876758</v>
      </c>
      <c r="G152" s="547">
        <v>1</v>
      </c>
      <c r="H152" s="547">
        <v>6</v>
      </c>
      <c r="K152" s="28"/>
      <c r="L152" s="29"/>
    </row>
    <row r="153" spans="2:12" s="27" customFormat="1" ht="16.25" customHeight="1" x14ac:dyDescent="0.2">
      <c r="B153" s="320" t="s">
        <v>150</v>
      </c>
      <c r="C153" s="386" t="s">
        <v>409</v>
      </c>
      <c r="D153" s="455">
        <v>1302.42</v>
      </c>
      <c r="E153" s="455">
        <v>1302.42</v>
      </c>
      <c r="F153" s="384">
        <v>100</v>
      </c>
      <c r="G153" s="338">
        <v>1</v>
      </c>
      <c r="H153" s="547">
        <v>9</v>
      </c>
      <c r="K153" s="28"/>
      <c r="L153" s="29"/>
    </row>
    <row r="154" spans="2:12" s="27" customFormat="1" ht="16.25" customHeight="1" x14ac:dyDescent="0.2">
      <c r="B154" s="320" t="s">
        <v>151</v>
      </c>
      <c r="C154" s="387" t="s">
        <v>410</v>
      </c>
      <c r="D154" s="455">
        <v>1008.39</v>
      </c>
      <c r="E154" s="790">
        <v>975.24</v>
      </c>
      <c r="F154" s="385">
        <v>96.712581441704103</v>
      </c>
      <c r="G154" s="547">
        <v>1</v>
      </c>
      <c r="H154" s="547">
        <v>4</v>
      </c>
      <c r="K154" s="28"/>
      <c r="L154" s="29"/>
    </row>
    <row r="155" spans="2:12" s="27" customFormat="1" ht="16.25" customHeight="1" x14ac:dyDescent="0.2">
      <c r="B155" s="320" t="s">
        <v>152</v>
      </c>
      <c r="C155" s="386" t="s">
        <v>411</v>
      </c>
      <c r="D155" s="455">
        <v>655.27</v>
      </c>
      <c r="E155" s="455">
        <v>655.27</v>
      </c>
      <c r="F155" s="384">
        <v>100</v>
      </c>
      <c r="G155" s="338">
        <v>1</v>
      </c>
      <c r="H155" s="547">
        <v>3</v>
      </c>
      <c r="K155" s="28"/>
      <c r="L155" s="29"/>
    </row>
    <row r="156" spans="2:12" s="27" customFormat="1" ht="16.25" customHeight="1" x14ac:dyDescent="0.2">
      <c r="B156" s="320" t="s">
        <v>153</v>
      </c>
      <c r="C156" s="387" t="s">
        <v>412</v>
      </c>
      <c r="D156" s="455">
        <v>453.77</v>
      </c>
      <c r="E156" s="790">
        <v>453.77</v>
      </c>
      <c r="F156" s="385">
        <v>100</v>
      </c>
      <c r="G156" s="547">
        <v>1</v>
      </c>
      <c r="H156" s="547">
        <v>2</v>
      </c>
      <c r="K156" s="28"/>
      <c r="L156" s="29"/>
    </row>
    <row r="157" spans="2:12" s="27" customFormat="1" ht="16.25" customHeight="1" x14ac:dyDescent="0.2">
      <c r="B157" s="320" t="s">
        <v>154</v>
      </c>
      <c r="C157" s="386" t="s">
        <v>413</v>
      </c>
      <c r="D157" s="455">
        <v>2955.74</v>
      </c>
      <c r="E157" s="455">
        <v>2850.99</v>
      </c>
      <c r="F157" s="384">
        <v>96.456048231576531</v>
      </c>
      <c r="G157" s="338">
        <v>1</v>
      </c>
      <c r="H157" s="547">
        <v>15</v>
      </c>
      <c r="K157" s="28"/>
      <c r="L157" s="29"/>
    </row>
    <row r="158" spans="2:12" s="27" customFormat="1" ht="16.25" customHeight="1" x14ac:dyDescent="0.2">
      <c r="B158" s="320" t="s">
        <v>155</v>
      </c>
      <c r="C158" s="387" t="s">
        <v>414</v>
      </c>
      <c r="D158" s="455">
        <v>1464.14</v>
      </c>
      <c r="E158" s="790">
        <v>1418.71</v>
      </c>
      <c r="F158" s="385">
        <v>96.897154643681617</v>
      </c>
      <c r="G158" s="547">
        <v>1</v>
      </c>
      <c r="H158" s="547">
        <v>12</v>
      </c>
      <c r="K158" s="28"/>
      <c r="L158" s="29"/>
    </row>
    <row r="159" spans="2:12" s="27" customFormat="1" ht="16.25" customHeight="1" x14ac:dyDescent="0.2">
      <c r="B159" s="320" t="s">
        <v>156</v>
      </c>
      <c r="C159" s="386" t="s">
        <v>1488</v>
      </c>
      <c r="D159" s="455">
        <v>1109.8699999999999</v>
      </c>
      <c r="E159" s="455">
        <v>1082</v>
      </c>
      <c r="F159" s="384">
        <v>97.488895095822045</v>
      </c>
      <c r="G159" s="338">
        <v>1</v>
      </c>
      <c r="H159" s="547">
        <v>10</v>
      </c>
      <c r="K159" s="28"/>
      <c r="L159" s="29"/>
    </row>
    <row r="160" spans="2:12" s="27" customFormat="1" ht="16.25" customHeight="1" x14ac:dyDescent="0.2">
      <c r="B160" s="320" t="s">
        <v>157</v>
      </c>
      <c r="C160" s="387" t="s">
        <v>1489</v>
      </c>
      <c r="D160" s="455">
        <v>2393.4499999999998</v>
      </c>
      <c r="E160" s="790">
        <v>2358.5100000000002</v>
      </c>
      <c r="F160" s="385">
        <v>98.54018258162904</v>
      </c>
      <c r="G160" s="547">
        <v>1</v>
      </c>
      <c r="H160" s="547">
        <v>36</v>
      </c>
      <c r="K160" s="28"/>
      <c r="L160" s="29"/>
    </row>
    <row r="161" spans="2:12" s="27" customFormat="1" ht="16.25" customHeight="1" x14ac:dyDescent="0.2">
      <c r="B161" s="320" t="s">
        <v>158</v>
      </c>
      <c r="C161" s="386" t="s">
        <v>417</v>
      </c>
      <c r="D161" s="455">
        <v>4524</v>
      </c>
      <c r="E161" s="455">
        <v>4504.28</v>
      </c>
      <c r="F161" s="384">
        <v>99.564102564102569</v>
      </c>
      <c r="G161" s="338">
        <v>1</v>
      </c>
      <c r="H161" s="547">
        <v>19</v>
      </c>
      <c r="K161" s="28"/>
      <c r="L161" s="29"/>
    </row>
    <row r="162" spans="2:12" s="27" customFormat="1" ht="16.25" customHeight="1" x14ac:dyDescent="0.2">
      <c r="B162" s="320" t="s">
        <v>159</v>
      </c>
      <c r="C162" s="387" t="s">
        <v>418</v>
      </c>
      <c r="D162" s="455">
        <v>3600.61</v>
      </c>
      <c r="E162" s="790">
        <v>3275.25</v>
      </c>
      <c r="F162" s="385">
        <v>90.963753364013328</v>
      </c>
      <c r="G162" s="547">
        <v>1</v>
      </c>
      <c r="H162" s="547">
        <v>40</v>
      </c>
      <c r="K162" s="28"/>
      <c r="L162" s="29"/>
    </row>
    <row r="163" spans="2:12" s="27" customFormat="1" ht="16.25" customHeight="1" x14ac:dyDescent="0.2">
      <c r="B163" s="320" t="s">
        <v>160</v>
      </c>
      <c r="C163" s="386" t="s">
        <v>419</v>
      </c>
      <c r="D163" s="455">
        <v>5926.17</v>
      </c>
      <c r="E163" s="455">
        <v>5834.24</v>
      </c>
      <c r="F163" s="384">
        <v>98.448745142309448</v>
      </c>
      <c r="G163" s="338">
        <v>1</v>
      </c>
      <c r="H163" s="547">
        <v>40</v>
      </c>
      <c r="K163" s="28"/>
      <c r="L163" s="29"/>
    </row>
    <row r="164" spans="2:12" s="27" customFormat="1" ht="16.25" customHeight="1" x14ac:dyDescent="0.2">
      <c r="B164" s="320" t="s">
        <v>161</v>
      </c>
      <c r="C164" s="387" t="s">
        <v>1490</v>
      </c>
      <c r="D164" s="455">
        <v>2026.44</v>
      </c>
      <c r="E164" s="790">
        <v>1960.08</v>
      </c>
      <c r="F164" s="385">
        <v>96.725291644460228</v>
      </c>
      <c r="G164" s="547">
        <v>1</v>
      </c>
      <c r="H164" s="547">
        <v>9</v>
      </c>
      <c r="K164" s="28"/>
      <c r="L164" s="29"/>
    </row>
    <row r="165" spans="2:12" s="27" customFormat="1" ht="16.25" customHeight="1" x14ac:dyDescent="0.2">
      <c r="B165" s="320" t="s">
        <v>162</v>
      </c>
      <c r="C165" s="386" t="s">
        <v>421</v>
      </c>
      <c r="D165" s="455">
        <v>662.58</v>
      </c>
      <c r="E165" s="455">
        <v>662.58</v>
      </c>
      <c r="F165" s="384">
        <v>100</v>
      </c>
      <c r="G165" s="338">
        <v>1</v>
      </c>
      <c r="H165" s="547">
        <v>3</v>
      </c>
      <c r="K165" s="28"/>
      <c r="L165" s="29"/>
    </row>
    <row r="166" spans="2:12" s="27" customFormat="1" ht="16.25" customHeight="1" x14ac:dyDescent="0.2">
      <c r="B166" s="320" t="s">
        <v>163</v>
      </c>
      <c r="C166" s="387" t="s">
        <v>422</v>
      </c>
      <c r="D166" s="455">
        <v>1069.82</v>
      </c>
      <c r="E166" s="790">
        <v>1069.82</v>
      </c>
      <c r="F166" s="385">
        <v>100</v>
      </c>
      <c r="G166" s="547">
        <v>1</v>
      </c>
      <c r="H166" s="547">
        <v>4</v>
      </c>
      <c r="K166" s="28"/>
      <c r="L166" s="29"/>
    </row>
    <row r="167" spans="2:12" s="27" customFormat="1" ht="16.25" customHeight="1" x14ac:dyDescent="0.2">
      <c r="B167" s="320" t="s">
        <v>164</v>
      </c>
      <c r="C167" s="386" t="s">
        <v>423</v>
      </c>
      <c r="D167" s="455">
        <v>1759.11</v>
      </c>
      <c r="E167" s="455">
        <v>1687.65</v>
      </c>
      <c r="F167" s="384">
        <v>95.937718505380573</v>
      </c>
      <c r="G167" s="338">
        <v>1</v>
      </c>
      <c r="H167" s="547">
        <v>8</v>
      </c>
      <c r="K167" s="28"/>
      <c r="L167" s="29"/>
    </row>
    <row r="168" spans="2:12" s="27" customFormat="1" ht="16.25" customHeight="1" x14ac:dyDescent="0.2">
      <c r="B168" s="320" t="s">
        <v>166</v>
      </c>
      <c r="C168" s="387" t="s">
        <v>424</v>
      </c>
      <c r="D168" s="455">
        <v>1459.86</v>
      </c>
      <c r="E168" s="790">
        <v>1342.77</v>
      </c>
      <c r="F168" s="385">
        <v>91.979367884591682</v>
      </c>
      <c r="G168" s="547">
        <v>1</v>
      </c>
      <c r="H168" s="547">
        <v>6</v>
      </c>
      <c r="K168" s="28"/>
      <c r="L168" s="29"/>
    </row>
    <row r="169" spans="2:12" s="27" customFormat="1" ht="16.25" customHeight="1" x14ac:dyDescent="0.2">
      <c r="B169" s="320" t="s">
        <v>167</v>
      </c>
      <c r="C169" s="386" t="s">
        <v>425</v>
      </c>
      <c r="D169" s="455">
        <v>1162.55</v>
      </c>
      <c r="E169" s="455">
        <v>1162.55</v>
      </c>
      <c r="F169" s="384">
        <v>100</v>
      </c>
      <c r="G169" s="338">
        <v>1</v>
      </c>
      <c r="H169" s="547">
        <v>5</v>
      </c>
      <c r="K169" s="28"/>
      <c r="L169" s="29"/>
    </row>
    <row r="170" spans="2:12" s="27" customFormat="1" ht="16.25" customHeight="1" x14ac:dyDescent="0.2">
      <c r="B170" s="320" t="s">
        <v>168</v>
      </c>
      <c r="C170" s="387" t="s">
        <v>426</v>
      </c>
      <c r="D170" s="455">
        <v>578.17999999999995</v>
      </c>
      <c r="E170" s="790">
        <v>578.17999999999995</v>
      </c>
      <c r="F170" s="385">
        <v>100</v>
      </c>
      <c r="G170" s="547">
        <v>1</v>
      </c>
      <c r="H170" s="547">
        <v>2</v>
      </c>
      <c r="K170" s="28"/>
      <c r="L170" s="29"/>
    </row>
    <row r="171" spans="2:12" s="27" customFormat="1" ht="16.25" customHeight="1" x14ac:dyDescent="0.2">
      <c r="B171" s="320" t="s">
        <v>169</v>
      </c>
      <c r="C171" s="386" t="s">
        <v>427</v>
      </c>
      <c r="D171" s="455">
        <v>507.11</v>
      </c>
      <c r="E171" s="455">
        <v>507.11</v>
      </c>
      <c r="F171" s="384">
        <v>100</v>
      </c>
      <c r="G171" s="338">
        <v>1</v>
      </c>
      <c r="H171" s="547">
        <v>2</v>
      </c>
      <c r="K171" s="28"/>
      <c r="L171" s="29"/>
    </row>
    <row r="172" spans="2:12" s="27" customFormat="1" ht="16.25" customHeight="1" x14ac:dyDescent="0.2">
      <c r="B172" s="320" t="s">
        <v>170</v>
      </c>
      <c r="C172" s="387" t="s">
        <v>428</v>
      </c>
      <c r="D172" s="455">
        <v>1053.3900000000001</v>
      </c>
      <c r="E172" s="790">
        <v>1053.3900000000001</v>
      </c>
      <c r="F172" s="385">
        <v>100</v>
      </c>
      <c r="G172" s="547">
        <v>1</v>
      </c>
      <c r="H172" s="547">
        <v>3</v>
      </c>
      <c r="K172" s="28"/>
      <c r="L172" s="29"/>
    </row>
    <row r="173" spans="2:12" s="27" customFormat="1" ht="16.25" customHeight="1" x14ac:dyDescent="0.2">
      <c r="B173" s="320" t="s">
        <v>171</v>
      </c>
      <c r="C173" s="386" t="s">
        <v>429</v>
      </c>
      <c r="D173" s="455">
        <v>1755.52</v>
      </c>
      <c r="E173" s="455">
        <v>1678.03</v>
      </c>
      <c r="F173" s="384">
        <v>95.585923259205259</v>
      </c>
      <c r="G173" s="338">
        <v>1</v>
      </c>
      <c r="H173" s="547">
        <v>5</v>
      </c>
      <c r="K173" s="28"/>
      <c r="L173" s="29"/>
    </row>
    <row r="174" spans="2:12" s="27" customFormat="1" ht="16.25" customHeight="1" x14ac:dyDescent="0.2">
      <c r="B174" s="320" t="s">
        <v>172</v>
      </c>
      <c r="C174" s="387" t="s">
        <v>1491</v>
      </c>
      <c r="D174" s="455">
        <v>2853.82</v>
      </c>
      <c r="E174" s="790">
        <v>2812.29</v>
      </c>
      <c r="F174" s="385">
        <v>98.544757553034174</v>
      </c>
      <c r="G174" s="547">
        <v>1</v>
      </c>
      <c r="H174" s="547">
        <v>22</v>
      </c>
      <c r="K174" s="28"/>
      <c r="L174" s="29"/>
    </row>
    <row r="175" spans="2:12" s="27" customFormat="1" ht="16.25" customHeight="1" x14ac:dyDescent="0.2">
      <c r="B175" s="320" t="s">
        <v>173</v>
      </c>
      <c r="C175" s="386" t="s">
        <v>1492</v>
      </c>
      <c r="D175" s="455">
        <v>1018.72</v>
      </c>
      <c r="E175" s="455">
        <v>893.42</v>
      </c>
      <c r="F175" s="384">
        <v>87.700251295743669</v>
      </c>
      <c r="G175" s="338">
        <v>1</v>
      </c>
      <c r="H175" s="547">
        <v>3</v>
      </c>
      <c r="K175" s="28"/>
      <c r="L175" s="29"/>
    </row>
    <row r="176" spans="2:12" s="27" customFormat="1" ht="16.25" customHeight="1" x14ac:dyDescent="0.2">
      <c r="B176" s="320" t="s">
        <v>174</v>
      </c>
      <c r="C176" s="387" t="s">
        <v>432</v>
      </c>
      <c r="D176" s="455">
        <v>1774.0100000000002</v>
      </c>
      <c r="E176" s="790">
        <v>1649.68</v>
      </c>
      <c r="F176" s="385">
        <v>92.991584038421422</v>
      </c>
      <c r="G176" s="547">
        <v>1</v>
      </c>
      <c r="H176" s="547">
        <v>9</v>
      </c>
      <c r="K176" s="28"/>
      <c r="L176" s="29"/>
    </row>
    <row r="177" spans="2:12" s="27" customFormat="1" ht="16.25" customHeight="1" x14ac:dyDescent="0.2">
      <c r="B177" s="320" t="s">
        <v>176</v>
      </c>
      <c r="C177" s="386" t="s">
        <v>433</v>
      </c>
      <c r="D177" s="455">
        <v>874.15</v>
      </c>
      <c r="E177" s="455">
        <v>823.26</v>
      </c>
      <c r="F177" s="384">
        <v>94.178344677686894</v>
      </c>
      <c r="G177" s="338">
        <v>1</v>
      </c>
      <c r="H177" s="547">
        <v>5</v>
      </c>
      <c r="K177" s="28"/>
      <c r="L177" s="29"/>
    </row>
    <row r="178" spans="2:12" s="27" customFormat="1" ht="16.25" customHeight="1" x14ac:dyDescent="0.2">
      <c r="B178" s="320" t="s">
        <v>177</v>
      </c>
      <c r="C178" s="387" t="s">
        <v>434</v>
      </c>
      <c r="D178" s="455">
        <v>1049.73</v>
      </c>
      <c r="E178" s="790">
        <v>1024.6199999999999</v>
      </c>
      <c r="F178" s="385">
        <v>97.607956331628117</v>
      </c>
      <c r="G178" s="547">
        <v>1</v>
      </c>
      <c r="H178" s="547">
        <v>3</v>
      </c>
      <c r="K178" s="28"/>
      <c r="L178" s="29"/>
    </row>
    <row r="179" spans="2:12" s="27" customFormat="1" ht="16.25" customHeight="1" x14ac:dyDescent="0.2">
      <c r="B179" s="320" t="s">
        <v>178</v>
      </c>
      <c r="C179" s="386" t="s">
        <v>435</v>
      </c>
      <c r="D179" s="455">
        <v>835.05</v>
      </c>
      <c r="E179" s="455">
        <v>784</v>
      </c>
      <c r="F179" s="384">
        <v>93.886593617148691</v>
      </c>
      <c r="G179" s="338">
        <v>1</v>
      </c>
      <c r="H179" s="547">
        <v>2</v>
      </c>
      <c r="K179" s="28"/>
      <c r="L179" s="29"/>
    </row>
    <row r="180" spans="2:12" s="27" customFormat="1" ht="16.25" customHeight="1" x14ac:dyDescent="0.2">
      <c r="B180" s="320" t="s">
        <v>179</v>
      </c>
      <c r="C180" s="387" t="s">
        <v>436</v>
      </c>
      <c r="D180" s="455">
        <v>576.20000000000005</v>
      </c>
      <c r="E180" s="790">
        <v>576.20000000000005</v>
      </c>
      <c r="F180" s="385">
        <v>100</v>
      </c>
      <c r="G180" s="547">
        <v>1</v>
      </c>
      <c r="H180" s="547">
        <v>1</v>
      </c>
      <c r="K180" s="28"/>
      <c r="L180" s="29"/>
    </row>
    <row r="181" spans="2:12" s="27" customFormat="1" ht="16.25" customHeight="1" x14ac:dyDescent="0.2">
      <c r="B181" s="320" t="s">
        <v>181</v>
      </c>
      <c r="C181" s="386" t="s">
        <v>437</v>
      </c>
      <c r="D181" s="455">
        <v>1027.44</v>
      </c>
      <c r="E181" s="455">
        <v>1027.44</v>
      </c>
      <c r="F181" s="384">
        <v>100</v>
      </c>
      <c r="G181" s="338">
        <v>1</v>
      </c>
      <c r="H181" s="547">
        <v>5</v>
      </c>
      <c r="K181" s="28"/>
      <c r="L181" s="29"/>
    </row>
    <row r="182" spans="2:12" s="27" customFormat="1" ht="16.25" customHeight="1" x14ac:dyDescent="0.2">
      <c r="B182" s="320" t="s">
        <v>182</v>
      </c>
      <c r="C182" s="387" t="s">
        <v>438</v>
      </c>
      <c r="D182" s="455">
        <v>1773.05</v>
      </c>
      <c r="E182" s="790">
        <v>1564.77</v>
      </c>
      <c r="F182" s="385">
        <v>88.253010349397925</v>
      </c>
      <c r="G182" s="547">
        <v>1</v>
      </c>
      <c r="H182" s="547">
        <v>9</v>
      </c>
      <c r="K182" s="28"/>
      <c r="L182" s="29"/>
    </row>
    <row r="183" spans="2:12" s="27" customFormat="1" ht="16.25" customHeight="1" x14ac:dyDescent="0.2">
      <c r="B183" s="320" t="s">
        <v>183</v>
      </c>
      <c r="C183" s="386" t="s">
        <v>439</v>
      </c>
      <c r="D183" s="455">
        <v>961.25</v>
      </c>
      <c r="E183" s="455">
        <v>941.54</v>
      </c>
      <c r="F183" s="384">
        <v>97.949544863459039</v>
      </c>
      <c r="G183" s="338">
        <v>1</v>
      </c>
      <c r="H183" s="547">
        <v>7</v>
      </c>
      <c r="K183" s="28"/>
      <c r="L183" s="29"/>
    </row>
    <row r="184" spans="2:12" s="27" customFormat="1" ht="16.25" customHeight="1" x14ac:dyDescent="0.2">
      <c r="B184" s="320" t="s">
        <v>184</v>
      </c>
      <c r="C184" s="387" t="s">
        <v>440</v>
      </c>
      <c r="D184" s="455">
        <v>2106.16</v>
      </c>
      <c r="E184" s="790">
        <v>2084.9899999999998</v>
      </c>
      <c r="F184" s="385">
        <v>98.994853192539978</v>
      </c>
      <c r="G184" s="547">
        <v>1</v>
      </c>
      <c r="H184" s="547">
        <v>11</v>
      </c>
      <c r="K184" s="28"/>
      <c r="L184" s="29"/>
    </row>
    <row r="185" spans="2:12" s="27" customFormat="1" ht="16.25" customHeight="1" x14ac:dyDescent="0.2">
      <c r="B185" s="320" t="s">
        <v>185</v>
      </c>
      <c r="C185" s="386" t="s">
        <v>441</v>
      </c>
      <c r="D185" s="455">
        <v>1794.85</v>
      </c>
      <c r="E185" s="455">
        <v>1762.83</v>
      </c>
      <c r="F185" s="384">
        <v>98.216006908655316</v>
      </c>
      <c r="G185" s="338">
        <v>1</v>
      </c>
      <c r="H185" s="547">
        <v>8</v>
      </c>
      <c r="K185" s="28"/>
      <c r="L185" s="29"/>
    </row>
    <row r="186" spans="2:12" s="27" customFormat="1" ht="16.25" customHeight="1" x14ac:dyDescent="0.2">
      <c r="B186" s="320" t="s">
        <v>186</v>
      </c>
      <c r="C186" s="387" t="s">
        <v>442</v>
      </c>
      <c r="D186" s="455">
        <v>1536.59</v>
      </c>
      <c r="E186" s="790">
        <v>1520.28</v>
      </c>
      <c r="F186" s="385">
        <v>98.938558756727559</v>
      </c>
      <c r="G186" s="547">
        <v>1</v>
      </c>
      <c r="H186" s="547">
        <v>7</v>
      </c>
      <c r="K186" s="28"/>
      <c r="L186" s="29"/>
    </row>
    <row r="187" spans="2:12" s="27" customFormat="1" ht="16.25" customHeight="1" x14ac:dyDescent="0.2">
      <c r="B187" s="320" t="s">
        <v>187</v>
      </c>
      <c r="C187" s="386" t="s">
        <v>443</v>
      </c>
      <c r="D187" s="455">
        <v>1190.7</v>
      </c>
      <c r="E187" s="455">
        <v>1190.7</v>
      </c>
      <c r="F187" s="384">
        <v>100</v>
      </c>
      <c r="G187" s="338">
        <v>1</v>
      </c>
      <c r="H187" s="547">
        <v>6</v>
      </c>
      <c r="K187" s="28"/>
      <c r="L187" s="29"/>
    </row>
    <row r="188" spans="2:12" s="27" customFormat="1" ht="16.25" customHeight="1" x14ac:dyDescent="0.2">
      <c r="B188" s="320" t="s">
        <v>188</v>
      </c>
      <c r="C188" s="387" t="s">
        <v>444</v>
      </c>
      <c r="D188" s="455">
        <v>1100.17</v>
      </c>
      <c r="E188" s="790">
        <v>1071.32</v>
      </c>
      <c r="F188" s="385">
        <v>97.377677995218903</v>
      </c>
      <c r="G188" s="547">
        <v>1</v>
      </c>
      <c r="H188" s="547">
        <v>4</v>
      </c>
      <c r="K188" s="28"/>
      <c r="L188" s="29"/>
    </row>
    <row r="189" spans="2:12" s="27" customFormat="1" ht="16.25" customHeight="1" x14ac:dyDescent="0.2">
      <c r="B189" s="320" t="s">
        <v>189</v>
      </c>
      <c r="C189" s="386" t="s">
        <v>1493</v>
      </c>
      <c r="D189" s="455">
        <v>2282.62</v>
      </c>
      <c r="E189" s="455">
        <v>2135.27</v>
      </c>
      <c r="F189" s="384">
        <v>93.54469863577819</v>
      </c>
      <c r="G189" s="338">
        <v>1</v>
      </c>
      <c r="H189" s="547">
        <v>10</v>
      </c>
      <c r="K189" s="28"/>
      <c r="L189" s="29"/>
    </row>
    <row r="190" spans="2:12" s="27" customFormat="1" ht="16.25" customHeight="1" x14ac:dyDescent="0.2">
      <c r="B190" s="320" t="s">
        <v>191</v>
      </c>
      <c r="C190" s="387" t="s">
        <v>446</v>
      </c>
      <c r="D190" s="455">
        <v>818.75</v>
      </c>
      <c r="E190" s="790">
        <v>757.74</v>
      </c>
      <c r="F190" s="385">
        <v>92.548396946564878</v>
      </c>
      <c r="G190" s="547">
        <v>1</v>
      </c>
      <c r="H190" s="547">
        <v>3</v>
      </c>
      <c r="K190" s="28"/>
      <c r="L190" s="29"/>
    </row>
    <row r="191" spans="2:12" s="27" customFormat="1" ht="16.25" customHeight="1" x14ac:dyDescent="0.2">
      <c r="B191" s="320" t="s">
        <v>192</v>
      </c>
      <c r="C191" s="386" t="s">
        <v>447</v>
      </c>
      <c r="D191" s="455">
        <v>1746.2</v>
      </c>
      <c r="E191" s="455">
        <v>1649.84</v>
      </c>
      <c r="F191" s="384">
        <v>94.481731760393998</v>
      </c>
      <c r="G191" s="338">
        <v>1</v>
      </c>
      <c r="H191" s="547">
        <v>5</v>
      </c>
      <c r="K191" s="28"/>
      <c r="L191" s="29"/>
    </row>
    <row r="192" spans="2:12" s="27" customFormat="1" ht="16.25" customHeight="1" x14ac:dyDescent="0.2">
      <c r="B192" s="320" t="s">
        <v>193</v>
      </c>
      <c r="C192" s="387" t="s">
        <v>448</v>
      </c>
      <c r="D192" s="455">
        <v>543.09</v>
      </c>
      <c r="E192" s="790">
        <v>543.09</v>
      </c>
      <c r="F192" s="385">
        <v>100</v>
      </c>
      <c r="G192" s="547">
        <v>1</v>
      </c>
      <c r="H192" s="547">
        <v>2</v>
      </c>
      <c r="K192" s="28"/>
      <c r="L192" s="29"/>
    </row>
    <row r="193" spans="2:12" s="27" customFormat="1" ht="16.25" customHeight="1" x14ac:dyDescent="0.2">
      <c r="B193" s="320" t="s">
        <v>194</v>
      </c>
      <c r="C193" s="386" t="s">
        <v>1494</v>
      </c>
      <c r="D193" s="455">
        <v>2225.33</v>
      </c>
      <c r="E193" s="455">
        <v>2088.7800000000002</v>
      </c>
      <c r="F193" s="384">
        <v>93.86383143174271</v>
      </c>
      <c r="G193" s="338">
        <v>1</v>
      </c>
      <c r="H193" s="547">
        <v>10</v>
      </c>
      <c r="K193" s="28"/>
      <c r="L193" s="29"/>
    </row>
    <row r="194" spans="2:12" s="27" customFormat="1" ht="16.25" customHeight="1" x14ac:dyDescent="0.2">
      <c r="B194" s="320" t="s">
        <v>195</v>
      </c>
      <c r="C194" s="387" t="s">
        <v>450</v>
      </c>
      <c r="D194" s="455">
        <v>944.99</v>
      </c>
      <c r="E194" s="790">
        <v>924.91</v>
      </c>
      <c r="F194" s="385">
        <v>97.875109789521574</v>
      </c>
      <c r="G194" s="547">
        <v>1</v>
      </c>
      <c r="H194" s="547">
        <v>4</v>
      </c>
      <c r="K194" s="28"/>
      <c r="L194" s="29"/>
    </row>
    <row r="195" spans="2:12" s="27" customFormat="1" ht="16.25" customHeight="1" x14ac:dyDescent="0.2">
      <c r="B195" s="320" t="s">
        <v>196</v>
      </c>
      <c r="C195" s="386" t="s">
        <v>451</v>
      </c>
      <c r="D195" s="455">
        <v>991.94</v>
      </c>
      <c r="E195" s="455">
        <v>991.94</v>
      </c>
      <c r="F195" s="384">
        <v>100</v>
      </c>
      <c r="G195" s="338">
        <v>1</v>
      </c>
      <c r="H195" s="547">
        <v>4</v>
      </c>
      <c r="K195" s="28"/>
      <c r="L195" s="29"/>
    </row>
    <row r="196" spans="2:12" s="27" customFormat="1" ht="16.25" customHeight="1" x14ac:dyDescent="0.2">
      <c r="B196" s="320" t="s">
        <v>197</v>
      </c>
      <c r="C196" s="387" t="s">
        <v>452</v>
      </c>
      <c r="D196" s="455">
        <v>4376.95</v>
      </c>
      <c r="E196" s="790">
        <v>4270.4399999999996</v>
      </c>
      <c r="F196" s="385">
        <v>97.566570328653512</v>
      </c>
      <c r="G196" s="547">
        <v>1</v>
      </c>
      <c r="H196" s="547">
        <v>21</v>
      </c>
      <c r="K196" s="28"/>
      <c r="L196" s="29"/>
    </row>
    <row r="197" spans="2:12" s="27" customFormat="1" ht="16.25" customHeight="1" x14ac:dyDescent="0.2">
      <c r="B197" s="320" t="s">
        <v>198</v>
      </c>
      <c r="C197" s="386" t="s">
        <v>453</v>
      </c>
      <c r="D197" s="455">
        <v>3207.92</v>
      </c>
      <c r="E197" s="455">
        <v>3181.97</v>
      </c>
      <c r="F197" s="384">
        <v>99.191064615077678</v>
      </c>
      <c r="G197" s="338">
        <v>1</v>
      </c>
      <c r="H197" s="547">
        <v>18</v>
      </c>
      <c r="K197" s="28"/>
      <c r="L197" s="29"/>
    </row>
    <row r="198" spans="2:12" s="27" customFormat="1" ht="16.25" customHeight="1" x14ac:dyDescent="0.2">
      <c r="B198" s="320" t="s">
        <v>199</v>
      </c>
      <c r="C198" s="387" t="s">
        <v>454</v>
      </c>
      <c r="D198" s="455">
        <v>1117.3399999999999</v>
      </c>
      <c r="E198" s="790">
        <v>1117.3399999999999</v>
      </c>
      <c r="F198" s="385">
        <v>100</v>
      </c>
      <c r="G198" s="547">
        <v>1</v>
      </c>
      <c r="H198" s="547">
        <v>6</v>
      </c>
      <c r="K198" s="28"/>
      <c r="L198" s="29"/>
    </row>
    <row r="199" spans="2:12" s="27" customFormat="1" ht="16.25" customHeight="1" x14ac:dyDescent="0.2">
      <c r="B199" s="320" t="s">
        <v>200</v>
      </c>
      <c r="C199" s="386" t="s">
        <v>455</v>
      </c>
      <c r="D199" s="455">
        <v>813.52</v>
      </c>
      <c r="E199" s="455">
        <v>793.35</v>
      </c>
      <c r="F199" s="384">
        <v>97.520650998131586</v>
      </c>
      <c r="G199" s="338">
        <v>1</v>
      </c>
      <c r="H199" s="547">
        <v>4</v>
      </c>
      <c r="K199" s="28"/>
      <c r="L199" s="29"/>
    </row>
    <row r="200" spans="2:12" s="27" customFormat="1" ht="16.25" customHeight="1" x14ac:dyDescent="0.2">
      <c r="B200" s="320" t="s">
        <v>201</v>
      </c>
      <c r="C200" s="387" t="s">
        <v>456</v>
      </c>
      <c r="D200" s="455">
        <v>1108.9100000000001</v>
      </c>
      <c r="E200" s="790">
        <v>1069.3699999999999</v>
      </c>
      <c r="F200" s="385">
        <v>96.434336420448901</v>
      </c>
      <c r="G200" s="547">
        <v>1</v>
      </c>
      <c r="H200" s="547">
        <v>1</v>
      </c>
      <c r="K200" s="28"/>
      <c r="L200" s="29"/>
    </row>
    <row r="201" spans="2:12" s="27" customFormat="1" ht="16.25" customHeight="1" x14ac:dyDescent="0.2">
      <c r="B201" s="320" t="s">
        <v>202</v>
      </c>
      <c r="C201" s="386" t="s">
        <v>457</v>
      </c>
      <c r="D201" s="455">
        <v>1886.5</v>
      </c>
      <c r="E201" s="455">
        <v>1861.85</v>
      </c>
      <c r="F201" s="384">
        <v>98.693347468857667</v>
      </c>
      <c r="G201" s="338">
        <v>1</v>
      </c>
      <c r="H201" s="547">
        <v>8</v>
      </c>
      <c r="K201" s="28"/>
      <c r="L201" s="29"/>
    </row>
    <row r="202" spans="2:12" s="27" customFormat="1" ht="16.25" customHeight="1" x14ac:dyDescent="0.2">
      <c r="B202" s="320" t="s">
        <v>203</v>
      </c>
      <c r="C202" s="387" t="s">
        <v>458</v>
      </c>
      <c r="D202" s="455">
        <v>991.62</v>
      </c>
      <c r="E202" s="790">
        <v>991.62</v>
      </c>
      <c r="F202" s="385">
        <v>100</v>
      </c>
      <c r="G202" s="547">
        <v>1</v>
      </c>
      <c r="H202" s="547">
        <v>7</v>
      </c>
      <c r="K202" s="28"/>
      <c r="L202" s="29"/>
    </row>
    <row r="203" spans="2:12" s="27" customFormat="1" ht="16.25" customHeight="1" x14ac:dyDescent="0.2">
      <c r="B203" s="320" t="s">
        <v>204</v>
      </c>
      <c r="C203" s="386" t="s">
        <v>459</v>
      </c>
      <c r="D203" s="455">
        <v>1095.9100000000001</v>
      </c>
      <c r="E203" s="455">
        <v>1075.25</v>
      </c>
      <c r="F203" s="384">
        <v>98.114808697794516</v>
      </c>
      <c r="G203" s="338">
        <v>1</v>
      </c>
      <c r="H203" s="547">
        <v>5</v>
      </c>
      <c r="K203" s="28"/>
      <c r="L203" s="29"/>
    </row>
    <row r="204" spans="2:12" s="27" customFormat="1" ht="16.25" customHeight="1" x14ac:dyDescent="0.2">
      <c r="B204" s="320" t="s">
        <v>205</v>
      </c>
      <c r="C204" s="387" t="s">
        <v>460</v>
      </c>
      <c r="D204" s="455">
        <v>905.81</v>
      </c>
      <c r="E204" s="790">
        <v>865.6</v>
      </c>
      <c r="F204" s="385">
        <v>95.560879213080014</v>
      </c>
      <c r="G204" s="547">
        <v>1</v>
      </c>
      <c r="H204" s="547">
        <v>4</v>
      </c>
      <c r="K204" s="28"/>
      <c r="L204" s="29"/>
    </row>
    <row r="205" spans="2:12" s="27" customFormat="1" ht="16.25" customHeight="1" x14ac:dyDescent="0.2">
      <c r="B205" s="320" t="s">
        <v>206</v>
      </c>
      <c r="C205" s="386" t="s">
        <v>461</v>
      </c>
      <c r="D205" s="455">
        <v>1437.84</v>
      </c>
      <c r="E205" s="455">
        <v>1437.84</v>
      </c>
      <c r="F205" s="384">
        <v>100</v>
      </c>
      <c r="G205" s="338">
        <v>1</v>
      </c>
      <c r="H205" s="547">
        <v>7</v>
      </c>
      <c r="K205" s="28"/>
      <c r="L205" s="29"/>
    </row>
    <row r="206" spans="2:12" s="27" customFormat="1" ht="16.25" customHeight="1" x14ac:dyDescent="0.2">
      <c r="B206" s="320" t="s">
        <v>207</v>
      </c>
      <c r="C206" s="387" t="s">
        <v>462</v>
      </c>
      <c r="D206" s="455">
        <v>1884.62</v>
      </c>
      <c r="E206" s="790">
        <v>1884.62</v>
      </c>
      <c r="F206" s="385">
        <v>100</v>
      </c>
      <c r="G206" s="547">
        <v>1</v>
      </c>
      <c r="H206" s="547">
        <v>7</v>
      </c>
      <c r="K206" s="28"/>
      <c r="L206" s="29"/>
    </row>
    <row r="207" spans="2:12" s="27" customFormat="1" ht="16.25" customHeight="1" x14ac:dyDescent="0.2">
      <c r="B207" s="320" t="s">
        <v>209</v>
      </c>
      <c r="C207" s="386" t="s">
        <v>463</v>
      </c>
      <c r="D207" s="455">
        <v>1742.6399999999996</v>
      </c>
      <c r="E207" s="455">
        <v>1677.29</v>
      </c>
      <c r="F207" s="384">
        <v>96.249942615801331</v>
      </c>
      <c r="G207" s="338">
        <v>1</v>
      </c>
      <c r="H207" s="547">
        <v>6</v>
      </c>
      <c r="K207" s="28"/>
      <c r="L207" s="29"/>
    </row>
    <row r="208" spans="2:12" s="27" customFormat="1" ht="16.25" customHeight="1" x14ac:dyDescent="0.2">
      <c r="B208" s="320" t="s">
        <v>210</v>
      </c>
      <c r="C208" s="387" t="s">
        <v>464</v>
      </c>
      <c r="D208" s="455">
        <v>876.7</v>
      </c>
      <c r="E208" s="790">
        <v>876.7</v>
      </c>
      <c r="F208" s="385">
        <v>100</v>
      </c>
      <c r="G208" s="547">
        <v>1</v>
      </c>
      <c r="H208" s="547">
        <v>2</v>
      </c>
      <c r="K208" s="28"/>
      <c r="L208" s="29"/>
    </row>
    <row r="209" spans="2:12" s="27" customFormat="1" ht="16.25" customHeight="1" x14ac:dyDescent="0.2">
      <c r="B209" s="320" t="s">
        <v>211</v>
      </c>
      <c r="C209" s="386" t="s">
        <v>465</v>
      </c>
      <c r="D209" s="455">
        <v>4141.5600000000004</v>
      </c>
      <c r="E209" s="455">
        <v>3978.93</v>
      </c>
      <c r="F209" s="384">
        <v>96.073218787123679</v>
      </c>
      <c r="G209" s="338">
        <v>1</v>
      </c>
      <c r="H209" s="547">
        <v>35</v>
      </c>
      <c r="K209" s="28"/>
      <c r="L209" s="29"/>
    </row>
    <row r="210" spans="2:12" s="27" customFormat="1" ht="16.25" customHeight="1" x14ac:dyDescent="0.2">
      <c r="B210" s="320" t="s">
        <v>212</v>
      </c>
      <c r="C210" s="387" t="s">
        <v>466</v>
      </c>
      <c r="D210" s="455">
        <v>5999.8</v>
      </c>
      <c r="E210" s="790">
        <v>5679.72</v>
      </c>
      <c r="F210" s="385">
        <v>94.665155505183506</v>
      </c>
      <c r="G210" s="547">
        <v>1</v>
      </c>
      <c r="H210" s="547">
        <v>14</v>
      </c>
      <c r="K210" s="28"/>
      <c r="L210" s="29"/>
    </row>
    <row r="211" spans="2:12" s="27" customFormat="1" ht="16.25" customHeight="1" x14ac:dyDescent="0.2">
      <c r="B211" s="320" t="s">
        <v>213</v>
      </c>
      <c r="C211" s="386" t="s">
        <v>467</v>
      </c>
      <c r="D211" s="455">
        <v>2961.0600000000004</v>
      </c>
      <c r="E211" s="455">
        <v>2919.06</v>
      </c>
      <c r="F211" s="384">
        <v>98.581589025551636</v>
      </c>
      <c r="G211" s="338">
        <v>1</v>
      </c>
      <c r="H211" s="547">
        <v>19</v>
      </c>
      <c r="K211" s="28"/>
      <c r="L211" s="29"/>
    </row>
    <row r="212" spans="2:12" s="27" customFormat="1" ht="16.25" customHeight="1" x14ac:dyDescent="0.2">
      <c r="B212" s="320" t="s">
        <v>214</v>
      </c>
      <c r="C212" s="387" t="s">
        <v>1495</v>
      </c>
      <c r="D212" s="455">
        <v>1604.72</v>
      </c>
      <c r="E212" s="790">
        <v>1528.37</v>
      </c>
      <c r="F212" s="385">
        <v>95.242160626152838</v>
      </c>
      <c r="G212" s="547">
        <v>1</v>
      </c>
      <c r="H212" s="547">
        <v>7</v>
      </c>
      <c r="K212" s="28"/>
      <c r="L212" s="29"/>
    </row>
    <row r="213" spans="2:12" s="27" customFormat="1" ht="16.25" customHeight="1" x14ac:dyDescent="0.2">
      <c r="B213" s="320" t="s">
        <v>215</v>
      </c>
      <c r="C213" s="386" t="s">
        <v>469</v>
      </c>
      <c r="D213" s="455">
        <v>2610.0500000000006</v>
      </c>
      <c r="E213" s="455">
        <v>2526.4499999999998</v>
      </c>
      <c r="F213" s="384">
        <v>96.796996226125913</v>
      </c>
      <c r="G213" s="338">
        <v>1</v>
      </c>
      <c r="H213" s="547">
        <v>41</v>
      </c>
      <c r="K213" s="28"/>
      <c r="L213" s="29"/>
    </row>
    <row r="214" spans="2:12" s="27" customFormat="1" ht="16.25" customHeight="1" x14ac:dyDescent="0.2">
      <c r="B214" s="320" t="s">
        <v>216</v>
      </c>
      <c r="C214" s="387" t="s">
        <v>470</v>
      </c>
      <c r="D214" s="455">
        <v>3692.44</v>
      </c>
      <c r="E214" s="790">
        <v>3585.39</v>
      </c>
      <c r="F214" s="385">
        <v>97.100833053482248</v>
      </c>
      <c r="G214" s="547">
        <v>1</v>
      </c>
      <c r="H214" s="547">
        <v>28</v>
      </c>
      <c r="K214" s="28"/>
      <c r="L214" s="29"/>
    </row>
    <row r="215" spans="2:12" s="27" customFormat="1" ht="16.25" customHeight="1" x14ac:dyDescent="0.2">
      <c r="B215" s="320" t="s">
        <v>217</v>
      </c>
      <c r="C215" s="386" t="s">
        <v>471</v>
      </c>
      <c r="D215" s="455">
        <v>1706.46</v>
      </c>
      <c r="E215" s="455">
        <v>1654.06</v>
      </c>
      <c r="F215" s="384">
        <v>96.929315659318121</v>
      </c>
      <c r="G215" s="338">
        <v>1</v>
      </c>
      <c r="H215" s="547">
        <v>7</v>
      </c>
      <c r="K215" s="28"/>
      <c r="L215" s="29"/>
    </row>
    <row r="216" spans="2:12" s="27" customFormat="1" ht="16.25" customHeight="1" x14ac:dyDescent="0.2">
      <c r="B216" s="320" t="s">
        <v>218</v>
      </c>
      <c r="C216" s="387" t="s">
        <v>472</v>
      </c>
      <c r="D216" s="455">
        <v>1708.19</v>
      </c>
      <c r="E216" s="790">
        <v>1602.14</v>
      </c>
      <c r="F216" s="385">
        <v>93.791674228276705</v>
      </c>
      <c r="G216" s="547">
        <v>1</v>
      </c>
      <c r="H216" s="547">
        <v>11</v>
      </c>
      <c r="K216" s="28"/>
      <c r="L216" s="29"/>
    </row>
    <row r="217" spans="2:12" s="27" customFormat="1" ht="16.25" customHeight="1" x14ac:dyDescent="0.2">
      <c r="B217" s="320" t="s">
        <v>219</v>
      </c>
      <c r="C217" s="386" t="s">
        <v>473</v>
      </c>
      <c r="D217" s="455">
        <v>952.06</v>
      </c>
      <c r="E217" s="455">
        <v>895.78</v>
      </c>
      <c r="F217" s="384">
        <v>94.088607860849109</v>
      </c>
      <c r="G217" s="338">
        <v>1</v>
      </c>
      <c r="H217" s="547">
        <v>3</v>
      </c>
      <c r="K217" s="28"/>
      <c r="L217" s="29"/>
    </row>
    <row r="218" spans="2:12" s="27" customFormat="1" ht="16.25" customHeight="1" x14ac:dyDescent="0.2">
      <c r="B218" s="320" t="s">
        <v>221</v>
      </c>
      <c r="C218" s="387" t="s">
        <v>474</v>
      </c>
      <c r="D218" s="455">
        <v>1264.8399999999999</v>
      </c>
      <c r="E218" s="790">
        <v>1264.8399999999999</v>
      </c>
      <c r="F218" s="385">
        <v>100</v>
      </c>
      <c r="G218" s="547">
        <v>1</v>
      </c>
      <c r="H218" s="547">
        <v>7</v>
      </c>
      <c r="K218" s="28"/>
      <c r="L218" s="29"/>
    </row>
    <row r="219" spans="2:12" s="27" customFormat="1" ht="16.25" customHeight="1" x14ac:dyDescent="0.2">
      <c r="B219" s="320" t="s">
        <v>222</v>
      </c>
      <c r="C219" s="386" t="s">
        <v>475</v>
      </c>
      <c r="D219" s="455">
        <v>1151.3599999999999</v>
      </c>
      <c r="E219" s="455">
        <v>1129.24</v>
      </c>
      <c r="F219" s="384">
        <v>98.078793774319067</v>
      </c>
      <c r="G219" s="338">
        <v>1</v>
      </c>
      <c r="H219" s="547">
        <v>4</v>
      </c>
      <c r="K219" s="28"/>
      <c r="L219" s="29"/>
    </row>
    <row r="220" spans="2:12" s="27" customFormat="1" ht="16.25" customHeight="1" x14ac:dyDescent="0.2">
      <c r="B220" s="320" t="s">
        <v>223</v>
      </c>
      <c r="C220" s="387" t="s">
        <v>476</v>
      </c>
      <c r="D220" s="455">
        <v>1244</v>
      </c>
      <c r="E220" s="790">
        <v>1244</v>
      </c>
      <c r="F220" s="385">
        <v>100</v>
      </c>
      <c r="G220" s="547">
        <v>1</v>
      </c>
      <c r="H220" s="547">
        <v>3</v>
      </c>
      <c r="K220" s="28"/>
      <c r="L220" s="29"/>
    </row>
    <row r="221" spans="2:12" s="27" customFormat="1" ht="16.25" customHeight="1" x14ac:dyDescent="0.2">
      <c r="B221" s="320" t="s">
        <v>224</v>
      </c>
      <c r="C221" s="386" t="s">
        <v>477</v>
      </c>
      <c r="D221" s="455">
        <v>778.19</v>
      </c>
      <c r="E221" s="455">
        <v>778.19</v>
      </c>
      <c r="F221" s="384">
        <v>100</v>
      </c>
      <c r="G221" s="338">
        <v>1</v>
      </c>
      <c r="H221" s="547">
        <v>3</v>
      </c>
      <c r="K221" s="28"/>
      <c r="L221" s="29"/>
    </row>
    <row r="222" spans="2:12" s="27" customFormat="1" ht="16.25" customHeight="1" x14ac:dyDescent="0.2">
      <c r="B222" s="320" t="s">
        <v>225</v>
      </c>
      <c r="C222" s="387" t="s">
        <v>1496</v>
      </c>
      <c r="D222" s="455">
        <v>927.33</v>
      </c>
      <c r="E222" s="790">
        <v>907.17</v>
      </c>
      <c r="F222" s="385">
        <v>97.826016628384707</v>
      </c>
      <c r="G222" s="547">
        <v>1</v>
      </c>
      <c r="H222" s="547">
        <v>5</v>
      </c>
      <c r="K222" s="28"/>
      <c r="L222" s="29"/>
    </row>
    <row r="223" spans="2:12" s="27" customFormat="1" ht="16.25" customHeight="1" x14ac:dyDescent="0.2">
      <c r="B223" s="320" t="s">
        <v>226</v>
      </c>
      <c r="C223" s="386" t="s">
        <v>1497</v>
      </c>
      <c r="D223" s="455">
        <v>1766.47</v>
      </c>
      <c r="E223" s="455">
        <v>1674.68</v>
      </c>
      <c r="F223" s="384">
        <v>94.803761173413648</v>
      </c>
      <c r="G223" s="338">
        <v>1</v>
      </c>
      <c r="H223" s="547">
        <v>6</v>
      </c>
      <c r="K223" s="28"/>
      <c r="L223" s="29"/>
    </row>
    <row r="224" spans="2:12" s="27" customFormat="1" ht="16.25" customHeight="1" x14ac:dyDescent="0.2">
      <c r="B224" s="320" t="s">
        <v>227</v>
      </c>
      <c r="C224" s="387" t="s">
        <v>480</v>
      </c>
      <c r="D224" s="455">
        <v>1237.8</v>
      </c>
      <c r="E224" s="790">
        <v>1237.8</v>
      </c>
      <c r="F224" s="385">
        <v>100</v>
      </c>
      <c r="G224" s="547">
        <v>1</v>
      </c>
      <c r="H224" s="547">
        <v>6</v>
      </c>
      <c r="K224" s="28"/>
      <c r="L224" s="29"/>
    </row>
    <row r="225" spans="2:12" s="27" customFormat="1" ht="16.25" customHeight="1" x14ac:dyDescent="0.2">
      <c r="B225" s="320" t="s">
        <v>228</v>
      </c>
      <c r="C225" s="386" t="s">
        <v>481</v>
      </c>
      <c r="D225" s="455">
        <v>2477.11</v>
      </c>
      <c r="E225" s="455">
        <v>2436.25</v>
      </c>
      <c r="F225" s="384">
        <v>98.350497151922994</v>
      </c>
      <c r="G225" s="338">
        <v>1</v>
      </c>
      <c r="H225" s="547">
        <v>27</v>
      </c>
      <c r="K225" s="28"/>
      <c r="L225" s="29"/>
    </row>
    <row r="226" spans="2:12" s="27" customFormat="1" ht="16.25" customHeight="1" x14ac:dyDescent="0.2">
      <c r="B226" s="320" t="s">
        <v>229</v>
      </c>
      <c r="C226" s="387" t="s">
        <v>482</v>
      </c>
      <c r="D226" s="455">
        <v>992.75</v>
      </c>
      <c r="E226" s="790">
        <v>942.51</v>
      </c>
      <c r="F226" s="385">
        <v>94.939309997481743</v>
      </c>
      <c r="G226" s="547">
        <v>1</v>
      </c>
      <c r="H226" s="547">
        <v>5</v>
      </c>
      <c r="K226" s="28"/>
      <c r="L226" s="29"/>
    </row>
    <row r="227" spans="2:12" s="27" customFormat="1" ht="16.25" customHeight="1" x14ac:dyDescent="0.2">
      <c r="B227" s="320" t="s">
        <v>230</v>
      </c>
      <c r="C227" s="386" t="s">
        <v>483</v>
      </c>
      <c r="D227" s="455">
        <v>1192.07</v>
      </c>
      <c r="E227" s="455">
        <v>1166.51</v>
      </c>
      <c r="F227" s="384">
        <v>97.855830613974021</v>
      </c>
      <c r="G227" s="338">
        <v>1</v>
      </c>
      <c r="H227" s="547">
        <v>5</v>
      </c>
      <c r="K227" s="28"/>
      <c r="L227" s="29"/>
    </row>
    <row r="228" spans="2:12" s="27" customFormat="1" ht="16.25" customHeight="1" x14ac:dyDescent="0.2">
      <c r="B228" s="320" t="s">
        <v>795</v>
      </c>
      <c r="C228" s="387" t="s">
        <v>1361</v>
      </c>
      <c r="D228" s="455">
        <v>1105.81</v>
      </c>
      <c r="E228" s="790">
        <v>1080.45</v>
      </c>
      <c r="F228" s="385">
        <v>97.706658467548678</v>
      </c>
      <c r="G228" s="547">
        <v>1</v>
      </c>
      <c r="H228" s="547">
        <v>5</v>
      </c>
      <c r="K228" s="28"/>
      <c r="L228" s="29"/>
    </row>
    <row r="229" spans="2:12" s="27" customFormat="1" ht="16.25" customHeight="1" x14ac:dyDescent="0.2">
      <c r="B229" s="320" t="s">
        <v>1294</v>
      </c>
      <c r="C229" s="386" t="s">
        <v>1362</v>
      </c>
      <c r="D229" s="455">
        <v>11357.44</v>
      </c>
      <c r="E229" s="455">
        <v>10858.42</v>
      </c>
      <c r="F229" s="384">
        <v>95.606228164093309</v>
      </c>
      <c r="G229" s="338">
        <v>1</v>
      </c>
      <c r="H229" s="547">
        <v>93</v>
      </c>
      <c r="K229" s="28"/>
      <c r="L229" s="29"/>
    </row>
    <row r="230" spans="2:12" s="27" customFormat="1" ht="16.25" customHeight="1" x14ac:dyDescent="0.2">
      <c r="B230" s="320" t="s">
        <v>1296</v>
      </c>
      <c r="C230" s="387" t="s">
        <v>1363</v>
      </c>
      <c r="D230" s="455">
        <v>6788.35</v>
      </c>
      <c r="E230" s="790">
        <v>6515</v>
      </c>
      <c r="F230" s="385">
        <v>95.973248285665875</v>
      </c>
      <c r="G230" s="547">
        <v>1</v>
      </c>
      <c r="H230" s="547">
        <v>36</v>
      </c>
      <c r="K230" s="28"/>
      <c r="L230" s="29"/>
    </row>
    <row r="231" spans="2:12" s="27" customFormat="1" ht="16.25" customHeight="1" x14ac:dyDescent="0.2">
      <c r="B231" s="320" t="s">
        <v>1297</v>
      </c>
      <c r="C231" s="386" t="s">
        <v>1364</v>
      </c>
      <c r="D231" s="455">
        <v>3461.23</v>
      </c>
      <c r="E231" s="455">
        <v>3381.15</v>
      </c>
      <c r="F231" s="384">
        <v>97.686371607781055</v>
      </c>
      <c r="G231" s="338">
        <v>1</v>
      </c>
      <c r="H231" s="547">
        <v>21</v>
      </c>
      <c r="K231" s="28"/>
      <c r="L231" s="29"/>
    </row>
    <row r="232" spans="2:12" s="27" customFormat="1" ht="16.25" customHeight="1" x14ac:dyDescent="0.2">
      <c r="B232" s="320" t="s">
        <v>1298</v>
      </c>
      <c r="C232" s="387" t="s">
        <v>1365</v>
      </c>
      <c r="D232" s="455">
        <v>1511.27</v>
      </c>
      <c r="E232" s="790">
        <v>1442.35</v>
      </c>
      <c r="F232" s="385">
        <v>95.439597160004496</v>
      </c>
      <c r="G232" s="547">
        <v>1</v>
      </c>
      <c r="H232" s="547">
        <v>6</v>
      </c>
      <c r="K232" s="28"/>
      <c r="L232" s="29"/>
    </row>
    <row r="233" spans="2:12" s="27" customFormat="1" ht="16.25" customHeight="1" x14ac:dyDescent="0.2">
      <c r="B233" s="320" t="s">
        <v>1299</v>
      </c>
      <c r="C233" s="386" t="s">
        <v>1498</v>
      </c>
      <c r="D233" s="455">
        <v>2056.41</v>
      </c>
      <c r="E233" s="455">
        <v>1855.24</v>
      </c>
      <c r="F233" s="384">
        <v>90.217417732845107</v>
      </c>
      <c r="G233" s="338">
        <v>1</v>
      </c>
      <c r="H233" s="547">
        <v>10</v>
      </c>
      <c r="K233" s="28"/>
      <c r="L233" s="29"/>
    </row>
    <row r="234" spans="2:12" s="27" customFormat="1" ht="16.25" customHeight="1" x14ac:dyDescent="0.2">
      <c r="B234" s="320" t="s">
        <v>1419</v>
      </c>
      <c r="C234" s="386" t="s">
        <v>1499</v>
      </c>
      <c r="D234" s="455">
        <v>1446.88</v>
      </c>
      <c r="E234" s="455">
        <v>1418.6</v>
      </c>
      <c r="F234" s="384">
        <v>98.045449518964929</v>
      </c>
      <c r="G234" s="338">
        <v>1</v>
      </c>
      <c r="H234" s="547">
        <v>5</v>
      </c>
      <c r="K234" s="28"/>
      <c r="L234" s="29"/>
    </row>
    <row r="235" spans="2:12" s="27" customFormat="1" ht="16.25" customHeight="1" x14ac:dyDescent="0.2">
      <c r="B235" s="320" t="s">
        <v>1420</v>
      </c>
      <c r="C235" s="386" t="s">
        <v>1500</v>
      </c>
      <c r="D235" s="455">
        <v>1414.8</v>
      </c>
      <c r="E235" s="455">
        <v>1358.8</v>
      </c>
      <c r="F235" s="384">
        <v>96.041843370087648</v>
      </c>
      <c r="G235" s="338">
        <v>1</v>
      </c>
      <c r="H235" s="547">
        <v>8</v>
      </c>
      <c r="K235" s="28"/>
      <c r="L235" s="29"/>
    </row>
    <row r="236" spans="2:12" s="27" customFormat="1" ht="16.25" customHeight="1" x14ac:dyDescent="0.2">
      <c r="B236" s="320" t="s">
        <v>1421</v>
      </c>
      <c r="C236" s="386" t="s">
        <v>1501</v>
      </c>
      <c r="D236" s="455">
        <v>1087.8</v>
      </c>
      <c r="E236" s="455">
        <v>1087.8</v>
      </c>
      <c r="F236" s="384">
        <v>100</v>
      </c>
      <c r="G236" s="338">
        <v>1</v>
      </c>
      <c r="H236" s="547">
        <v>6</v>
      </c>
      <c r="K236" s="28"/>
      <c r="L236" s="29"/>
    </row>
    <row r="237" spans="2:12" s="27" customFormat="1" ht="16.25" customHeight="1" x14ac:dyDescent="0.2">
      <c r="B237" s="320" t="s">
        <v>231</v>
      </c>
      <c r="C237" s="387" t="s">
        <v>484</v>
      </c>
      <c r="D237" s="455">
        <v>1861.56</v>
      </c>
      <c r="E237" s="790">
        <v>1721.63</v>
      </c>
      <c r="F237" s="385">
        <v>92.483186144953706</v>
      </c>
      <c r="G237" s="547">
        <v>1</v>
      </c>
      <c r="H237" s="547">
        <v>8</v>
      </c>
      <c r="K237" s="28"/>
      <c r="L237" s="29"/>
    </row>
    <row r="238" spans="2:12" s="27" customFormat="1" ht="16.25" customHeight="1" x14ac:dyDescent="0.2">
      <c r="B238" s="320" t="s">
        <v>232</v>
      </c>
      <c r="C238" s="386" t="s">
        <v>485</v>
      </c>
      <c r="D238" s="455">
        <v>1967.54</v>
      </c>
      <c r="E238" s="455">
        <v>1805.91</v>
      </c>
      <c r="F238" s="384">
        <v>91.785173363692735</v>
      </c>
      <c r="G238" s="338">
        <v>1</v>
      </c>
      <c r="H238" s="547">
        <v>7</v>
      </c>
      <c r="K238" s="28"/>
      <c r="L238" s="29"/>
    </row>
    <row r="239" spans="2:12" s="27" customFormat="1" ht="16.25" customHeight="1" x14ac:dyDescent="0.2">
      <c r="B239" s="320" t="s">
        <v>233</v>
      </c>
      <c r="C239" s="387" t="s">
        <v>486</v>
      </c>
      <c r="D239" s="455">
        <v>2990.68</v>
      </c>
      <c r="E239" s="790">
        <v>2779.33</v>
      </c>
      <c r="F239" s="385">
        <v>92.933045327484052</v>
      </c>
      <c r="G239" s="547">
        <v>1</v>
      </c>
      <c r="H239" s="547">
        <v>5</v>
      </c>
      <c r="K239" s="28"/>
      <c r="L239" s="29"/>
    </row>
    <row r="240" spans="2:12" s="27" customFormat="1" ht="16.25" customHeight="1" x14ac:dyDescent="0.2">
      <c r="B240" s="320" t="s">
        <v>235</v>
      </c>
      <c r="C240" s="386" t="s">
        <v>487</v>
      </c>
      <c r="D240" s="455">
        <v>1155.5999999999999</v>
      </c>
      <c r="E240" s="455">
        <v>1101</v>
      </c>
      <c r="F240" s="384">
        <v>95.275181723779866</v>
      </c>
      <c r="G240" s="338">
        <v>1</v>
      </c>
      <c r="H240" s="547">
        <v>2</v>
      </c>
      <c r="K240" s="28"/>
      <c r="L240" s="29"/>
    </row>
    <row r="241" spans="2:12" s="27" customFormat="1" ht="16.25" customHeight="1" x14ac:dyDescent="0.2">
      <c r="B241" s="320" t="s">
        <v>236</v>
      </c>
      <c r="C241" s="387" t="s">
        <v>488</v>
      </c>
      <c r="D241" s="455">
        <v>1850.2</v>
      </c>
      <c r="E241" s="790">
        <v>1850.2</v>
      </c>
      <c r="F241" s="385">
        <v>100</v>
      </c>
      <c r="G241" s="547">
        <v>1</v>
      </c>
      <c r="H241" s="547">
        <v>3</v>
      </c>
      <c r="K241" s="28"/>
      <c r="L241" s="29"/>
    </row>
    <row r="242" spans="2:12" s="27" customFormat="1" ht="16.25" customHeight="1" x14ac:dyDescent="0.2">
      <c r="B242" s="320" t="s">
        <v>237</v>
      </c>
      <c r="C242" s="386" t="s">
        <v>489</v>
      </c>
      <c r="D242" s="455">
        <v>1148.72</v>
      </c>
      <c r="E242" s="455">
        <v>1148.72</v>
      </c>
      <c r="F242" s="384">
        <v>100</v>
      </c>
      <c r="G242" s="338">
        <v>1</v>
      </c>
      <c r="H242" s="547">
        <v>2</v>
      </c>
      <c r="K242" s="28"/>
      <c r="L242" s="29"/>
    </row>
    <row r="243" spans="2:12" s="27" customFormat="1" ht="16.25" customHeight="1" x14ac:dyDescent="0.2">
      <c r="B243" s="320" t="s">
        <v>238</v>
      </c>
      <c r="C243" s="387" t="s">
        <v>490</v>
      </c>
      <c r="D243" s="455">
        <v>1851.39</v>
      </c>
      <c r="E243" s="790">
        <v>1851.39</v>
      </c>
      <c r="F243" s="385">
        <v>100</v>
      </c>
      <c r="G243" s="547">
        <v>1</v>
      </c>
      <c r="H243" s="547">
        <v>3</v>
      </c>
      <c r="K243" s="28"/>
      <c r="L243" s="29"/>
    </row>
    <row r="244" spans="2:12" s="27" customFormat="1" ht="16.25" customHeight="1" x14ac:dyDescent="0.2">
      <c r="B244" s="320" t="s">
        <v>239</v>
      </c>
      <c r="C244" s="386" t="s">
        <v>491</v>
      </c>
      <c r="D244" s="455">
        <v>2114.5300000000002</v>
      </c>
      <c r="E244" s="455">
        <v>2034.47</v>
      </c>
      <c r="F244" s="384">
        <v>96.21381583614324</v>
      </c>
      <c r="G244" s="338">
        <v>1</v>
      </c>
      <c r="H244" s="547">
        <v>3</v>
      </c>
      <c r="K244" s="28"/>
      <c r="L244" s="29"/>
    </row>
    <row r="245" spans="2:12" s="27" customFormat="1" ht="16.25" customHeight="1" x14ac:dyDescent="0.2">
      <c r="B245" s="320" t="s">
        <v>240</v>
      </c>
      <c r="C245" s="387" t="s">
        <v>492</v>
      </c>
      <c r="D245" s="455">
        <v>1494.36</v>
      </c>
      <c r="E245" s="790">
        <v>1411.04</v>
      </c>
      <c r="F245" s="385">
        <v>94.424368960625287</v>
      </c>
      <c r="G245" s="547">
        <v>1</v>
      </c>
      <c r="H245" s="547">
        <v>2</v>
      </c>
      <c r="K245" s="28"/>
      <c r="L245" s="29"/>
    </row>
    <row r="246" spans="2:12" s="27" customFormat="1" ht="16.25" customHeight="1" x14ac:dyDescent="0.2">
      <c r="B246" s="320" t="s">
        <v>241</v>
      </c>
      <c r="C246" s="386" t="s">
        <v>493</v>
      </c>
      <c r="D246" s="455">
        <v>1007.3</v>
      </c>
      <c r="E246" s="455">
        <v>983.21</v>
      </c>
      <c r="F246" s="384">
        <v>97.608458254740398</v>
      </c>
      <c r="G246" s="338">
        <v>1</v>
      </c>
      <c r="H246" s="547">
        <v>1</v>
      </c>
      <c r="K246" s="28"/>
      <c r="L246" s="29"/>
    </row>
    <row r="247" spans="2:12" s="27" customFormat="1" ht="16.25" customHeight="1" x14ac:dyDescent="0.2">
      <c r="B247" s="320" t="s">
        <v>242</v>
      </c>
      <c r="C247" s="387" t="s">
        <v>494</v>
      </c>
      <c r="D247" s="455">
        <v>911.07</v>
      </c>
      <c r="E247" s="790">
        <v>911.07</v>
      </c>
      <c r="F247" s="385">
        <v>100</v>
      </c>
      <c r="G247" s="547">
        <v>1</v>
      </c>
      <c r="H247" s="547">
        <v>1</v>
      </c>
      <c r="K247" s="28"/>
      <c r="L247" s="29"/>
    </row>
    <row r="248" spans="2:12" s="27" customFormat="1" ht="16.25" customHeight="1" x14ac:dyDescent="0.2">
      <c r="B248" s="320" t="s">
        <v>243</v>
      </c>
      <c r="C248" s="386" t="s">
        <v>495</v>
      </c>
      <c r="D248" s="455">
        <v>1773.9</v>
      </c>
      <c r="E248" s="455">
        <v>1626.47</v>
      </c>
      <c r="F248" s="384">
        <v>91.688933987259702</v>
      </c>
      <c r="G248" s="338">
        <v>1</v>
      </c>
      <c r="H248" s="547">
        <v>2</v>
      </c>
      <c r="K248" s="28"/>
      <c r="L248" s="29"/>
    </row>
    <row r="249" spans="2:12" s="27" customFormat="1" ht="16.25" customHeight="1" x14ac:dyDescent="0.2">
      <c r="B249" s="320" t="s">
        <v>244</v>
      </c>
      <c r="C249" s="387" t="s">
        <v>496</v>
      </c>
      <c r="D249" s="455">
        <v>2439.9</v>
      </c>
      <c r="E249" s="790">
        <v>2405.0300000000002</v>
      </c>
      <c r="F249" s="385">
        <v>98.570843067338828</v>
      </c>
      <c r="G249" s="547">
        <v>1</v>
      </c>
      <c r="H249" s="547">
        <v>4</v>
      </c>
      <c r="K249" s="28"/>
      <c r="L249" s="29"/>
    </row>
    <row r="250" spans="2:12" s="27" customFormat="1" ht="16.25" customHeight="1" x14ac:dyDescent="0.2">
      <c r="B250" s="320" t="s">
        <v>245</v>
      </c>
      <c r="C250" s="386" t="s">
        <v>497</v>
      </c>
      <c r="D250" s="455">
        <v>15552.59</v>
      </c>
      <c r="E250" s="455">
        <v>15095.78</v>
      </c>
      <c r="F250" s="384">
        <v>97.06280433033983</v>
      </c>
      <c r="G250" s="338">
        <v>1</v>
      </c>
      <c r="H250" s="547">
        <v>27</v>
      </c>
      <c r="K250" s="28"/>
      <c r="L250" s="29"/>
    </row>
    <row r="251" spans="2:12" s="27" customFormat="1" ht="16.25" customHeight="1" x14ac:dyDescent="0.2">
      <c r="B251" s="320" t="s">
        <v>246</v>
      </c>
      <c r="C251" s="387" t="s">
        <v>498</v>
      </c>
      <c r="D251" s="455">
        <v>5094.29</v>
      </c>
      <c r="E251" s="790">
        <v>4682.99</v>
      </c>
      <c r="F251" s="385">
        <v>91.926254689073389</v>
      </c>
      <c r="G251" s="547">
        <v>1</v>
      </c>
      <c r="H251" s="547">
        <v>16</v>
      </c>
      <c r="K251" s="28"/>
      <c r="L251" s="29"/>
    </row>
    <row r="252" spans="2:12" s="27" customFormat="1" ht="16.25" customHeight="1" x14ac:dyDescent="0.2">
      <c r="B252" s="320" t="s">
        <v>247</v>
      </c>
      <c r="C252" s="386" t="s">
        <v>499</v>
      </c>
      <c r="D252" s="455">
        <v>3411.24</v>
      </c>
      <c r="E252" s="455">
        <v>3183.02</v>
      </c>
      <c r="F252" s="384">
        <v>93.309764191320468</v>
      </c>
      <c r="G252" s="338">
        <v>1</v>
      </c>
      <c r="H252" s="547">
        <v>12</v>
      </c>
      <c r="K252" s="28"/>
      <c r="L252" s="29"/>
    </row>
    <row r="253" spans="2:12" s="27" customFormat="1" ht="16.25" customHeight="1" x14ac:dyDescent="0.2">
      <c r="B253" s="320" t="s">
        <v>248</v>
      </c>
      <c r="C253" s="387" t="s">
        <v>500</v>
      </c>
      <c r="D253" s="455">
        <v>1380.21</v>
      </c>
      <c r="E253" s="790">
        <v>1255.32</v>
      </c>
      <c r="F253" s="385">
        <v>90.951376964374973</v>
      </c>
      <c r="G253" s="547">
        <v>1</v>
      </c>
      <c r="H253" s="547">
        <v>5</v>
      </c>
      <c r="K253" s="28"/>
      <c r="L253" s="29"/>
    </row>
    <row r="254" spans="2:12" s="27" customFormat="1" ht="16.25" customHeight="1" x14ac:dyDescent="0.2">
      <c r="B254" s="320" t="s">
        <v>249</v>
      </c>
      <c r="C254" s="386" t="s">
        <v>501</v>
      </c>
      <c r="D254" s="455">
        <v>4251.91</v>
      </c>
      <c r="E254" s="455">
        <v>4018.95</v>
      </c>
      <c r="F254" s="384">
        <v>94.52105053963983</v>
      </c>
      <c r="G254" s="338">
        <v>1</v>
      </c>
      <c r="H254" s="547">
        <v>13</v>
      </c>
      <c r="K254" s="28"/>
      <c r="L254" s="29"/>
    </row>
    <row r="255" spans="2:12" s="27" customFormat="1" ht="16.25" customHeight="1" x14ac:dyDescent="0.2">
      <c r="B255" s="320" t="s">
        <v>250</v>
      </c>
      <c r="C255" s="387" t="s">
        <v>502</v>
      </c>
      <c r="D255" s="455">
        <v>1571.04</v>
      </c>
      <c r="E255" s="790">
        <v>1420.44</v>
      </c>
      <c r="F255" s="385">
        <v>90.413993278337927</v>
      </c>
      <c r="G255" s="547">
        <v>1</v>
      </c>
      <c r="H255" s="547">
        <v>7</v>
      </c>
      <c r="K255" s="28"/>
      <c r="L255" s="29"/>
    </row>
    <row r="256" spans="2:12" s="27" customFormat="1" ht="16.25" customHeight="1" x14ac:dyDescent="0.2">
      <c r="B256" s="320" t="s">
        <v>251</v>
      </c>
      <c r="C256" s="386" t="s">
        <v>503</v>
      </c>
      <c r="D256" s="455">
        <v>1391.02</v>
      </c>
      <c r="E256" s="455">
        <v>1367.21</v>
      </c>
      <c r="F256" s="384">
        <v>98.288306422625126</v>
      </c>
      <c r="G256" s="338">
        <v>1</v>
      </c>
      <c r="H256" s="547">
        <v>6</v>
      </c>
      <c r="K256" s="28"/>
      <c r="L256" s="29"/>
    </row>
    <row r="257" spans="2:12" s="27" customFormat="1" ht="16.25" customHeight="1" x14ac:dyDescent="0.2">
      <c r="B257" s="320" t="s">
        <v>252</v>
      </c>
      <c r="C257" s="387" t="s">
        <v>504</v>
      </c>
      <c r="D257" s="455">
        <v>2502.11</v>
      </c>
      <c r="E257" s="790">
        <v>2381.77</v>
      </c>
      <c r="F257" s="385">
        <v>95.19045925239098</v>
      </c>
      <c r="G257" s="547">
        <v>1</v>
      </c>
      <c r="H257" s="547">
        <v>6</v>
      </c>
      <c r="K257" s="28"/>
      <c r="L257" s="29"/>
    </row>
    <row r="258" spans="2:12" s="27" customFormat="1" ht="16.25" customHeight="1" x14ac:dyDescent="0.2">
      <c r="B258" s="320" t="s">
        <v>253</v>
      </c>
      <c r="C258" s="386" t="s">
        <v>1502</v>
      </c>
      <c r="D258" s="455">
        <v>3541.4300000000003</v>
      </c>
      <c r="E258" s="455">
        <v>3507.95</v>
      </c>
      <c r="F258" s="384">
        <v>99.054619179258083</v>
      </c>
      <c r="G258" s="338">
        <v>1</v>
      </c>
      <c r="H258" s="547">
        <v>11</v>
      </c>
      <c r="K258" s="28"/>
      <c r="L258" s="29"/>
    </row>
    <row r="259" spans="2:12" s="27" customFormat="1" ht="16.25" customHeight="1" x14ac:dyDescent="0.2">
      <c r="B259" s="320" t="s">
        <v>254</v>
      </c>
      <c r="C259" s="387" t="s">
        <v>506</v>
      </c>
      <c r="D259" s="455">
        <v>7543.0999999999995</v>
      </c>
      <c r="E259" s="790">
        <v>7211.64</v>
      </c>
      <c r="F259" s="385">
        <v>95.605785419787637</v>
      </c>
      <c r="G259" s="547">
        <v>1</v>
      </c>
      <c r="H259" s="547">
        <v>21</v>
      </c>
      <c r="K259" s="28"/>
      <c r="L259" s="29"/>
    </row>
    <row r="260" spans="2:12" s="27" customFormat="1" ht="16.25" customHeight="1" x14ac:dyDescent="0.2">
      <c r="B260" s="320" t="s">
        <v>255</v>
      </c>
      <c r="C260" s="386" t="s">
        <v>507</v>
      </c>
      <c r="D260" s="455">
        <v>1189.1199999999999</v>
      </c>
      <c r="E260" s="455">
        <v>1115.5</v>
      </c>
      <c r="F260" s="384">
        <v>93.80886706135631</v>
      </c>
      <c r="G260" s="338">
        <v>1</v>
      </c>
      <c r="H260" s="547">
        <v>3</v>
      </c>
      <c r="K260" s="28"/>
      <c r="L260" s="29"/>
    </row>
    <row r="261" spans="2:12" s="27" customFormat="1" ht="16.25" customHeight="1" x14ac:dyDescent="0.2">
      <c r="B261" s="320" t="s">
        <v>256</v>
      </c>
      <c r="C261" s="387" t="s">
        <v>508</v>
      </c>
      <c r="D261" s="455">
        <v>1392</v>
      </c>
      <c r="E261" s="790">
        <v>1368</v>
      </c>
      <c r="F261" s="385">
        <v>98.275862068965509</v>
      </c>
      <c r="G261" s="547">
        <v>1</v>
      </c>
      <c r="H261" s="547">
        <v>4</v>
      </c>
      <c r="K261" s="28"/>
      <c r="L261" s="29"/>
    </row>
    <row r="262" spans="2:12" s="27" customFormat="1" ht="16.25" customHeight="1" x14ac:dyDescent="0.2">
      <c r="B262" s="320" t="s">
        <v>257</v>
      </c>
      <c r="C262" s="386" t="s">
        <v>509</v>
      </c>
      <c r="D262" s="455">
        <v>2151.67</v>
      </c>
      <c r="E262" s="455">
        <v>2027.11</v>
      </c>
      <c r="F262" s="384">
        <v>94.211008193635635</v>
      </c>
      <c r="G262" s="338">
        <v>1</v>
      </c>
      <c r="H262" s="547">
        <v>7</v>
      </c>
      <c r="K262" s="28"/>
      <c r="L262" s="29"/>
    </row>
    <row r="263" spans="2:12" s="27" customFormat="1" ht="16.25" customHeight="1" x14ac:dyDescent="0.2">
      <c r="B263" s="320" t="s">
        <v>258</v>
      </c>
      <c r="C263" s="387" t="s">
        <v>1503</v>
      </c>
      <c r="D263" s="455">
        <v>2373.1000000000004</v>
      </c>
      <c r="E263" s="790">
        <v>2347.96</v>
      </c>
      <c r="F263" s="385">
        <v>98.940626185158635</v>
      </c>
      <c r="G263" s="547">
        <v>1</v>
      </c>
      <c r="H263" s="547">
        <v>2</v>
      </c>
      <c r="K263" s="28"/>
      <c r="L263" s="29"/>
    </row>
    <row r="264" spans="2:12" s="27" customFormat="1" ht="16.25" customHeight="1" x14ac:dyDescent="0.2">
      <c r="B264" s="320" t="s">
        <v>259</v>
      </c>
      <c r="C264" s="386" t="s">
        <v>1504</v>
      </c>
      <c r="D264" s="455">
        <v>3909.9</v>
      </c>
      <c r="E264" s="455">
        <v>3799.52</v>
      </c>
      <c r="F264" s="384">
        <v>97.176909895393734</v>
      </c>
      <c r="G264" s="338">
        <v>1</v>
      </c>
      <c r="H264" s="547">
        <v>8</v>
      </c>
      <c r="K264" s="28"/>
      <c r="L264" s="29"/>
    </row>
    <row r="265" spans="2:12" s="27" customFormat="1" ht="16.25" customHeight="1" x14ac:dyDescent="0.2">
      <c r="B265" s="320" t="s">
        <v>260</v>
      </c>
      <c r="C265" s="387" t="s">
        <v>512</v>
      </c>
      <c r="D265" s="455">
        <v>2176.23</v>
      </c>
      <c r="E265" s="790">
        <v>2176.23</v>
      </c>
      <c r="F265" s="385">
        <v>100</v>
      </c>
      <c r="G265" s="547">
        <v>1</v>
      </c>
      <c r="H265" s="547">
        <v>0</v>
      </c>
      <c r="K265" s="28"/>
      <c r="L265" s="29"/>
    </row>
    <row r="266" spans="2:12" s="27" customFormat="1" ht="16.25" customHeight="1" x14ac:dyDescent="0.2">
      <c r="B266" s="320" t="s">
        <v>261</v>
      </c>
      <c r="C266" s="386" t="s">
        <v>513</v>
      </c>
      <c r="D266" s="455">
        <v>897.84</v>
      </c>
      <c r="E266" s="455">
        <v>836.25</v>
      </c>
      <c r="F266" s="384">
        <v>93.140203154236829</v>
      </c>
      <c r="G266" s="338">
        <v>1</v>
      </c>
      <c r="H266" s="547">
        <v>0</v>
      </c>
      <c r="K266" s="28"/>
      <c r="L266" s="29"/>
    </row>
    <row r="267" spans="2:12" s="27" customFormat="1" ht="16.25" customHeight="1" x14ac:dyDescent="0.2">
      <c r="B267" s="320" t="s">
        <v>262</v>
      </c>
      <c r="C267" s="387" t="s">
        <v>514</v>
      </c>
      <c r="D267" s="455">
        <v>1222.3399999999999</v>
      </c>
      <c r="E267" s="790">
        <v>1132.78</v>
      </c>
      <c r="F267" s="385">
        <v>92.67306968601207</v>
      </c>
      <c r="G267" s="547">
        <v>1</v>
      </c>
      <c r="H267" s="547">
        <v>0</v>
      </c>
      <c r="K267" s="28"/>
      <c r="L267" s="29"/>
    </row>
    <row r="268" spans="2:12" s="27" customFormat="1" ht="16.25" customHeight="1" x14ac:dyDescent="0.2">
      <c r="B268" s="320" t="s">
        <v>263</v>
      </c>
      <c r="C268" s="386" t="s">
        <v>515</v>
      </c>
      <c r="D268" s="455">
        <v>1854.13</v>
      </c>
      <c r="E268" s="455">
        <v>1763.01</v>
      </c>
      <c r="F268" s="384">
        <v>95.085565737030294</v>
      </c>
      <c r="G268" s="338">
        <v>1</v>
      </c>
      <c r="H268" s="547">
        <v>0</v>
      </c>
      <c r="K268" s="28"/>
      <c r="L268" s="29"/>
    </row>
    <row r="269" spans="2:12" s="27" customFormat="1" ht="16.25" customHeight="1" x14ac:dyDescent="0.2">
      <c r="B269" s="320" t="s">
        <v>264</v>
      </c>
      <c r="C269" s="387" t="s">
        <v>516</v>
      </c>
      <c r="D269" s="455">
        <v>1740.7</v>
      </c>
      <c r="E269" s="790">
        <v>1740.7</v>
      </c>
      <c r="F269" s="385">
        <v>100</v>
      </c>
      <c r="G269" s="547">
        <v>1</v>
      </c>
      <c r="H269" s="547">
        <v>3</v>
      </c>
      <c r="K269" s="28"/>
      <c r="L269" s="29"/>
    </row>
    <row r="270" spans="2:12" s="27" customFormat="1" ht="16.25" customHeight="1" thickBot="1" x14ac:dyDescent="0.25">
      <c r="B270" s="344" t="s">
        <v>803</v>
      </c>
      <c r="C270" s="493" t="s">
        <v>816</v>
      </c>
      <c r="D270" s="791">
        <v>2287.0700000000002</v>
      </c>
      <c r="E270" s="792">
        <v>2140.66</v>
      </c>
      <c r="F270" s="664">
        <v>93.598359473037533</v>
      </c>
      <c r="G270" s="693">
        <v>1</v>
      </c>
      <c r="H270" s="693">
        <v>6</v>
      </c>
      <c r="K270" s="28"/>
      <c r="L270" s="29"/>
    </row>
    <row r="271" spans="2:12" s="27" customFormat="1" ht="16.25" customHeight="1" thickTop="1" x14ac:dyDescent="0.2">
      <c r="B271" s="748" t="s">
        <v>1505</v>
      </c>
      <c r="C271" s="793" t="s">
        <v>817</v>
      </c>
      <c r="D271" s="794">
        <v>14431.35</v>
      </c>
      <c r="E271" s="795">
        <v>14431.35</v>
      </c>
      <c r="F271" s="796">
        <v>100</v>
      </c>
      <c r="G271" s="797">
        <v>1</v>
      </c>
      <c r="H271" s="798" t="s">
        <v>1526</v>
      </c>
      <c r="K271" s="28"/>
      <c r="L271" s="29"/>
    </row>
    <row r="272" spans="2:12" s="27" customFormat="1" ht="16.25" customHeight="1" x14ac:dyDescent="0.2">
      <c r="B272" s="702"/>
      <c r="C272" s="499"/>
      <c r="D272" s="429"/>
      <c r="E272" s="429"/>
      <c r="F272" s="429"/>
      <c r="G272" s="429"/>
      <c r="H272" s="429"/>
      <c r="K272" s="28"/>
      <c r="L272" s="29"/>
    </row>
    <row r="273" spans="2:12" s="27" customFormat="1" ht="16.25" customHeight="1" x14ac:dyDescent="0.2">
      <c r="B273" s="799" t="s">
        <v>1529</v>
      </c>
      <c r="C273" s="431"/>
      <c r="D273" s="432">
        <f>SUM(D274:D278)</f>
        <v>1847370.1785861999</v>
      </c>
      <c r="E273" s="432">
        <f>SUM(E274:E278)</f>
        <v>1818028.0085862</v>
      </c>
      <c r="F273" s="800">
        <f>E273/D273*100</f>
        <v>98.411678918490736</v>
      </c>
      <c r="G273" s="801">
        <f>SUM(G274:G278)</f>
        <v>1340</v>
      </c>
      <c r="H273" s="801">
        <v>36971</v>
      </c>
      <c r="K273" s="28"/>
      <c r="L273" s="29"/>
    </row>
    <row r="274" spans="2:12" s="27" customFormat="1" ht="16.25" customHeight="1" x14ac:dyDescent="0.2">
      <c r="B274" s="461" t="s">
        <v>1530</v>
      </c>
      <c r="C274" s="436"/>
      <c r="D274" s="437">
        <f>SUM(D4:D60)</f>
        <v>463728.41999999993</v>
      </c>
      <c r="E274" s="437">
        <f>SUM(E4:E60)</f>
        <v>460083.1999999999</v>
      </c>
      <c r="F274" s="518">
        <f t="shared" ref="F274:F278" si="0">E274/D274*100</f>
        <v>99.213932154514055</v>
      </c>
      <c r="G274" s="802">
        <f>SUM(G4:G60)</f>
        <v>831</v>
      </c>
      <c r="H274" s="520" t="s">
        <v>97</v>
      </c>
      <c r="K274" s="28"/>
      <c r="L274" s="29"/>
    </row>
    <row r="275" spans="2:12" s="27" customFormat="1" ht="16.25" customHeight="1" x14ac:dyDescent="0.2">
      <c r="B275" s="395" t="s">
        <v>1531</v>
      </c>
      <c r="C275" s="396"/>
      <c r="D275" s="441">
        <f>SUM(D61:D102)</f>
        <v>376183.15858619986</v>
      </c>
      <c r="E275" s="441">
        <f>SUM(E61:E102)</f>
        <v>372884.3885861999</v>
      </c>
      <c r="F275" s="398">
        <f>E275/D275*100</f>
        <v>99.123094714713531</v>
      </c>
      <c r="G275" s="803">
        <f>SUM(G61:G102)</f>
        <v>327</v>
      </c>
      <c r="H275" s="400" t="s">
        <v>97</v>
      </c>
      <c r="K275" s="28"/>
      <c r="L275" s="29"/>
    </row>
    <row r="276" spans="2:12" x14ac:dyDescent="0.2">
      <c r="B276" s="402" t="s">
        <v>553</v>
      </c>
      <c r="C276" s="354"/>
      <c r="D276" s="442">
        <f>SUM(D103:D120)</f>
        <v>692103.03</v>
      </c>
      <c r="E276" s="442">
        <f>SUM(E103:E120)</f>
        <v>679770.33000000007</v>
      </c>
      <c r="F276" s="404">
        <f t="shared" si="0"/>
        <v>98.218083223822916</v>
      </c>
      <c r="G276" s="804">
        <f>SUM(G103:G120)</f>
        <v>31</v>
      </c>
      <c r="H276" s="406" t="s">
        <v>97</v>
      </c>
    </row>
    <row r="277" spans="2:12" s="27" customFormat="1" ht="16.25" customHeight="1" x14ac:dyDescent="0.2">
      <c r="B277" s="408" t="s">
        <v>1532</v>
      </c>
      <c r="C277" s="409"/>
      <c r="D277" s="443">
        <f>SUM(D121:D270)</f>
        <v>300924.21999999986</v>
      </c>
      <c r="E277" s="443">
        <f>SUM(E121:E270)</f>
        <v>290858.74000000005</v>
      </c>
      <c r="F277" s="805">
        <f t="shared" si="0"/>
        <v>96.655144607502905</v>
      </c>
      <c r="G277" s="806">
        <f>SUM(G121:G270)</f>
        <v>150</v>
      </c>
      <c r="H277" s="413" t="s">
        <v>97</v>
      </c>
    </row>
    <row r="278" spans="2:12" s="27" customFormat="1" ht="16.25" customHeight="1" x14ac:dyDescent="0.2">
      <c r="B278" s="674" t="s">
        <v>1533</v>
      </c>
      <c r="C278" s="675"/>
      <c r="D278" s="807">
        <f>SUM(D271)</f>
        <v>14431.35</v>
      </c>
      <c r="E278" s="807">
        <f>SUM(E271)</f>
        <v>14431.35</v>
      </c>
      <c r="F278" s="677">
        <f t="shared" si="0"/>
        <v>100</v>
      </c>
      <c r="G278" s="808">
        <f>SUM(G271)</f>
        <v>1</v>
      </c>
      <c r="H278" s="679" t="s">
        <v>1534</v>
      </c>
    </row>
    <row r="279" spans="2:12" x14ac:dyDescent="0.3">
      <c r="B279" s="712" t="s">
        <v>593</v>
      </c>
      <c r="C279" s="713"/>
      <c r="D279" s="614"/>
      <c r="E279" s="614"/>
      <c r="F279" s="614"/>
      <c r="G279" s="614"/>
      <c r="H279" s="703"/>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59" customWidth="1"/>
    <col min="8" max="8" width="1.453125" style="259" customWidth="1"/>
    <col min="9" max="9" width="16" style="11" customWidth="1"/>
    <col min="10" max="269" width="16" style="12" customWidth="1"/>
    <col min="270" max="16384" width="9" style="12"/>
  </cols>
  <sheetData>
    <row r="1" spans="1:269" ht="23.25" customHeight="1" x14ac:dyDescent="0.35">
      <c r="B1" s="10" t="s">
        <v>574</v>
      </c>
    </row>
    <row r="2" spans="1:269" ht="23.25" customHeight="1" x14ac:dyDescent="0.3">
      <c r="A2" s="13"/>
      <c r="B2" s="13" t="s">
        <v>575</v>
      </c>
      <c r="C2" s="14"/>
      <c r="D2" s="260"/>
      <c r="E2" s="260"/>
      <c r="F2" s="260"/>
      <c r="G2" s="260"/>
      <c r="H2" s="260"/>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64"/>
      <c r="B3" s="293" t="s">
        <v>597</v>
      </c>
      <c r="C3" s="15" t="s">
        <v>275</v>
      </c>
      <c r="D3" s="15" t="s">
        <v>97</v>
      </c>
      <c r="E3" s="15" t="s">
        <v>97</v>
      </c>
      <c r="F3" s="15" t="s">
        <v>97</v>
      </c>
      <c r="G3" s="15" t="s">
        <v>97</v>
      </c>
      <c r="H3" s="261"/>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65"/>
      <c r="B4" s="43" t="s">
        <v>573</v>
      </c>
      <c r="C4" s="16" t="s">
        <v>598</v>
      </c>
      <c r="D4" s="16" t="s">
        <v>599</v>
      </c>
      <c r="E4" s="16" t="s">
        <v>600</v>
      </c>
      <c r="F4" s="16" t="s">
        <v>601</v>
      </c>
      <c r="G4" s="16" t="s">
        <v>602</v>
      </c>
      <c r="H4" s="262"/>
      <c r="I4" s="16" t="s">
        <v>595</v>
      </c>
      <c r="J4" s="16" t="s">
        <v>277</v>
      </c>
      <c r="K4" s="16" t="s">
        <v>278</v>
      </c>
      <c r="L4" s="16" t="s">
        <v>279</v>
      </c>
      <c r="M4" s="16" t="s">
        <v>280</v>
      </c>
      <c r="N4" s="16" t="s">
        <v>281</v>
      </c>
      <c r="O4" s="16" t="s">
        <v>282</v>
      </c>
      <c r="P4" s="16" t="s">
        <v>283</v>
      </c>
      <c r="Q4" s="16" t="s">
        <v>284</v>
      </c>
      <c r="R4" s="16" t="s">
        <v>285</v>
      </c>
      <c r="S4" s="16" t="s">
        <v>286</v>
      </c>
      <c r="T4" s="16" t="s">
        <v>517</v>
      </c>
      <c r="U4" s="16" t="s">
        <v>287</v>
      </c>
      <c r="V4" s="16" t="s">
        <v>518</v>
      </c>
      <c r="W4" s="16" t="s">
        <v>288</v>
      </c>
      <c r="X4" s="16" t="s">
        <v>289</v>
      </c>
      <c r="Y4" s="16" t="s">
        <v>290</v>
      </c>
      <c r="Z4" s="16" t="s">
        <v>291</v>
      </c>
      <c r="AA4" s="16" t="s">
        <v>292</v>
      </c>
      <c r="AB4" s="16" t="s">
        <v>293</v>
      </c>
      <c r="AC4" s="16" t="s">
        <v>294</v>
      </c>
      <c r="AD4" s="16" t="s">
        <v>295</v>
      </c>
      <c r="AE4" s="16" t="s">
        <v>296</v>
      </c>
      <c r="AF4" s="16" t="s">
        <v>297</v>
      </c>
      <c r="AG4" s="16" t="s">
        <v>519</v>
      </c>
      <c r="AH4" s="16" t="s">
        <v>298</v>
      </c>
      <c r="AI4" s="16" t="s">
        <v>520</v>
      </c>
      <c r="AJ4" s="16" t="s">
        <v>299</v>
      </c>
      <c r="AK4" s="16" t="s">
        <v>300</v>
      </c>
      <c r="AL4" s="16" t="s">
        <v>301</v>
      </c>
      <c r="AM4" s="16" t="s">
        <v>302</v>
      </c>
      <c r="AN4" s="16" t="s">
        <v>521</v>
      </c>
      <c r="AO4" s="16" t="s">
        <v>522</v>
      </c>
      <c r="AP4" s="16" t="s">
        <v>303</v>
      </c>
      <c r="AQ4" s="16" t="s">
        <v>304</v>
      </c>
      <c r="AR4" s="16" t="s">
        <v>305</v>
      </c>
      <c r="AS4" s="16" t="s">
        <v>306</v>
      </c>
      <c r="AT4" s="16" t="s">
        <v>307</v>
      </c>
      <c r="AU4" s="16" t="s">
        <v>308</v>
      </c>
      <c r="AV4" s="16" t="s">
        <v>523</v>
      </c>
      <c r="AW4" s="16" t="s">
        <v>309</v>
      </c>
      <c r="AX4" s="16" t="s">
        <v>310</v>
      </c>
      <c r="AY4" s="16" t="s">
        <v>524</v>
      </c>
      <c r="AZ4" s="16" t="s">
        <v>311</v>
      </c>
      <c r="BA4" s="16" t="s">
        <v>312</v>
      </c>
      <c r="BB4" s="16" t="s">
        <v>313</v>
      </c>
      <c r="BC4" s="16" t="s">
        <v>314</v>
      </c>
      <c r="BD4" s="16" t="s">
        <v>315</v>
      </c>
      <c r="BE4" s="16" t="s">
        <v>316</v>
      </c>
      <c r="BF4" s="16" t="s">
        <v>317</v>
      </c>
      <c r="BG4" s="16" t="s">
        <v>318</v>
      </c>
      <c r="BH4" s="16" t="s">
        <v>319</v>
      </c>
      <c r="BI4" s="16" t="s">
        <v>320</v>
      </c>
      <c r="BJ4" s="16" t="s">
        <v>321</v>
      </c>
      <c r="BK4" s="16" t="s">
        <v>322</v>
      </c>
      <c r="BL4" s="16" t="s">
        <v>323</v>
      </c>
      <c r="BM4" s="16" t="s">
        <v>324</v>
      </c>
      <c r="BN4" s="16" t="s">
        <v>271</v>
      </c>
      <c r="BO4" s="16" t="s">
        <v>325</v>
      </c>
      <c r="BP4" s="16" t="s">
        <v>326</v>
      </c>
      <c r="BQ4" s="16" t="s">
        <v>327</v>
      </c>
      <c r="BR4" s="16" t="s">
        <v>2</v>
      </c>
      <c r="BS4" s="16" t="s">
        <v>328</v>
      </c>
      <c r="BT4" s="16" t="s">
        <v>329</v>
      </c>
      <c r="BU4" s="16" t="s">
        <v>272</v>
      </c>
      <c r="BV4" s="16" t="s">
        <v>330</v>
      </c>
      <c r="BW4" s="16" t="s">
        <v>331</v>
      </c>
      <c r="BX4" s="16" t="s">
        <v>332</v>
      </c>
      <c r="BY4" s="16" t="s">
        <v>333</v>
      </c>
      <c r="BZ4" s="16" t="s">
        <v>334</v>
      </c>
      <c r="CA4" s="16" t="s">
        <v>335</v>
      </c>
      <c r="CB4" s="16" t="s">
        <v>336</v>
      </c>
      <c r="CC4" s="16" t="s">
        <v>337</v>
      </c>
      <c r="CD4" s="16" t="s">
        <v>338</v>
      </c>
      <c r="CE4" s="16" t="s">
        <v>339</v>
      </c>
      <c r="CF4" s="16" t="s">
        <v>340</v>
      </c>
      <c r="CG4" s="16" t="s">
        <v>341</v>
      </c>
      <c r="CH4" s="16" t="s">
        <v>342</v>
      </c>
      <c r="CI4" s="16" t="s">
        <v>343</v>
      </c>
      <c r="CJ4" s="16" t="s">
        <v>344</v>
      </c>
      <c r="CK4" s="16" t="s">
        <v>345</v>
      </c>
      <c r="CL4" s="16" t="s">
        <v>346</v>
      </c>
      <c r="CM4" s="16" t="s">
        <v>347</v>
      </c>
      <c r="CN4" s="16" t="s">
        <v>348</v>
      </c>
      <c r="CO4" s="16" t="s">
        <v>349</v>
      </c>
      <c r="CP4" s="16" t="s">
        <v>596</v>
      </c>
      <c r="CQ4" s="16" t="s">
        <v>350</v>
      </c>
      <c r="CR4" s="16" t="s">
        <v>351</v>
      </c>
      <c r="CS4" s="16" t="s">
        <v>352</v>
      </c>
      <c r="CT4" s="16" t="s">
        <v>353</v>
      </c>
      <c r="CU4" s="16" t="s">
        <v>354</v>
      </c>
      <c r="CV4" s="16" t="s">
        <v>355</v>
      </c>
      <c r="CW4" s="16" t="s">
        <v>356</v>
      </c>
      <c r="CX4" s="16" t="s">
        <v>357</v>
      </c>
      <c r="CY4" s="16" t="s">
        <v>358</v>
      </c>
      <c r="CZ4" s="16" t="s">
        <v>359</v>
      </c>
      <c r="DA4" s="16" t="s">
        <v>360</v>
      </c>
      <c r="DB4" s="16" t="s">
        <v>361</v>
      </c>
      <c r="DC4" s="16" t="s">
        <v>362</v>
      </c>
      <c r="DD4" s="16" t="s">
        <v>363</v>
      </c>
      <c r="DE4" s="16" t="s">
        <v>364</v>
      </c>
      <c r="DF4" s="16" t="s">
        <v>365</v>
      </c>
      <c r="DG4" s="16" t="s">
        <v>366</v>
      </c>
      <c r="DH4" s="16" t="s">
        <v>367</v>
      </c>
      <c r="DI4" s="16" t="s">
        <v>368</v>
      </c>
      <c r="DJ4" s="16" t="s">
        <v>369</v>
      </c>
      <c r="DK4" s="16" t="s">
        <v>370</v>
      </c>
      <c r="DL4" s="16" t="s">
        <v>371</v>
      </c>
      <c r="DM4" s="16" t="s">
        <v>372</v>
      </c>
      <c r="DN4" s="16" t="s">
        <v>373</v>
      </c>
      <c r="DO4" s="16" t="s">
        <v>374</v>
      </c>
      <c r="DP4" s="16" t="s">
        <v>375</v>
      </c>
      <c r="DQ4" s="16" t="s">
        <v>376</v>
      </c>
      <c r="DR4" s="16" t="s">
        <v>377</v>
      </c>
      <c r="DS4" s="16" t="s">
        <v>378</v>
      </c>
      <c r="DT4" s="16" t="s">
        <v>379</v>
      </c>
      <c r="DU4" s="16" t="s">
        <v>380</v>
      </c>
      <c r="DV4" s="16" t="s">
        <v>381</v>
      </c>
      <c r="DW4" s="16" t="s">
        <v>382</v>
      </c>
      <c r="DX4" s="16" t="s">
        <v>383</v>
      </c>
      <c r="DY4" s="16" t="s">
        <v>384</v>
      </c>
      <c r="DZ4" s="16" t="s">
        <v>385</v>
      </c>
      <c r="EA4" s="16" t="s">
        <v>386</v>
      </c>
      <c r="EB4" s="16" t="s">
        <v>387</v>
      </c>
      <c r="EC4" s="16" t="s">
        <v>388</v>
      </c>
      <c r="ED4" s="16" t="s">
        <v>389</v>
      </c>
      <c r="EE4" s="16" t="s">
        <v>390</v>
      </c>
      <c r="EF4" s="16" t="s">
        <v>391</v>
      </c>
      <c r="EG4" s="16" t="s">
        <v>392</v>
      </c>
      <c r="EH4" s="16" t="s">
        <v>393</v>
      </c>
      <c r="EI4" s="16" t="s">
        <v>394</v>
      </c>
      <c r="EJ4" s="16" t="s">
        <v>395</v>
      </c>
      <c r="EK4" s="16" t="s">
        <v>396</v>
      </c>
      <c r="EL4" s="16" t="s">
        <v>397</v>
      </c>
      <c r="EM4" s="16" t="s">
        <v>398</v>
      </c>
      <c r="EN4" s="16" t="s">
        <v>399</v>
      </c>
      <c r="EO4" s="16" t="s">
        <v>400</v>
      </c>
      <c r="EP4" s="16" t="s">
        <v>401</v>
      </c>
      <c r="EQ4" s="16" t="s">
        <v>402</v>
      </c>
      <c r="ER4" s="16" t="s">
        <v>525</v>
      </c>
      <c r="ES4" s="16" t="s">
        <v>403</v>
      </c>
      <c r="ET4" s="16" t="s">
        <v>404</v>
      </c>
      <c r="EU4" s="16" t="s">
        <v>405</v>
      </c>
      <c r="EV4" s="16" t="s">
        <v>406</v>
      </c>
      <c r="EW4" s="16" t="s">
        <v>407</v>
      </c>
      <c r="EX4" s="16" t="s">
        <v>408</v>
      </c>
      <c r="EY4" s="16" t="s">
        <v>409</v>
      </c>
      <c r="EZ4" s="16" t="s">
        <v>410</v>
      </c>
      <c r="FA4" s="16" t="s">
        <v>411</v>
      </c>
      <c r="FB4" s="16" t="s">
        <v>412</v>
      </c>
      <c r="FC4" s="16" t="s">
        <v>413</v>
      </c>
      <c r="FD4" s="16" t="s">
        <v>414</v>
      </c>
      <c r="FE4" s="16" t="s">
        <v>415</v>
      </c>
      <c r="FF4" s="16" t="s">
        <v>416</v>
      </c>
      <c r="FG4" s="16" t="s">
        <v>417</v>
      </c>
      <c r="FH4" s="16" t="s">
        <v>418</v>
      </c>
      <c r="FI4" s="16" t="s">
        <v>419</v>
      </c>
      <c r="FJ4" s="16" t="s">
        <v>420</v>
      </c>
      <c r="FK4" s="16" t="s">
        <v>421</v>
      </c>
      <c r="FL4" s="16" t="s">
        <v>422</v>
      </c>
      <c r="FM4" s="16" t="s">
        <v>423</v>
      </c>
      <c r="FN4" s="16" t="s">
        <v>526</v>
      </c>
      <c r="FO4" s="16" t="s">
        <v>424</v>
      </c>
      <c r="FP4" s="16" t="s">
        <v>425</v>
      </c>
      <c r="FQ4" s="16" t="s">
        <v>426</v>
      </c>
      <c r="FR4" s="16" t="s">
        <v>427</v>
      </c>
      <c r="FS4" s="16" t="s">
        <v>428</v>
      </c>
      <c r="FT4" s="16" t="s">
        <v>429</v>
      </c>
      <c r="FU4" s="16" t="s">
        <v>430</v>
      </c>
      <c r="FV4" s="16" t="s">
        <v>431</v>
      </c>
      <c r="FW4" s="16" t="s">
        <v>432</v>
      </c>
      <c r="FX4" s="16" t="s">
        <v>527</v>
      </c>
      <c r="FY4" s="16" t="s">
        <v>433</v>
      </c>
      <c r="FZ4" s="16" t="s">
        <v>434</v>
      </c>
      <c r="GA4" s="16" t="s">
        <v>435</v>
      </c>
      <c r="GB4" s="16" t="s">
        <v>436</v>
      </c>
      <c r="GC4" s="16" t="s">
        <v>528</v>
      </c>
      <c r="GD4" s="16" t="s">
        <v>437</v>
      </c>
      <c r="GE4" s="16" t="s">
        <v>438</v>
      </c>
      <c r="GF4" s="16" t="s">
        <v>439</v>
      </c>
      <c r="GG4" s="16" t="s">
        <v>440</v>
      </c>
      <c r="GH4" s="16" t="s">
        <v>441</v>
      </c>
      <c r="GI4" s="16" t="s">
        <v>442</v>
      </c>
      <c r="GJ4" s="16" t="s">
        <v>443</v>
      </c>
      <c r="GK4" s="16" t="s">
        <v>444</v>
      </c>
      <c r="GL4" s="16" t="s">
        <v>445</v>
      </c>
      <c r="GM4" s="16" t="s">
        <v>529</v>
      </c>
      <c r="GN4" s="16" t="s">
        <v>446</v>
      </c>
      <c r="GO4" s="16" t="s">
        <v>447</v>
      </c>
      <c r="GP4" s="16" t="s">
        <v>448</v>
      </c>
      <c r="GQ4" s="16" t="s">
        <v>449</v>
      </c>
      <c r="GR4" s="16" t="s">
        <v>450</v>
      </c>
      <c r="GS4" s="16" t="s">
        <v>451</v>
      </c>
      <c r="GT4" s="16" t="s">
        <v>452</v>
      </c>
      <c r="GU4" s="16" t="s">
        <v>453</v>
      </c>
      <c r="GV4" s="16" t="s">
        <v>454</v>
      </c>
      <c r="GW4" s="16" t="s">
        <v>455</v>
      </c>
      <c r="GX4" s="16" t="s">
        <v>456</v>
      </c>
      <c r="GY4" s="16" t="s">
        <v>457</v>
      </c>
      <c r="GZ4" s="16" t="s">
        <v>458</v>
      </c>
      <c r="HA4" s="16" t="s">
        <v>459</v>
      </c>
      <c r="HB4" s="16" t="s">
        <v>460</v>
      </c>
      <c r="HC4" s="16" t="s">
        <v>461</v>
      </c>
      <c r="HD4" s="16" t="s">
        <v>462</v>
      </c>
      <c r="HE4" s="16" t="s">
        <v>530</v>
      </c>
      <c r="HF4" s="16" t="s">
        <v>463</v>
      </c>
      <c r="HG4" s="16" t="s">
        <v>464</v>
      </c>
      <c r="HH4" s="16" t="s">
        <v>465</v>
      </c>
      <c r="HI4" s="16" t="s">
        <v>466</v>
      </c>
      <c r="HJ4" s="16" t="s">
        <v>467</v>
      </c>
      <c r="HK4" s="16" t="s">
        <v>468</v>
      </c>
      <c r="HL4" s="16" t="s">
        <v>469</v>
      </c>
      <c r="HM4" s="16" t="s">
        <v>470</v>
      </c>
      <c r="HN4" s="16" t="s">
        <v>471</v>
      </c>
      <c r="HO4" s="16" t="s">
        <v>472</v>
      </c>
      <c r="HP4" s="16" t="s">
        <v>473</v>
      </c>
      <c r="HQ4" s="16" t="s">
        <v>531</v>
      </c>
      <c r="HR4" s="16" t="s">
        <v>474</v>
      </c>
      <c r="HS4" s="16" t="s">
        <v>475</v>
      </c>
      <c r="HT4" s="16" t="s">
        <v>476</v>
      </c>
      <c r="HU4" s="16" t="s">
        <v>477</v>
      </c>
      <c r="HV4" s="16" t="s">
        <v>478</v>
      </c>
      <c r="HW4" s="16" t="s">
        <v>479</v>
      </c>
      <c r="HX4" s="16" t="s">
        <v>480</v>
      </c>
      <c r="HY4" s="16" t="s">
        <v>481</v>
      </c>
      <c r="HZ4" s="16" t="s">
        <v>482</v>
      </c>
      <c r="IA4" s="16" t="s">
        <v>483</v>
      </c>
      <c r="IB4" s="16" t="s">
        <v>484</v>
      </c>
      <c r="IC4" s="16" t="s">
        <v>485</v>
      </c>
      <c r="ID4" s="16" t="s">
        <v>486</v>
      </c>
      <c r="IE4" s="16" t="s">
        <v>532</v>
      </c>
      <c r="IF4" s="16" t="s">
        <v>487</v>
      </c>
      <c r="IG4" s="16" t="s">
        <v>488</v>
      </c>
      <c r="IH4" s="16" t="s">
        <v>489</v>
      </c>
      <c r="II4" s="16" t="s">
        <v>490</v>
      </c>
      <c r="IJ4" s="16" t="s">
        <v>491</v>
      </c>
      <c r="IK4" s="16" t="s">
        <v>492</v>
      </c>
      <c r="IL4" s="16" t="s">
        <v>493</v>
      </c>
      <c r="IM4" s="16" t="s">
        <v>494</v>
      </c>
      <c r="IN4" s="16" t="s">
        <v>495</v>
      </c>
      <c r="IO4" s="16" t="s">
        <v>496</v>
      </c>
      <c r="IP4" s="16" t="s">
        <v>497</v>
      </c>
      <c r="IQ4" s="16" t="s">
        <v>498</v>
      </c>
      <c r="IR4" s="16" t="s">
        <v>499</v>
      </c>
      <c r="IS4" s="16" t="s">
        <v>500</v>
      </c>
      <c r="IT4" s="16" t="s">
        <v>501</v>
      </c>
      <c r="IU4" s="16" t="s">
        <v>502</v>
      </c>
      <c r="IV4" s="16" t="s">
        <v>503</v>
      </c>
      <c r="IW4" s="16" t="s">
        <v>504</v>
      </c>
      <c r="IX4" s="16" t="s">
        <v>505</v>
      </c>
      <c r="IY4" s="16" t="s">
        <v>506</v>
      </c>
      <c r="IZ4" s="16" t="s">
        <v>507</v>
      </c>
      <c r="JA4" s="16" t="s">
        <v>508</v>
      </c>
      <c r="JB4" s="16" t="s">
        <v>509</v>
      </c>
      <c r="JC4" s="16" t="s">
        <v>510</v>
      </c>
      <c r="JD4" s="16" t="s">
        <v>511</v>
      </c>
      <c r="JE4" s="16" t="s">
        <v>512</v>
      </c>
      <c r="JF4" s="16" t="s">
        <v>513</v>
      </c>
      <c r="JG4" s="16" t="s">
        <v>514</v>
      </c>
      <c r="JH4" s="16" t="s">
        <v>515</v>
      </c>
      <c r="JI4" s="16" t="s">
        <v>516</v>
      </c>
    </row>
    <row r="5" spans="1:269" ht="23.25" customHeight="1" thickBot="1" x14ac:dyDescent="0.35">
      <c r="A5" s="164"/>
      <c r="B5" s="285" t="s">
        <v>577</v>
      </c>
      <c r="C5" s="18">
        <v>152</v>
      </c>
      <c r="D5" s="18">
        <v>152</v>
      </c>
      <c r="E5" s="18">
        <v>152</v>
      </c>
      <c r="F5" s="18">
        <v>152</v>
      </c>
      <c r="G5" s="18">
        <v>152</v>
      </c>
      <c r="H5" s="263"/>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64"/>
      <c r="B6" s="44" t="s">
        <v>578</v>
      </c>
      <c r="C6" s="166">
        <v>22286.435000000001</v>
      </c>
      <c r="D6" s="166">
        <v>9893</v>
      </c>
      <c r="E6" s="166">
        <v>4456</v>
      </c>
      <c r="F6" s="166">
        <v>3632</v>
      </c>
      <c r="G6" s="166">
        <v>4304</v>
      </c>
      <c r="H6" s="264"/>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3">
      <c r="A7" s="164"/>
      <c r="B7" s="45" t="s">
        <v>579</v>
      </c>
      <c r="C7" s="167">
        <v>2026.1759999999999</v>
      </c>
      <c r="D7" s="297">
        <v>964</v>
      </c>
      <c r="E7" s="297">
        <v>599</v>
      </c>
      <c r="F7" s="297">
        <v>158</v>
      </c>
      <c r="G7" s="297">
        <v>303</v>
      </c>
      <c r="H7" s="264"/>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3">
      <c r="A8" s="164"/>
      <c r="B8" s="286" t="s">
        <v>580</v>
      </c>
      <c r="C8" s="169">
        <v>24312.611000000001</v>
      </c>
      <c r="D8" s="298">
        <v>10858</v>
      </c>
      <c r="E8" s="298">
        <v>5055</v>
      </c>
      <c r="F8" s="298">
        <v>3790</v>
      </c>
      <c r="G8" s="298">
        <v>4607</v>
      </c>
      <c r="H8" s="264"/>
      <c r="I8" s="169">
        <v>1361.7670000000001</v>
      </c>
      <c r="J8" s="168" t="s">
        <v>692</v>
      </c>
      <c r="K8" s="168" t="s">
        <v>692</v>
      </c>
      <c r="L8" s="169">
        <v>577.79999999999995</v>
      </c>
      <c r="M8" s="169">
        <v>407.73500000000001</v>
      </c>
      <c r="N8" s="169">
        <v>245.833</v>
      </c>
      <c r="O8" s="169">
        <v>209.506</v>
      </c>
      <c r="P8" s="168" t="s">
        <v>692</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692</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692</v>
      </c>
      <c r="AZ8" s="169">
        <v>114.286</v>
      </c>
      <c r="BA8" s="169">
        <v>120.57</v>
      </c>
      <c r="BB8" s="169">
        <v>70.325999999999993</v>
      </c>
      <c r="BC8" s="169">
        <v>96.245999999999995</v>
      </c>
      <c r="BD8" s="168" t="s">
        <v>692</v>
      </c>
      <c r="BE8" s="169">
        <v>398.16500000000002</v>
      </c>
      <c r="BF8" s="169">
        <v>341.18</v>
      </c>
      <c r="BG8" s="169">
        <v>132.08500000000001</v>
      </c>
      <c r="BH8" s="169">
        <v>203.155</v>
      </c>
      <c r="BI8" s="169">
        <v>141.67599999999999</v>
      </c>
      <c r="BJ8" s="169">
        <v>155.595</v>
      </c>
      <c r="BK8" s="169">
        <v>66.551000000000002</v>
      </c>
      <c r="BL8" s="169">
        <v>926.64599999999996</v>
      </c>
      <c r="BM8" s="168" t="s">
        <v>692</v>
      </c>
      <c r="BN8" s="169">
        <v>264.82299999999998</v>
      </c>
      <c r="BO8" s="168" t="s">
        <v>692</v>
      </c>
      <c r="BP8" s="169">
        <v>142.261</v>
      </c>
      <c r="BQ8" s="169">
        <v>123.404</v>
      </c>
      <c r="BR8" s="169">
        <v>134.35300000000001</v>
      </c>
      <c r="BS8" s="168" t="s">
        <v>692</v>
      </c>
      <c r="BT8" s="168" t="s">
        <v>692</v>
      </c>
      <c r="BU8" s="168" t="s">
        <v>692</v>
      </c>
      <c r="BV8" s="169">
        <v>79.599000000000004</v>
      </c>
      <c r="BW8" s="168" t="s">
        <v>692</v>
      </c>
      <c r="BX8" s="169">
        <v>64.805999999999997</v>
      </c>
      <c r="BY8" s="168" t="s">
        <v>692</v>
      </c>
      <c r="BZ8" s="168" t="s">
        <v>692</v>
      </c>
      <c r="CA8" s="168" t="s">
        <v>692</v>
      </c>
      <c r="CB8" s="168" t="s">
        <v>692</v>
      </c>
      <c r="CC8" s="168" t="s">
        <v>692</v>
      </c>
      <c r="CD8" s="168" t="s">
        <v>692</v>
      </c>
      <c r="CE8" s="168" t="s">
        <v>692</v>
      </c>
      <c r="CF8" s="168" t="s">
        <v>692</v>
      </c>
      <c r="CG8" s="168" t="s">
        <v>692</v>
      </c>
      <c r="CH8" s="168" t="s">
        <v>692</v>
      </c>
      <c r="CI8" s="168" t="s">
        <v>692</v>
      </c>
      <c r="CJ8" s="168" t="s">
        <v>692</v>
      </c>
      <c r="CK8" s="168" t="s">
        <v>692</v>
      </c>
      <c r="CL8" s="168" t="s">
        <v>692</v>
      </c>
      <c r="CM8" s="168" t="s">
        <v>692</v>
      </c>
      <c r="CN8" s="168" t="s">
        <v>692</v>
      </c>
      <c r="CO8" s="168" t="s">
        <v>692</v>
      </c>
      <c r="CP8" s="168" t="s">
        <v>692</v>
      </c>
      <c r="CQ8" s="169">
        <v>48.945</v>
      </c>
      <c r="CR8" s="169">
        <v>683.15300000000002</v>
      </c>
      <c r="CS8" s="168" t="s">
        <v>692</v>
      </c>
      <c r="CT8" s="168" t="s">
        <v>692</v>
      </c>
      <c r="CU8" s="168" t="s">
        <v>692</v>
      </c>
      <c r="CV8" s="168" t="s">
        <v>692</v>
      </c>
      <c r="CW8" s="169">
        <v>193.4</v>
      </c>
      <c r="CX8" s="169">
        <v>132.25299999999999</v>
      </c>
      <c r="CY8" s="168" t="s">
        <v>692</v>
      </c>
      <c r="CZ8" s="168" t="s">
        <v>692</v>
      </c>
      <c r="DA8" s="168" t="s">
        <v>692</v>
      </c>
      <c r="DB8" s="168" t="s">
        <v>692</v>
      </c>
      <c r="DC8" s="168" t="s">
        <v>692</v>
      </c>
      <c r="DD8" s="168" t="s">
        <v>692</v>
      </c>
      <c r="DE8" s="169">
        <v>245.339</v>
      </c>
      <c r="DF8" s="168" t="s">
        <v>692</v>
      </c>
      <c r="DG8" s="168" t="s">
        <v>692</v>
      </c>
      <c r="DH8" s="168" t="s">
        <v>692</v>
      </c>
      <c r="DI8" s="168" t="s">
        <v>692</v>
      </c>
      <c r="DJ8" s="168" t="s">
        <v>692</v>
      </c>
      <c r="DK8" s="168" t="s">
        <v>692</v>
      </c>
      <c r="DL8" s="168" t="s">
        <v>692</v>
      </c>
      <c r="DM8" s="168" t="s">
        <v>692</v>
      </c>
      <c r="DN8" s="168" t="s">
        <v>692</v>
      </c>
      <c r="DO8" s="168" t="s">
        <v>692</v>
      </c>
      <c r="DP8" s="168" t="s">
        <v>692</v>
      </c>
      <c r="DQ8" s="168" t="s">
        <v>692</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3">
      <c r="A9" s="164"/>
      <c r="B9" s="287" t="s">
        <v>581</v>
      </c>
      <c r="C9" s="170">
        <v>1378.0309999999999</v>
      </c>
      <c r="D9" s="170">
        <v>865</v>
      </c>
      <c r="E9" s="170">
        <v>238</v>
      </c>
      <c r="F9" s="170">
        <v>103</v>
      </c>
      <c r="G9" s="170">
        <v>169</v>
      </c>
      <c r="H9" s="264"/>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3">
      <c r="A10" s="164"/>
      <c r="B10" s="288" t="s">
        <v>582</v>
      </c>
      <c r="C10" s="171">
        <v>654.35400000000004</v>
      </c>
      <c r="D10" s="171">
        <v>245</v>
      </c>
      <c r="E10" s="171">
        <v>132</v>
      </c>
      <c r="F10" s="171">
        <v>45</v>
      </c>
      <c r="G10" s="171">
        <v>231</v>
      </c>
      <c r="H10" s="264"/>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3">
      <c r="A11" s="164"/>
      <c r="B11" s="288" t="s">
        <v>583</v>
      </c>
      <c r="C11" s="171">
        <v>2114.8850000000002</v>
      </c>
      <c r="D11" s="171">
        <v>1172</v>
      </c>
      <c r="E11" s="171">
        <v>359</v>
      </c>
      <c r="F11" s="171">
        <v>314</v>
      </c>
      <c r="G11" s="171">
        <v>267</v>
      </c>
      <c r="H11" s="264"/>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3">
      <c r="A12" s="164"/>
      <c r="B12" s="288" t="s">
        <v>584</v>
      </c>
      <c r="C12" s="172">
        <v>1389.9649999999999</v>
      </c>
      <c r="D12" s="172">
        <v>795</v>
      </c>
      <c r="E12" s="172">
        <v>392</v>
      </c>
      <c r="F12" s="172">
        <v>121</v>
      </c>
      <c r="G12" s="172">
        <v>80</v>
      </c>
      <c r="H12" s="264"/>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3">
      <c r="A13" s="164"/>
      <c r="B13" s="288" t="s">
        <v>585</v>
      </c>
      <c r="C13" s="172">
        <v>30.984000000000002</v>
      </c>
      <c r="D13" s="172">
        <v>13</v>
      </c>
      <c r="E13" s="172">
        <v>5</v>
      </c>
      <c r="F13" s="172">
        <v>6</v>
      </c>
      <c r="G13" s="172">
        <v>5</v>
      </c>
      <c r="H13" s="264"/>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3">
      <c r="A14" s="164"/>
      <c r="B14" s="288" t="s">
        <v>586</v>
      </c>
      <c r="C14" s="172">
        <v>1555.616</v>
      </c>
      <c r="D14" s="172">
        <v>690</v>
      </c>
      <c r="E14" s="172">
        <v>441</v>
      </c>
      <c r="F14" s="172">
        <v>168</v>
      </c>
      <c r="G14" s="172">
        <v>255</v>
      </c>
      <c r="H14" s="264"/>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3">
      <c r="A15" s="164"/>
      <c r="B15" s="288" t="s">
        <v>587</v>
      </c>
      <c r="C15" s="172">
        <v>162.37799999999999</v>
      </c>
      <c r="D15" s="172">
        <v>77</v>
      </c>
      <c r="E15" s="172">
        <v>84</v>
      </c>
      <c r="F15" s="172">
        <v>0</v>
      </c>
      <c r="G15" s="172">
        <v>0</v>
      </c>
      <c r="H15" s="264"/>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3">
      <c r="A16" s="164"/>
      <c r="B16" s="289" t="s">
        <v>588</v>
      </c>
      <c r="C16" s="173">
        <v>789.029</v>
      </c>
      <c r="D16" s="173">
        <v>396</v>
      </c>
      <c r="E16" s="173">
        <v>227</v>
      </c>
      <c r="F16" s="173">
        <v>14</v>
      </c>
      <c r="G16" s="173">
        <v>149</v>
      </c>
      <c r="H16" s="264"/>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3">
      <c r="A17" s="164"/>
      <c r="B17" s="290" t="s">
        <v>589</v>
      </c>
      <c r="C17" s="169">
        <v>8075.2460000000001</v>
      </c>
      <c r="D17" s="298">
        <v>4257</v>
      </c>
      <c r="E17" s="298">
        <v>1881</v>
      </c>
      <c r="F17" s="298">
        <v>775</v>
      </c>
      <c r="G17" s="298">
        <v>1160</v>
      </c>
      <c r="H17" s="264"/>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3">
      <c r="A18" s="164"/>
      <c r="B18" s="290" t="s">
        <v>1</v>
      </c>
      <c r="C18" s="169">
        <v>16237.364</v>
      </c>
      <c r="D18" s="298">
        <v>6600</v>
      </c>
      <c r="E18" s="298">
        <v>3174</v>
      </c>
      <c r="F18" s="298">
        <v>3015</v>
      </c>
      <c r="G18" s="298">
        <v>3447</v>
      </c>
      <c r="H18" s="264"/>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3">
      <c r="A19" s="164"/>
      <c r="B19" s="290" t="s">
        <v>590</v>
      </c>
      <c r="C19" s="169">
        <v>3471.4609999999998</v>
      </c>
      <c r="D19" s="298">
        <v>911</v>
      </c>
      <c r="E19" s="298">
        <v>608</v>
      </c>
      <c r="F19" s="298">
        <v>943</v>
      </c>
      <c r="G19" s="298">
        <v>1008</v>
      </c>
      <c r="H19" s="264"/>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3">
      <c r="A20" s="164"/>
      <c r="B20" s="291" t="s">
        <v>591</v>
      </c>
      <c r="C20" s="169">
        <v>12765.903</v>
      </c>
      <c r="D20" s="298">
        <v>5689</v>
      </c>
      <c r="E20" s="298">
        <v>2565</v>
      </c>
      <c r="F20" s="298">
        <v>2072</v>
      </c>
      <c r="G20" s="298">
        <v>2438</v>
      </c>
      <c r="H20" s="264"/>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49999999999999" customHeight="1" x14ac:dyDescent="0.3">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3">
      <c r="A22" s="164"/>
      <c r="B22" s="292" t="s">
        <v>592</v>
      </c>
      <c r="C22" s="176">
        <v>829072</v>
      </c>
      <c r="D22" s="299">
        <v>357298</v>
      </c>
      <c r="E22" s="299">
        <v>155165</v>
      </c>
      <c r="F22" s="299">
        <v>150586</v>
      </c>
      <c r="G22" s="299">
        <v>166023</v>
      </c>
      <c r="H22" s="265"/>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3">
      <c r="A23" s="164"/>
      <c r="B23" s="46" t="s">
        <v>681</v>
      </c>
      <c r="C23" s="176">
        <v>790306</v>
      </c>
      <c r="D23" s="299">
        <v>356830</v>
      </c>
      <c r="E23" s="299">
        <v>141105</v>
      </c>
      <c r="F23" s="299">
        <v>128975</v>
      </c>
      <c r="G23" s="299">
        <v>163395</v>
      </c>
      <c r="H23" s="265"/>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3">
      <c r="A24" s="164"/>
      <c r="B24" s="47" t="s">
        <v>594</v>
      </c>
      <c r="C24" s="176">
        <v>792658</v>
      </c>
      <c r="D24" s="299">
        <v>355638</v>
      </c>
      <c r="E24" s="299">
        <v>140153</v>
      </c>
      <c r="F24" s="299">
        <v>132810</v>
      </c>
      <c r="G24" s="299">
        <v>164057</v>
      </c>
      <c r="H24" s="265"/>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7" customHeight="1" x14ac:dyDescent="0.3">
      <c r="A25" s="19"/>
      <c r="B25" s="19" t="s">
        <v>693</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50"/>
  <sheetViews>
    <sheetView showGridLines="0" zoomScaleNormal="100" workbookViewId="0">
      <pane ySplit="4" topLeftCell="A5" activePane="bottomLeft" state="frozen"/>
      <selection pane="bottomLeft"/>
    </sheetView>
  </sheetViews>
  <sheetFormatPr defaultColWidth="9" defaultRowHeight="15" x14ac:dyDescent="0.2"/>
  <cols>
    <col min="1" max="1" width="3.453125" style="5" customWidth="1"/>
    <col min="2" max="2" width="45.453125" style="5" customWidth="1"/>
    <col min="3" max="3" width="16.90625" style="5" customWidth="1"/>
    <col min="4" max="9" width="17.453125" style="5" customWidth="1"/>
    <col min="10" max="16384" width="9" style="5"/>
  </cols>
  <sheetData>
    <row r="1" spans="1:9" ht="17" customHeight="1" x14ac:dyDescent="0.2">
      <c r="A1" s="1"/>
      <c r="B1" s="1"/>
      <c r="C1" s="1"/>
      <c r="D1" s="1"/>
      <c r="E1" s="1"/>
      <c r="F1" s="1"/>
    </row>
    <row r="2" spans="1:9" s="6" customFormat="1" ht="18.649999999999999" customHeight="1" x14ac:dyDescent="0.2">
      <c r="A2" s="135"/>
      <c r="B2" s="1378"/>
      <c r="C2" s="1379"/>
      <c r="D2" s="864" t="s">
        <v>696</v>
      </c>
      <c r="E2" s="864" t="s">
        <v>711</v>
      </c>
      <c r="F2" s="864" t="s">
        <v>1390</v>
      </c>
      <c r="G2" s="865" t="s">
        <v>1617</v>
      </c>
      <c r="H2" s="865" t="s">
        <v>1620</v>
      </c>
      <c r="I2" s="865" t="s">
        <v>1858</v>
      </c>
    </row>
    <row r="3" spans="1:9" s="201" customFormat="1" ht="18.649999999999999" customHeight="1" x14ac:dyDescent="0.2">
      <c r="A3" s="135"/>
      <c r="B3" s="1380"/>
      <c r="C3" s="1381"/>
      <c r="D3" s="866" t="s">
        <v>697</v>
      </c>
      <c r="E3" s="866" t="s">
        <v>712</v>
      </c>
      <c r="F3" s="866" t="s">
        <v>1391</v>
      </c>
      <c r="G3" s="866" t="s">
        <v>1618</v>
      </c>
      <c r="H3" s="866" t="s">
        <v>1621</v>
      </c>
      <c r="I3" s="866" t="s">
        <v>1856</v>
      </c>
    </row>
    <row r="4" spans="1:9" s="201" customFormat="1" ht="18.649999999999999" customHeight="1" x14ac:dyDescent="0.2">
      <c r="A4" s="135"/>
      <c r="B4" s="1382"/>
      <c r="C4" s="1383"/>
      <c r="D4" s="867" t="s">
        <v>698</v>
      </c>
      <c r="E4" s="867" t="s">
        <v>713</v>
      </c>
      <c r="F4" s="867" t="s">
        <v>1392</v>
      </c>
      <c r="G4" s="868" t="s">
        <v>1619</v>
      </c>
      <c r="H4" s="868" t="s">
        <v>1622</v>
      </c>
      <c r="I4" s="868" t="s">
        <v>1857</v>
      </c>
    </row>
    <row r="5" spans="1:9" ht="18.649999999999999" customHeight="1" x14ac:dyDescent="0.2">
      <c r="A5" s="251"/>
      <c r="B5" s="308" t="s">
        <v>2079</v>
      </c>
      <c r="C5" s="311" t="s">
        <v>2126</v>
      </c>
      <c r="D5" s="250">
        <v>152</v>
      </c>
      <c r="E5" s="250">
        <v>184</v>
      </c>
      <c r="F5" s="250">
        <v>181</v>
      </c>
      <c r="G5" s="863">
        <v>184</v>
      </c>
      <c r="H5" s="863">
        <v>181</v>
      </c>
      <c r="I5" s="863">
        <v>184</v>
      </c>
    </row>
    <row r="6" spans="1:9" ht="18.649999999999999" customHeight="1" x14ac:dyDescent="0.2">
      <c r="A6" s="251"/>
      <c r="B6" s="309" t="s">
        <v>2080</v>
      </c>
      <c r="C6" s="312" t="s">
        <v>2081</v>
      </c>
      <c r="D6" s="247">
        <v>24313</v>
      </c>
      <c r="E6" s="247">
        <v>30976</v>
      </c>
      <c r="F6" s="247">
        <v>34714</v>
      </c>
      <c r="G6" s="247">
        <v>38139</v>
      </c>
      <c r="H6" s="247">
        <v>34218</v>
      </c>
      <c r="I6" s="247">
        <v>34731</v>
      </c>
    </row>
    <row r="7" spans="1:9" ht="18.649999999999999" customHeight="1" x14ac:dyDescent="0.2">
      <c r="A7" s="251"/>
      <c r="B7" s="310" t="s">
        <v>2082</v>
      </c>
      <c r="C7" s="313" t="s">
        <v>2081</v>
      </c>
      <c r="D7" s="248" t="s">
        <v>97</v>
      </c>
      <c r="E7" s="248">
        <v>1442</v>
      </c>
      <c r="F7" s="248" t="s">
        <v>97</v>
      </c>
      <c r="G7" s="248">
        <v>3107</v>
      </c>
      <c r="H7" s="248">
        <v>587</v>
      </c>
      <c r="I7" s="248" t="s">
        <v>97</v>
      </c>
    </row>
    <row r="8" spans="1:9" ht="18.649999999999999" customHeight="1" x14ac:dyDescent="0.2">
      <c r="A8" s="251"/>
      <c r="B8" s="309" t="s">
        <v>2083</v>
      </c>
      <c r="C8" s="312" t="s">
        <v>2081</v>
      </c>
      <c r="D8" s="247">
        <v>16237</v>
      </c>
      <c r="E8" s="247">
        <v>20248</v>
      </c>
      <c r="F8" s="247">
        <v>23680</v>
      </c>
      <c r="G8" s="247">
        <v>23931</v>
      </c>
      <c r="H8" s="247">
        <v>23583</v>
      </c>
      <c r="I8" s="247">
        <v>24475</v>
      </c>
    </row>
    <row r="9" spans="1:9" ht="18.649999999999999" customHeight="1" x14ac:dyDescent="0.2">
      <c r="A9" s="251"/>
      <c r="B9" s="310" t="s">
        <v>666</v>
      </c>
      <c r="C9" s="313" t="s">
        <v>2081</v>
      </c>
      <c r="D9" s="248">
        <v>3471</v>
      </c>
      <c r="E9" s="248">
        <v>4205</v>
      </c>
      <c r="F9" s="248">
        <v>4757</v>
      </c>
      <c r="G9" s="248">
        <v>4862</v>
      </c>
      <c r="H9" s="248">
        <v>4737</v>
      </c>
      <c r="I9" s="248">
        <v>4901</v>
      </c>
    </row>
    <row r="10" spans="1:9" ht="18.649999999999999" customHeight="1" x14ac:dyDescent="0.2">
      <c r="A10" s="251"/>
      <c r="B10" s="309" t="s">
        <v>2084</v>
      </c>
      <c r="C10" s="312" t="s">
        <v>2085</v>
      </c>
      <c r="D10" s="252">
        <v>4.9000000000000004</v>
      </c>
      <c r="E10" s="252">
        <v>5.0999999999999996</v>
      </c>
      <c r="F10" s="252">
        <v>5.0999999999999996</v>
      </c>
      <c r="G10" s="252">
        <v>5.0999999999999996</v>
      </c>
      <c r="H10" s="252">
        <v>5.0999999999999996</v>
      </c>
      <c r="I10" s="252">
        <v>5.0999999999999996</v>
      </c>
    </row>
    <row r="11" spans="1:9" ht="18.649999999999999" customHeight="1" x14ac:dyDescent="0.2">
      <c r="A11" s="251"/>
      <c r="B11" s="310" t="s">
        <v>2086</v>
      </c>
      <c r="C11" s="313" t="s">
        <v>2085</v>
      </c>
      <c r="D11" s="253">
        <v>3.9</v>
      </c>
      <c r="E11" s="253">
        <v>4</v>
      </c>
      <c r="F11" s="253">
        <v>4.0999999999999996</v>
      </c>
      <c r="G11" s="253">
        <v>4</v>
      </c>
      <c r="H11" s="253">
        <v>4.0999999999999996</v>
      </c>
      <c r="I11" s="253">
        <v>4.0999999999999996</v>
      </c>
    </row>
    <row r="12" spans="1:9" ht="18.649999999999999" customHeight="1" x14ac:dyDescent="0.2">
      <c r="A12" s="251"/>
      <c r="B12" s="309" t="s">
        <v>2087</v>
      </c>
      <c r="C12" s="312" t="s">
        <v>2085</v>
      </c>
      <c r="D12" s="252">
        <v>4.0621851625661831</v>
      </c>
      <c r="E12" s="252">
        <v>4.069649525111025</v>
      </c>
      <c r="F12" s="252">
        <v>4.0571356296207224</v>
      </c>
      <c r="G12" s="252">
        <v>4.4406197777264262</v>
      </c>
      <c r="H12" s="252">
        <v>4.4467123842041696</v>
      </c>
      <c r="I12" s="252">
        <v>4.3450183876158661</v>
      </c>
    </row>
    <row r="13" spans="1:9" x14ac:dyDescent="0.2">
      <c r="A13" s="251"/>
      <c r="B13" s="310" t="s">
        <v>2088</v>
      </c>
      <c r="C13" s="313" t="s">
        <v>2081</v>
      </c>
      <c r="D13" s="1371">
        <v>6483</v>
      </c>
      <c r="E13" s="1371">
        <v>11682</v>
      </c>
      <c r="F13" s="1371">
        <v>11244</v>
      </c>
      <c r="G13" s="1371">
        <v>15735</v>
      </c>
      <c r="H13" s="1371">
        <v>13212</v>
      </c>
      <c r="I13" s="1371">
        <v>13285</v>
      </c>
    </row>
    <row r="14" spans="1:9" x14ac:dyDescent="0.2">
      <c r="A14" s="251"/>
      <c r="B14" s="309" t="s">
        <v>2089</v>
      </c>
      <c r="C14" s="312" t="s">
        <v>2081</v>
      </c>
      <c r="D14" s="247">
        <v>4048</v>
      </c>
      <c r="E14" s="247">
        <v>9355</v>
      </c>
      <c r="F14" s="247">
        <v>8670</v>
      </c>
      <c r="G14" s="247">
        <v>13190</v>
      </c>
      <c r="H14" s="247">
        <v>10714</v>
      </c>
      <c r="I14" s="247">
        <v>10709</v>
      </c>
    </row>
    <row r="15" spans="1:9" x14ac:dyDescent="0.2">
      <c r="A15" s="251"/>
      <c r="B15" s="310" t="s">
        <v>2090</v>
      </c>
      <c r="C15" s="313" t="s">
        <v>2081</v>
      </c>
      <c r="D15" s="248">
        <v>8259</v>
      </c>
      <c r="E15" s="248">
        <v>11300</v>
      </c>
      <c r="F15" s="248">
        <v>12666</v>
      </c>
      <c r="G15" s="248">
        <v>12704</v>
      </c>
      <c r="H15" s="248">
        <v>12745</v>
      </c>
      <c r="I15" s="248">
        <v>13328</v>
      </c>
    </row>
    <row r="16" spans="1:9" x14ac:dyDescent="0.2">
      <c r="A16" s="251"/>
      <c r="B16" s="309" t="s">
        <v>2091</v>
      </c>
      <c r="C16" s="312" t="s">
        <v>2085</v>
      </c>
      <c r="D16" s="252">
        <v>29.1</v>
      </c>
      <c r="E16" s="252">
        <v>98.3</v>
      </c>
      <c r="F16" s="252">
        <v>100</v>
      </c>
      <c r="G16" s="252">
        <v>96.3</v>
      </c>
      <c r="H16" s="252">
        <v>102.4</v>
      </c>
      <c r="I16" s="252">
        <v>99.9</v>
      </c>
    </row>
    <row r="17" spans="1:9" x14ac:dyDescent="0.2">
      <c r="A17" s="251"/>
      <c r="B17" s="310" t="s">
        <v>2092</v>
      </c>
      <c r="C17" s="313" t="s">
        <v>2093</v>
      </c>
      <c r="D17" s="248">
        <v>2219</v>
      </c>
      <c r="E17" s="248">
        <v>3036</v>
      </c>
      <c r="F17" s="248">
        <v>3028</v>
      </c>
      <c r="G17" s="248">
        <v>3037</v>
      </c>
      <c r="H17" s="248">
        <v>3047</v>
      </c>
      <c r="I17" s="248">
        <v>3084</v>
      </c>
    </row>
    <row r="18" spans="1:9" x14ac:dyDescent="0.2">
      <c r="A18" s="251"/>
      <c r="B18" s="309" t="s">
        <v>2094</v>
      </c>
      <c r="C18" s="312" t="s">
        <v>2093</v>
      </c>
      <c r="D18" s="247">
        <v>317</v>
      </c>
      <c r="E18" s="247">
        <v>2473</v>
      </c>
      <c r="F18" s="247">
        <v>2073</v>
      </c>
      <c r="G18" s="247">
        <v>3037</v>
      </c>
      <c r="H18" s="247">
        <v>2624</v>
      </c>
      <c r="I18" s="247">
        <v>2478</v>
      </c>
    </row>
    <row r="19" spans="1:9" x14ac:dyDescent="0.2">
      <c r="A19" s="251"/>
      <c r="B19" s="310" t="s">
        <v>2095</v>
      </c>
      <c r="C19" s="313" t="s">
        <v>2093</v>
      </c>
      <c r="D19" s="248">
        <v>1649</v>
      </c>
      <c r="E19" s="248" t="s">
        <v>97</v>
      </c>
      <c r="F19" s="248">
        <v>646</v>
      </c>
      <c r="G19" s="248" t="s">
        <v>97</v>
      </c>
      <c r="H19" s="248">
        <v>284</v>
      </c>
      <c r="I19" s="248">
        <v>306</v>
      </c>
    </row>
    <row r="20" spans="1:9" x14ac:dyDescent="0.2">
      <c r="A20" s="251"/>
      <c r="B20" s="309" t="s">
        <v>2096</v>
      </c>
      <c r="C20" s="312" t="s">
        <v>2093</v>
      </c>
      <c r="D20" s="247">
        <v>253</v>
      </c>
      <c r="E20" s="247">
        <v>563</v>
      </c>
      <c r="F20" s="247">
        <v>309</v>
      </c>
      <c r="G20" s="247" t="s">
        <v>97</v>
      </c>
      <c r="H20" s="247">
        <v>139</v>
      </c>
      <c r="I20" s="247">
        <v>300</v>
      </c>
    </row>
    <row r="21" spans="1:9" x14ac:dyDescent="0.2">
      <c r="A21" s="251"/>
      <c r="B21" s="310" t="s">
        <v>2097</v>
      </c>
      <c r="C21" s="313" t="s">
        <v>2081</v>
      </c>
      <c r="D21" s="248">
        <v>9222</v>
      </c>
      <c r="E21" s="248">
        <v>14396</v>
      </c>
      <c r="F21" s="248">
        <v>16321</v>
      </c>
      <c r="G21" s="248">
        <v>17568</v>
      </c>
      <c r="H21" s="248">
        <v>17489</v>
      </c>
      <c r="I21" s="248">
        <v>18282</v>
      </c>
    </row>
    <row r="22" spans="1:9" x14ac:dyDescent="0.2">
      <c r="A22" s="251"/>
      <c r="B22" s="309" t="s">
        <v>2098</v>
      </c>
      <c r="C22" s="312" t="s">
        <v>2093</v>
      </c>
      <c r="D22" s="247">
        <v>2477</v>
      </c>
      <c r="E22" s="247">
        <v>3868</v>
      </c>
      <c r="F22" s="247">
        <v>3901</v>
      </c>
      <c r="G22" s="247">
        <v>4199</v>
      </c>
      <c r="H22" s="247">
        <v>4181</v>
      </c>
      <c r="I22" s="247">
        <v>4230</v>
      </c>
    </row>
    <row r="23" spans="1:9" x14ac:dyDescent="0.2">
      <c r="A23" s="251"/>
      <c r="B23" s="310" t="s">
        <v>2099</v>
      </c>
      <c r="C23" s="313" t="s">
        <v>2085</v>
      </c>
      <c r="D23" s="253">
        <v>89.556174222517953</v>
      </c>
      <c r="E23" s="253">
        <v>78.489580219365976</v>
      </c>
      <c r="F23" s="253">
        <v>77.605213225614349</v>
      </c>
      <c r="G23" s="253">
        <v>72.312208035806975</v>
      </c>
      <c r="H23" s="253">
        <v>72.876490040423192</v>
      </c>
      <c r="I23" s="253">
        <v>72.901263060012482</v>
      </c>
    </row>
    <row r="24" spans="1:9" x14ac:dyDescent="0.2">
      <c r="A24" s="251"/>
      <c r="B24" s="309" t="s">
        <v>2100</v>
      </c>
      <c r="C24" s="312" t="s">
        <v>2081</v>
      </c>
      <c r="D24" s="1372">
        <v>2335</v>
      </c>
      <c r="E24" s="1372">
        <v>3212</v>
      </c>
      <c r="F24" s="1372">
        <v>3679</v>
      </c>
      <c r="G24" s="1372">
        <v>2521</v>
      </c>
      <c r="H24" s="1372">
        <v>1999</v>
      </c>
      <c r="I24" s="1372">
        <v>3255</v>
      </c>
    </row>
    <row r="25" spans="1:9" x14ac:dyDescent="0.2">
      <c r="A25" s="251"/>
      <c r="B25" s="310" t="s">
        <v>2101</v>
      </c>
      <c r="C25" s="313" t="s">
        <v>2081</v>
      </c>
      <c r="D25" s="1371">
        <v>6886</v>
      </c>
      <c r="E25" s="1371">
        <v>11184</v>
      </c>
      <c r="F25" s="1371">
        <v>12641</v>
      </c>
      <c r="G25" s="1371">
        <v>15047</v>
      </c>
      <c r="H25" s="1371">
        <v>15490</v>
      </c>
      <c r="I25" s="1371">
        <v>15027</v>
      </c>
    </row>
    <row r="26" spans="1:9" x14ac:dyDescent="0.2">
      <c r="A26" s="251"/>
      <c r="B26" s="309" t="s">
        <v>2102</v>
      </c>
      <c r="C26" s="312" t="s">
        <v>2093</v>
      </c>
      <c r="D26" s="1372">
        <v>1850</v>
      </c>
      <c r="E26" s="1372">
        <v>3004</v>
      </c>
      <c r="F26" s="1372">
        <v>3022</v>
      </c>
      <c r="G26" s="1372">
        <v>3597</v>
      </c>
      <c r="H26" s="1372">
        <v>3703</v>
      </c>
      <c r="I26" s="1372">
        <v>3477</v>
      </c>
    </row>
    <row r="27" spans="1:9" x14ac:dyDescent="0.2">
      <c r="A27" s="251"/>
      <c r="B27" s="310" t="s">
        <v>2103</v>
      </c>
      <c r="C27" s="313" t="s">
        <v>2085</v>
      </c>
      <c r="D27" s="253">
        <v>119.92567837840132</v>
      </c>
      <c r="E27" s="253">
        <v>101.03358803586909</v>
      </c>
      <c r="F27" s="253">
        <v>100.19464324636323</v>
      </c>
      <c r="G27" s="253">
        <v>84.428303906929102</v>
      </c>
      <c r="H27" s="253">
        <v>82.282143858116314</v>
      </c>
      <c r="I27" s="253">
        <v>88.695019926740542</v>
      </c>
    </row>
    <row r="28" spans="1:9" x14ac:dyDescent="0.2">
      <c r="A28" s="251"/>
      <c r="B28" s="309" t="s">
        <v>2131</v>
      </c>
      <c r="C28" s="312" t="s">
        <v>2081</v>
      </c>
      <c r="D28" s="1372">
        <v>10928</v>
      </c>
      <c r="E28" s="1372">
        <v>17510</v>
      </c>
      <c r="F28" s="1372">
        <v>18489</v>
      </c>
      <c r="G28" s="1372">
        <v>22834</v>
      </c>
      <c r="H28" s="1372">
        <v>20138</v>
      </c>
      <c r="I28" s="1372">
        <v>20375</v>
      </c>
    </row>
    <row r="29" spans="1:9" x14ac:dyDescent="0.2">
      <c r="A29" s="251"/>
      <c r="B29" s="310" t="s">
        <v>2104</v>
      </c>
      <c r="C29" s="313" t="s">
        <v>2081</v>
      </c>
      <c r="D29" s="1371">
        <v>928297</v>
      </c>
      <c r="E29" s="1371">
        <v>935964</v>
      </c>
      <c r="F29" s="1371">
        <v>1105979</v>
      </c>
      <c r="G29" s="1371">
        <v>1095828</v>
      </c>
      <c r="H29" s="1371">
        <v>1089820</v>
      </c>
      <c r="I29" s="1371">
        <v>1118644</v>
      </c>
    </row>
    <row r="30" spans="1:9" s="1203" customFormat="1" x14ac:dyDescent="0.2">
      <c r="A30" s="1211"/>
      <c r="B30" s="309" t="s">
        <v>2105</v>
      </c>
      <c r="C30" s="312" t="s">
        <v>2081</v>
      </c>
      <c r="D30" s="1372">
        <v>403164</v>
      </c>
      <c r="E30" s="1372">
        <v>409771</v>
      </c>
      <c r="F30" s="1372">
        <v>498784</v>
      </c>
      <c r="G30" s="1372">
        <v>488741</v>
      </c>
      <c r="H30" s="1372">
        <v>486198</v>
      </c>
      <c r="I30" s="1372">
        <v>497155</v>
      </c>
    </row>
    <row r="31" spans="1:9" s="1203" customFormat="1" x14ac:dyDescent="0.2">
      <c r="A31" s="1211"/>
      <c r="B31" s="310" t="s">
        <v>2106</v>
      </c>
      <c r="C31" s="313" t="s">
        <v>2081</v>
      </c>
      <c r="D31" s="1371">
        <v>477601</v>
      </c>
      <c r="E31" s="1371">
        <v>479311</v>
      </c>
      <c r="F31" s="1371">
        <v>556104</v>
      </c>
      <c r="G31" s="1371">
        <v>556649</v>
      </c>
      <c r="H31" s="1371">
        <v>555090</v>
      </c>
      <c r="I31" s="1371">
        <v>571836</v>
      </c>
    </row>
    <row r="32" spans="1:9" s="1203" customFormat="1" x14ac:dyDescent="0.2">
      <c r="A32" s="1211"/>
      <c r="B32" s="309" t="s">
        <v>2107</v>
      </c>
      <c r="C32" s="312" t="s">
        <v>2085</v>
      </c>
      <c r="D32" s="252">
        <v>43.4</v>
      </c>
      <c r="E32" s="252">
        <v>43.8</v>
      </c>
      <c r="F32" s="252">
        <v>45.1</v>
      </c>
      <c r="G32" s="252">
        <v>44.6</v>
      </c>
      <c r="H32" s="252">
        <v>44.6</v>
      </c>
      <c r="I32" s="252">
        <v>44.4</v>
      </c>
    </row>
    <row r="33" spans="1:9" s="1203" customFormat="1" x14ac:dyDescent="0.2">
      <c r="A33" s="1211"/>
      <c r="B33" s="310" t="s">
        <v>2108</v>
      </c>
      <c r="C33" s="313" t="s">
        <v>2109</v>
      </c>
      <c r="D33" s="1371">
        <v>3722010</v>
      </c>
      <c r="E33" s="1371">
        <v>3722010</v>
      </c>
      <c r="F33" s="1371">
        <v>4183130</v>
      </c>
      <c r="G33" s="1371">
        <v>4183130</v>
      </c>
      <c r="H33" s="1371">
        <v>4183130</v>
      </c>
      <c r="I33" s="1371">
        <v>4321800</v>
      </c>
    </row>
    <row r="34" spans="1:9" s="1203" customFormat="1" x14ac:dyDescent="0.2">
      <c r="A34" s="1211"/>
      <c r="B34" s="309" t="s">
        <v>2110</v>
      </c>
      <c r="C34" s="312" t="s">
        <v>2093</v>
      </c>
      <c r="D34" s="1372">
        <v>126099</v>
      </c>
      <c r="E34" s="1372">
        <v>125741</v>
      </c>
      <c r="F34" s="1372">
        <v>129911</v>
      </c>
      <c r="G34" s="1372">
        <v>130032</v>
      </c>
      <c r="H34" s="1372">
        <v>129650</v>
      </c>
      <c r="I34" s="1372">
        <v>129230</v>
      </c>
    </row>
    <row r="35" spans="1:9" s="1203" customFormat="1" x14ac:dyDescent="0.2">
      <c r="A35" s="1211"/>
      <c r="B35" s="310" t="s">
        <v>2111</v>
      </c>
      <c r="C35" s="313" t="s">
        <v>2093</v>
      </c>
      <c r="D35" s="1371">
        <v>136514</v>
      </c>
      <c r="E35" s="1371">
        <v>139790</v>
      </c>
      <c r="F35" s="1371">
        <v>145600</v>
      </c>
      <c r="G35" s="1371">
        <v>148912</v>
      </c>
      <c r="H35" s="1371">
        <v>150308</v>
      </c>
      <c r="I35" s="1371">
        <v>150918</v>
      </c>
    </row>
    <row r="36" spans="1:9" s="1203" customFormat="1" x14ac:dyDescent="0.2">
      <c r="A36" s="1211"/>
      <c r="B36" s="309" t="s">
        <v>2112</v>
      </c>
      <c r="C36" s="312" t="s">
        <v>2085</v>
      </c>
      <c r="D36" s="252">
        <v>1</v>
      </c>
      <c r="E36" s="252">
        <v>2</v>
      </c>
      <c r="F36" s="252">
        <v>1.7</v>
      </c>
      <c r="G36" s="252">
        <v>2.4</v>
      </c>
      <c r="H36" s="252">
        <v>2</v>
      </c>
      <c r="I36" s="252">
        <v>1.9</v>
      </c>
    </row>
    <row r="37" spans="1:9" s="1203" customFormat="1" ht="15.5" thickBot="1" x14ac:dyDescent="0.25">
      <c r="A37" s="1211"/>
      <c r="B37" s="1373" t="s">
        <v>2127</v>
      </c>
      <c r="C37" s="1375" t="s">
        <v>2128</v>
      </c>
      <c r="D37" s="1374">
        <v>2</v>
      </c>
      <c r="E37" s="1374">
        <v>3.9</v>
      </c>
      <c r="F37" s="1374">
        <v>3.4</v>
      </c>
      <c r="G37" s="1374">
        <v>4.7</v>
      </c>
      <c r="H37" s="1374">
        <v>3.9</v>
      </c>
      <c r="I37" s="1374">
        <v>3.8</v>
      </c>
    </row>
    <row r="38" spans="1:9" ht="15.5" thickTop="1" x14ac:dyDescent="0.2">
      <c r="A38" s="251"/>
      <c r="B38" s="309" t="s">
        <v>2113</v>
      </c>
      <c r="C38" s="312" t="s">
        <v>2114</v>
      </c>
      <c r="D38" s="1372">
        <v>261</v>
      </c>
      <c r="E38" s="1372">
        <v>252</v>
      </c>
      <c r="F38" s="1372">
        <v>272</v>
      </c>
      <c r="G38" s="1372">
        <v>268</v>
      </c>
      <c r="H38" s="1372">
        <v>271</v>
      </c>
      <c r="I38" s="1372">
        <v>281</v>
      </c>
    </row>
    <row r="39" spans="1:9" x14ac:dyDescent="0.2">
      <c r="A39" s="251"/>
      <c r="B39" s="310" t="s">
        <v>2115</v>
      </c>
      <c r="C39" s="313" t="s">
        <v>2081</v>
      </c>
      <c r="D39" s="1371">
        <v>792658</v>
      </c>
      <c r="E39" s="1371">
        <v>784607</v>
      </c>
      <c r="F39" s="1371">
        <v>932896</v>
      </c>
      <c r="G39" s="1371">
        <v>927318</v>
      </c>
      <c r="H39" s="1371">
        <v>922568</v>
      </c>
      <c r="I39" s="1371">
        <v>955984</v>
      </c>
    </row>
    <row r="40" spans="1:9" x14ac:dyDescent="0.2">
      <c r="A40" s="251"/>
      <c r="B40" s="309" t="s">
        <v>2116</v>
      </c>
      <c r="C40" s="312" t="s">
        <v>2081</v>
      </c>
      <c r="D40" s="1372">
        <v>790306</v>
      </c>
      <c r="E40" s="1372">
        <v>782457</v>
      </c>
      <c r="F40" s="1372">
        <v>928836</v>
      </c>
      <c r="G40" s="1372">
        <v>923155</v>
      </c>
      <c r="H40" s="1372">
        <v>914834</v>
      </c>
      <c r="I40" s="1372">
        <v>947449</v>
      </c>
    </row>
    <row r="41" spans="1:9" x14ac:dyDescent="0.2">
      <c r="A41" s="251"/>
      <c r="B41" s="310" t="s">
        <v>2117</v>
      </c>
      <c r="C41" s="313" t="s">
        <v>2081</v>
      </c>
      <c r="D41" s="1371">
        <v>829072</v>
      </c>
      <c r="E41" s="1371">
        <v>834749</v>
      </c>
      <c r="F41" s="1371">
        <v>994463</v>
      </c>
      <c r="G41" s="1371">
        <v>1002130</v>
      </c>
      <c r="H41" s="1371">
        <v>1001250</v>
      </c>
      <c r="I41" s="1371">
        <v>1041183</v>
      </c>
    </row>
    <row r="42" spans="1:9" x14ac:dyDescent="0.2">
      <c r="A42" s="251"/>
      <c r="B42" s="309" t="s">
        <v>2118</v>
      </c>
      <c r="C42" s="312" t="s">
        <v>2081</v>
      </c>
      <c r="D42" s="1372">
        <v>38765</v>
      </c>
      <c r="E42" s="1372">
        <v>52291</v>
      </c>
      <c r="F42" s="1372">
        <v>65626</v>
      </c>
      <c r="G42" s="1372">
        <v>78974</v>
      </c>
      <c r="H42" s="1372">
        <v>86415</v>
      </c>
      <c r="I42" s="1372">
        <v>93733</v>
      </c>
    </row>
    <row r="43" spans="1:9" x14ac:dyDescent="0.2">
      <c r="A43" s="251"/>
      <c r="B43" s="310" t="s">
        <v>2125</v>
      </c>
      <c r="C43" s="313" t="s">
        <v>2119</v>
      </c>
      <c r="D43" s="1370">
        <v>1658140.97</v>
      </c>
      <c r="E43" s="1370">
        <v>1654570.95</v>
      </c>
      <c r="F43" s="1370">
        <v>1968528.97</v>
      </c>
      <c r="G43" s="1370">
        <v>1847370.18</v>
      </c>
      <c r="H43" s="1370">
        <v>1791262.45</v>
      </c>
      <c r="I43" s="1370">
        <v>1866013.42</v>
      </c>
    </row>
    <row r="44" spans="1:9" x14ac:dyDescent="0.2">
      <c r="A44" s="251"/>
      <c r="B44" s="309" t="s">
        <v>2120</v>
      </c>
      <c r="C44" s="312" t="s">
        <v>2119</v>
      </c>
      <c r="D44" s="254">
        <v>430937.13</v>
      </c>
      <c r="E44" s="254">
        <v>396543.65</v>
      </c>
      <c r="F44" s="254">
        <v>505397.96</v>
      </c>
      <c r="G44" s="254">
        <v>463728.42</v>
      </c>
      <c r="H44" s="254">
        <v>468209.87</v>
      </c>
      <c r="I44" s="254">
        <v>471890.37</v>
      </c>
    </row>
    <row r="45" spans="1:9" x14ac:dyDescent="0.2">
      <c r="A45" s="251"/>
      <c r="B45" s="310" t="s">
        <v>2121</v>
      </c>
      <c r="C45" s="313" t="s">
        <v>2119</v>
      </c>
      <c r="D45" s="1370">
        <v>298662.09000000003</v>
      </c>
      <c r="E45" s="1370">
        <v>298731.34000000003</v>
      </c>
      <c r="F45" s="1370">
        <v>428123.28</v>
      </c>
      <c r="G45" s="1370">
        <v>376183.16</v>
      </c>
      <c r="H45" s="1370">
        <v>345918.65</v>
      </c>
      <c r="I45" s="1370">
        <v>345929.59</v>
      </c>
    </row>
    <row r="46" spans="1:9" x14ac:dyDescent="0.2">
      <c r="A46" s="251"/>
      <c r="B46" s="309" t="s">
        <v>2122</v>
      </c>
      <c r="C46" s="312" t="s">
        <v>2119</v>
      </c>
      <c r="D46" s="254">
        <v>653140.68000000005</v>
      </c>
      <c r="E46" s="254">
        <v>673063.91</v>
      </c>
      <c r="F46" s="254">
        <v>723603.17</v>
      </c>
      <c r="G46" s="254">
        <v>692103.03</v>
      </c>
      <c r="H46" s="254">
        <v>661774.62</v>
      </c>
      <c r="I46" s="254">
        <v>719286.24</v>
      </c>
    </row>
    <row r="47" spans="1:9" x14ac:dyDescent="0.2">
      <c r="A47" s="251"/>
      <c r="B47" s="310" t="s">
        <v>2123</v>
      </c>
      <c r="C47" s="313" t="s">
        <v>2119</v>
      </c>
      <c r="D47" s="1370">
        <v>275401.07</v>
      </c>
      <c r="E47" s="1370">
        <v>271800.7</v>
      </c>
      <c r="F47" s="1370">
        <v>296973.21000000002</v>
      </c>
      <c r="G47" s="1370">
        <v>300924.21999999997</v>
      </c>
      <c r="H47" s="1370">
        <v>300927.96000000002</v>
      </c>
      <c r="I47" s="1370">
        <v>310050.51</v>
      </c>
    </row>
    <row r="48" spans="1:9" x14ac:dyDescent="0.2">
      <c r="A48" s="251"/>
      <c r="B48" s="309" t="s">
        <v>2129</v>
      </c>
      <c r="C48" s="312" t="s">
        <v>2119</v>
      </c>
      <c r="D48" s="254" t="s">
        <v>97</v>
      </c>
      <c r="E48" s="254" t="s">
        <v>97</v>
      </c>
      <c r="F48" s="254" t="s">
        <v>97</v>
      </c>
      <c r="G48" s="254" t="s">
        <v>97</v>
      </c>
      <c r="H48" s="254" t="s">
        <v>97</v>
      </c>
      <c r="I48" s="254">
        <v>4425.3599999999997</v>
      </c>
    </row>
    <row r="49" spans="1:9" x14ac:dyDescent="0.2">
      <c r="A49" s="251"/>
      <c r="B49" s="310" t="s">
        <v>2124</v>
      </c>
      <c r="C49" s="313" t="s">
        <v>2119</v>
      </c>
      <c r="D49" s="1370" t="s">
        <v>97</v>
      </c>
      <c r="E49" s="1370">
        <v>14431.35</v>
      </c>
      <c r="F49" s="1370">
        <v>14431.35</v>
      </c>
      <c r="G49" s="1370">
        <v>14431.35</v>
      </c>
      <c r="H49" s="1370">
        <v>14431.35</v>
      </c>
      <c r="I49" s="1370">
        <v>14431.35</v>
      </c>
    </row>
    <row r="50" spans="1:9" x14ac:dyDescent="0.2">
      <c r="B50" s="249"/>
      <c r="C50" s="249"/>
      <c r="D50" s="249"/>
      <c r="E50" s="249"/>
      <c r="F50" s="249"/>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8"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59" customWidth="1"/>
    <col min="8" max="8" width="15.08984375" style="259" customWidth="1"/>
    <col min="9" max="9" width="16" style="11" customWidth="1"/>
    <col min="10" max="269" width="16" style="12" customWidth="1"/>
    <col min="270" max="277" width="15.81640625" style="12" customWidth="1"/>
    <col min="278" max="16384" width="9" style="12"/>
  </cols>
  <sheetData>
    <row r="1" spans="1:277" s="355" customFormat="1" ht="23.25" customHeight="1" x14ac:dyDescent="0.35">
      <c r="B1" s="356" t="s">
        <v>805</v>
      </c>
      <c r="C1" s="357"/>
      <c r="D1" s="357"/>
      <c r="E1" s="357"/>
      <c r="F1" s="357"/>
      <c r="G1" s="357"/>
      <c r="H1" s="357"/>
      <c r="I1" s="357"/>
      <c r="J1" s="357"/>
    </row>
    <row r="2" spans="1:277" s="355" customFormat="1" ht="23.25" customHeight="1" x14ac:dyDescent="0.3">
      <c r="A2" s="358"/>
      <c r="B2" s="358" t="s">
        <v>575</v>
      </c>
      <c r="C2" s="359"/>
      <c r="D2" s="359"/>
      <c r="E2" s="359"/>
      <c r="F2" s="359"/>
      <c r="G2" s="359"/>
      <c r="H2" s="359"/>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c r="JG2" s="358"/>
      <c r="JH2" s="358"/>
      <c r="JI2" s="358"/>
      <c r="JJ2" s="358"/>
      <c r="JK2" s="358"/>
      <c r="JL2" s="358"/>
      <c r="JM2" s="358"/>
      <c r="JN2" s="358"/>
      <c r="JO2" s="358"/>
      <c r="JP2" s="358"/>
      <c r="JQ2" s="358"/>
    </row>
    <row r="3" spans="1:277" s="355" customFormat="1" ht="23.25" customHeight="1" x14ac:dyDescent="0.3">
      <c r="A3" s="164"/>
      <c r="B3" s="360" t="s">
        <v>806</v>
      </c>
      <c r="C3" s="361" t="s">
        <v>275</v>
      </c>
      <c r="D3" s="361" t="s">
        <v>97</v>
      </c>
      <c r="E3" s="361" t="s">
        <v>97</v>
      </c>
      <c r="F3" s="361" t="s">
        <v>97</v>
      </c>
      <c r="G3" s="361" t="s">
        <v>97</v>
      </c>
      <c r="H3" s="361" t="s">
        <v>97</v>
      </c>
      <c r="I3" s="261"/>
      <c r="J3" s="361" t="s">
        <v>6</v>
      </c>
      <c r="K3" s="361" t="s">
        <v>3</v>
      </c>
      <c r="L3" s="361" t="s">
        <v>7</v>
      </c>
      <c r="M3" s="361" t="s">
        <v>4</v>
      </c>
      <c r="N3" s="361" t="s">
        <v>8</v>
      </c>
      <c r="O3" s="361" t="s">
        <v>5</v>
      </c>
      <c r="P3" s="361" t="s">
        <v>9</v>
      </c>
      <c r="Q3" s="361" t="s">
        <v>10</v>
      </c>
      <c r="R3" s="361" t="s">
        <v>11</v>
      </c>
      <c r="S3" s="361" t="s">
        <v>12</v>
      </c>
      <c r="T3" s="361" t="s">
        <v>13</v>
      </c>
      <c r="U3" s="361" t="s">
        <v>14</v>
      </c>
      <c r="V3" s="361" t="s">
        <v>15</v>
      </c>
      <c r="W3" s="361" t="s">
        <v>16</v>
      </c>
      <c r="X3" s="361" t="s">
        <v>17</v>
      </c>
      <c r="Y3" s="361" t="s">
        <v>18</v>
      </c>
      <c r="Z3" s="361" t="s">
        <v>19</v>
      </c>
      <c r="AA3" s="361" t="s">
        <v>20</v>
      </c>
      <c r="AB3" s="361" t="s">
        <v>21</v>
      </c>
      <c r="AC3" s="361" t="s">
        <v>22</v>
      </c>
      <c r="AD3" s="361" t="s">
        <v>23</v>
      </c>
      <c r="AE3" s="361" t="s">
        <v>24</v>
      </c>
      <c r="AF3" s="361" t="s">
        <v>25</v>
      </c>
      <c r="AG3" s="361" t="s">
        <v>26</v>
      </c>
      <c r="AH3" s="361" t="s">
        <v>27</v>
      </c>
      <c r="AI3" s="361" t="s">
        <v>28</v>
      </c>
      <c r="AJ3" s="361" t="s">
        <v>29</v>
      </c>
      <c r="AK3" s="361" t="s">
        <v>30</v>
      </c>
      <c r="AL3" s="361" t="s">
        <v>31</v>
      </c>
      <c r="AM3" s="361" t="s">
        <v>32</v>
      </c>
      <c r="AN3" s="361" t="s">
        <v>33</v>
      </c>
      <c r="AO3" s="361" t="s">
        <v>34</v>
      </c>
      <c r="AP3" s="361" t="s">
        <v>35</v>
      </c>
      <c r="AQ3" s="361" t="s">
        <v>36</v>
      </c>
      <c r="AR3" s="361" t="s">
        <v>37</v>
      </c>
      <c r="AS3" s="361" t="s">
        <v>38</v>
      </c>
      <c r="AT3" s="361" t="s">
        <v>39</v>
      </c>
      <c r="AU3" s="361" t="s">
        <v>40</v>
      </c>
      <c r="AV3" s="361" t="s">
        <v>41</v>
      </c>
      <c r="AW3" s="361" t="s">
        <v>42</v>
      </c>
      <c r="AX3" s="362" t="s">
        <v>733</v>
      </c>
      <c r="AY3" s="362" t="s">
        <v>734</v>
      </c>
      <c r="AZ3" s="362" t="s">
        <v>736</v>
      </c>
      <c r="BA3" s="361" t="s">
        <v>43</v>
      </c>
      <c r="BB3" s="361" t="s">
        <v>44</v>
      </c>
      <c r="BC3" s="361" t="s">
        <v>45</v>
      </c>
      <c r="BD3" s="361" t="s">
        <v>46</v>
      </c>
      <c r="BE3" s="361" t="s">
        <v>47</v>
      </c>
      <c r="BF3" s="361" t="s">
        <v>48</v>
      </c>
      <c r="BG3" s="361" t="s">
        <v>49</v>
      </c>
      <c r="BH3" s="361" t="s">
        <v>50</v>
      </c>
      <c r="BI3" s="361" t="s">
        <v>51</v>
      </c>
      <c r="BJ3" s="361" t="s">
        <v>52</v>
      </c>
      <c r="BK3" s="361" t="s">
        <v>53</v>
      </c>
      <c r="BL3" s="361" t="s">
        <v>54</v>
      </c>
      <c r="BM3" s="361" t="s">
        <v>55</v>
      </c>
      <c r="BN3" s="361" t="s">
        <v>56</v>
      </c>
      <c r="BO3" s="361" t="s">
        <v>57</v>
      </c>
      <c r="BP3" s="361" t="s">
        <v>58</v>
      </c>
      <c r="BQ3" s="361" t="s">
        <v>59</v>
      </c>
      <c r="BR3" s="361" t="s">
        <v>60</v>
      </c>
      <c r="BS3" s="361" t="s">
        <v>61</v>
      </c>
      <c r="BT3" s="361" t="s">
        <v>62</v>
      </c>
      <c r="BU3" s="361" t="s">
        <v>63</v>
      </c>
      <c r="BV3" s="361" t="s">
        <v>64</v>
      </c>
      <c r="BW3" s="361" t="s">
        <v>65</v>
      </c>
      <c r="BX3" s="361" t="s">
        <v>66</v>
      </c>
      <c r="BY3" s="361" t="s">
        <v>67</v>
      </c>
      <c r="BZ3" s="361" t="s">
        <v>68</v>
      </c>
      <c r="CA3" s="361" t="s">
        <v>69</v>
      </c>
      <c r="CB3" s="361" t="s">
        <v>70</v>
      </c>
      <c r="CC3" s="361" t="s">
        <v>71</v>
      </c>
      <c r="CD3" s="361" t="s">
        <v>72</v>
      </c>
      <c r="CE3" s="361" t="s">
        <v>73</v>
      </c>
      <c r="CF3" s="361" t="s">
        <v>74</v>
      </c>
      <c r="CG3" s="361" t="s">
        <v>75</v>
      </c>
      <c r="CH3" s="361" t="s">
        <v>76</v>
      </c>
      <c r="CI3" s="361" t="s">
        <v>77</v>
      </c>
      <c r="CJ3" s="361" t="s">
        <v>78</v>
      </c>
      <c r="CK3" s="361" t="s">
        <v>79</v>
      </c>
      <c r="CL3" s="361" t="s">
        <v>80</v>
      </c>
      <c r="CM3" s="361" t="s">
        <v>81</v>
      </c>
      <c r="CN3" s="361" t="s">
        <v>82</v>
      </c>
      <c r="CO3" s="361" t="s">
        <v>83</v>
      </c>
      <c r="CP3" s="361" t="s">
        <v>84</v>
      </c>
      <c r="CQ3" s="361" t="s">
        <v>85</v>
      </c>
      <c r="CR3" s="361" t="s">
        <v>86</v>
      </c>
      <c r="CS3" s="361" t="s">
        <v>87</v>
      </c>
      <c r="CT3" s="361" t="s">
        <v>88</v>
      </c>
      <c r="CU3" s="361" t="s">
        <v>89</v>
      </c>
      <c r="CV3" s="361" t="s">
        <v>90</v>
      </c>
      <c r="CW3" s="361" t="s">
        <v>91</v>
      </c>
      <c r="CX3" s="361" t="s">
        <v>92</v>
      </c>
      <c r="CY3" s="361" t="s">
        <v>93</v>
      </c>
      <c r="CZ3" s="361" t="s">
        <v>94</v>
      </c>
      <c r="DA3" s="361" t="s">
        <v>95</v>
      </c>
      <c r="DB3" s="361" t="s">
        <v>96</v>
      </c>
      <c r="DC3" s="361" t="s">
        <v>98</v>
      </c>
      <c r="DD3" s="361" t="s">
        <v>99</v>
      </c>
      <c r="DE3" s="361" t="s">
        <v>100</v>
      </c>
      <c r="DF3" s="361" t="s">
        <v>101</v>
      </c>
      <c r="DG3" s="361" t="s">
        <v>102</v>
      </c>
      <c r="DH3" s="361" t="s">
        <v>103</v>
      </c>
      <c r="DI3" s="361" t="s">
        <v>104</v>
      </c>
      <c r="DJ3" s="361" t="s">
        <v>105</v>
      </c>
      <c r="DK3" s="361" t="s">
        <v>106</v>
      </c>
      <c r="DL3" s="361" t="s">
        <v>107</v>
      </c>
      <c r="DM3" s="361" t="s">
        <v>108</v>
      </c>
      <c r="DN3" s="361" t="s">
        <v>109</v>
      </c>
      <c r="DO3" s="361" t="s">
        <v>110</v>
      </c>
      <c r="DP3" s="361" t="s">
        <v>111</v>
      </c>
      <c r="DQ3" s="361" t="s">
        <v>112</v>
      </c>
      <c r="DR3" s="361" t="s">
        <v>113</v>
      </c>
      <c r="DS3" s="361" t="s">
        <v>114</v>
      </c>
      <c r="DT3" s="361" t="s">
        <v>115</v>
      </c>
      <c r="DU3" s="361" t="s">
        <v>116</v>
      </c>
      <c r="DV3" s="362" t="s">
        <v>807</v>
      </c>
      <c r="DW3" s="361" t="s">
        <v>117</v>
      </c>
      <c r="DX3" s="361" t="s">
        <v>118</v>
      </c>
      <c r="DY3" s="361" t="s">
        <v>119</v>
      </c>
      <c r="DZ3" s="361" t="s">
        <v>120</v>
      </c>
      <c r="EA3" s="361" t="s">
        <v>121</v>
      </c>
      <c r="EB3" s="361" t="s">
        <v>122</v>
      </c>
      <c r="EC3" s="361" t="s">
        <v>123</v>
      </c>
      <c r="ED3" s="361" t="s">
        <v>124</v>
      </c>
      <c r="EE3" s="361" t="s">
        <v>125</v>
      </c>
      <c r="EF3" s="361" t="s">
        <v>126</v>
      </c>
      <c r="EG3" s="361" t="s">
        <v>127</v>
      </c>
      <c r="EH3" s="361" t="s">
        <v>128</v>
      </c>
      <c r="EI3" s="361" t="s">
        <v>129</v>
      </c>
      <c r="EJ3" s="361" t="s">
        <v>130</v>
      </c>
      <c r="EK3" s="361" t="s">
        <v>131</v>
      </c>
      <c r="EL3" s="361" t="s">
        <v>132</v>
      </c>
      <c r="EM3" s="361" t="s">
        <v>133</v>
      </c>
      <c r="EN3" s="361" t="s">
        <v>134</v>
      </c>
      <c r="EO3" s="361" t="s">
        <v>135</v>
      </c>
      <c r="EP3" s="361" t="s">
        <v>136</v>
      </c>
      <c r="EQ3" s="361" t="s">
        <v>137</v>
      </c>
      <c r="ER3" s="361" t="s">
        <v>138</v>
      </c>
      <c r="ES3" s="361" t="s">
        <v>139</v>
      </c>
      <c r="ET3" s="361" t="s">
        <v>140</v>
      </c>
      <c r="EU3" s="361" t="s">
        <v>141</v>
      </c>
      <c r="EV3" s="361" t="s">
        <v>142</v>
      </c>
      <c r="EW3" s="361" t="s">
        <v>143</v>
      </c>
      <c r="EX3" s="361" t="s">
        <v>144</v>
      </c>
      <c r="EY3" s="361" t="s">
        <v>145</v>
      </c>
      <c r="EZ3" s="361" t="s">
        <v>146</v>
      </c>
      <c r="FA3" s="361" t="s">
        <v>147</v>
      </c>
      <c r="FB3" s="361" t="s">
        <v>148</v>
      </c>
      <c r="FC3" s="361" t="s">
        <v>149</v>
      </c>
      <c r="FD3" s="361" t="s">
        <v>150</v>
      </c>
      <c r="FE3" s="361" t="s">
        <v>151</v>
      </c>
      <c r="FF3" s="361" t="s">
        <v>152</v>
      </c>
      <c r="FG3" s="361" t="s">
        <v>153</v>
      </c>
      <c r="FH3" s="361" t="s">
        <v>154</v>
      </c>
      <c r="FI3" s="361" t="s">
        <v>155</v>
      </c>
      <c r="FJ3" s="361" t="s">
        <v>156</v>
      </c>
      <c r="FK3" s="361" t="s">
        <v>157</v>
      </c>
      <c r="FL3" s="361" t="s">
        <v>158</v>
      </c>
      <c r="FM3" s="361" t="s">
        <v>159</v>
      </c>
      <c r="FN3" s="361" t="s">
        <v>160</v>
      </c>
      <c r="FO3" s="361" t="s">
        <v>161</v>
      </c>
      <c r="FP3" s="361" t="s">
        <v>162</v>
      </c>
      <c r="FQ3" s="361" t="s">
        <v>163</v>
      </c>
      <c r="FR3" s="361" t="s">
        <v>164</v>
      </c>
      <c r="FS3" s="361" t="s">
        <v>165</v>
      </c>
      <c r="FT3" s="361" t="s">
        <v>166</v>
      </c>
      <c r="FU3" s="361" t="s">
        <v>167</v>
      </c>
      <c r="FV3" s="361" t="s">
        <v>168</v>
      </c>
      <c r="FW3" s="361" t="s">
        <v>169</v>
      </c>
      <c r="FX3" s="361" t="s">
        <v>170</v>
      </c>
      <c r="FY3" s="361" t="s">
        <v>171</v>
      </c>
      <c r="FZ3" s="361" t="s">
        <v>172</v>
      </c>
      <c r="GA3" s="361" t="s">
        <v>173</v>
      </c>
      <c r="GB3" s="361" t="s">
        <v>174</v>
      </c>
      <c r="GC3" s="361" t="s">
        <v>175</v>
      </c>
      <c r="GD3" s="361" t="s">
        <v>176</v>
      </c>
      <c r="GE3" s="361" t="s">
        <v>177</v>
      </c>
      <c r="GF3" s="361" t="s">
        <v>178</v>
      </c>
      <c r="GG3" s="361" t="s">
        <v>179</v>
      </c>
      <c r="GH3" s="361" t="s">
        <v>180</v>
      </c>
      <c r="GI3" s="361" t="s">
        <v>181</v>
      </c>
      <c r="GJ3" s="361" t="s">
        <v>182</v>
      </c>
      <c r="GK3" s="361" t="s">
        <v>183</v>
      </c>
      <c r="GL3" s="361" t="s">
        <v>184</v>
      </c>
      <c r="GM3" s="361" t="s">
        <v>185</v>
      </c>
      <c r="GN3" s="361" t="s">
        <v>186</v>
      </c>
      <c r="GO3" s="361" t="s">
        <v>187</v>
      </c>
      <c r="GP3" s="361" t="s">
        <v>188</v>
      </c>
      <c r="GQ3" s="361" t="s">
        <v>189</v>
      </c>
      <c r="GR3" s="361" t="s">
        <v>190</v>
      </c>
      <c r="GS3" s="361" t="s">
        <v>191</v>
      </c>
      <c r="GT3" s="361" t="s">
        <v>192</v>
      </c>
      <c r="GU3" s="361" t="s">
        <v>193</v>
      </c>
      <c r="GV3" s="361" t="s">
        <v>194</v>
      </c>
      <c r="GW3" s="361" t="s">
        <v>195</v>
      </c>
      <c r="GX3" s="361" t="s">
        <v>196</v>
      </c>
      <c r="GY3" s="361" t="s">
        <v>197</v>
      </c>
      <c r="GZ3" s="361" t="s">
        <v>198</v>
      </c>
      <c r="HA3" s="361" t="s">
        <v>199</v>
      </c>
      <c r="HB3" s="361" t="s">
        <v>200</v>
      </c>
      <c r="HC3" s="361" t="s">
        <v>201</v>
      </c>
      <c r="HD3" s="361" t="s">
        <v>202</v>
      </c>
      <c r="HE3" s="361" t="s">
        <v>203</v>
      </c>
      <c r="HF3" s="361" t="s">
        <v>204</v>
      </c>
      <c r="HG3" s="361" t="s">
        <v>205</v>
      </c>
      <c r="HH3" s="361" t="s">
        <v>206</v>
      </c>
      <c r="HI3" s="361" t="s">
        <v>207</v>
      </c>
      <c r="HJ3" s="361" t="s">
        <v>208</v>
      </c>
      <c r="HK3" s="361" t="s">
        <v>209</v>
      </c>
      <c r="HL3" s="361" t="s">
        <v>210</v>
      </c>
      <c r="HM3" s="361" t="s">
        <v>211</v>
      </c>
      <c r="HN3" s="361" t="s">
        <v>212</v>
      </c>
      <c r="HO3" s="361" t="s">
        <v>213</v>
      </c>
      <c r="HP3" s="361" t="s">
        <v>214</v>
      </c>
      <c r="HQ3" s="361" t="s">
        <v>215</v>
      </c>
      <c r="HR3" s="361" t="s">
        <v>216</v>
      </c>
      <c r="HS3" s="361" t="s">
        <v>217</v>
      </c>
      <c r="HT3" s="361" t="s">
        <v>218</v>
      </c>
      <c r="HU3" s="361" t="s">
        <v>219</v>
      </c>
      <c r="HV3" s="361" t="s">
        <v>220</v>
      </c>
      <c r="HW3" s="361" t="s">
        <v>221</v>
      </c>
      <c r="HX3" s="361" t="s">
        <v>222</v>
      </c>
      <c r="HY3" s="361" t="s">
        <v>223</v>
      </c>
      <c r="HZ3" s="361" t="s">
        <v>224</v>
      </c>
      <c r="IA3" s="361" t="s">
        <v>225</v>
      </c>
      <c r="IB3" s="361" t="s">
        <v>226</v>
      </c>
      <c r="IC3" s="361" t="s">
        <v>227</v>
      </c>
      <c r="ID3" s="361" t="s">
        <v>228</v>
      </c>
      <c r="IE3" s="361" t="s">
        <v>229</v>
      </c>
      <c r="IF3" s="361" t="s">
        <v>230</v>
      </c>
      <c r="IG3" s="362" t="s">
        <v>795</v>
      </c>
      <c r="IH3" s="361" t="s">
        <v>231</v>
      </c>
      <c r="II3" s="361" t="s">
        <v>232</v>
      </c>
      <c r="IJ3" s="361" t="s">
        <v>233</v>
      </c>
      <c r="IK3" s="361" t="s">
        <v>234</v>
      </c>
      <c r="IL3" s="361" t="s">
        <v>235</v>
      </c>
      <c r="IM3" s="361" t="s">
        <v>236</v>
      </c>
      <c r="IN3" s="361" t="s">
        <v>237</v>
      </c>
      <c r="IO3" s="361" t="s">
        <v>238</v>
      </c>
      <c r="IP3" s="361" t="s">
        <v>239</v>
      </c>
      <c r="IQ3" s="361" t="s">
        <v>240</v>
      </c>
      <c r="IR3" s="361" t="s">
        <v>241</v>
      </c>
      <c r="IS3" s="361" t="s">
        <v>242</v>
      </c>
      <c r="IT3" s="361" t="s">
        <v>243</v>
      </c>
      <c r="IU3" s="361" t="s">
        <v>244</v>
      </c>
      <c r="IV3" s="361" t="s">
        <v>245</v>
      </c>
      <c r="IW3" s="361" t="s">
        <v>246</v>
      </c>
      <c r="IX3" s="361" t="s">
        <v>247</v>
      </c>
      <c r="IY3" s="361" t="s">
        <v>248</v>
      </c>
      <c r="IZ3" s="361" t="s">
        <v>249</v>
      </c>
      <c r="JA3" s="361" t="s">
        <v>250</v>
      </c>
      <c r="JB3" s="361" t="s">
        <v>251</v>
      </c>
      <c r="JC3" s="361" t="s">
        <v>252</v>
      </c>
      <c r="JD3" s="361" t="s">
        <v>253</v>
      </c>
      <c r="JE3" s="361" t="s">
        <v>254</v>
      </c>
      <c r="JF3" s="361" t="s">
        <v>255</v>
      </c>
      <c r="JG3" s="361" t="s">
        <v>256</v>
      </c>
      <c r="JH3" s="361" t="s">
        <v>257</v>
      </c>
      <c r="JI3" s="361" t="s">
        <v>258</v>
      </c>
      <c r="JJ3" s="361" t="s">
        <v>259</v>
      </c>
      <c r="JK3" s="361" t="s">
        <v>260</v>
      </c>
      <c r="JL3" s="361" t="s">
        <v>261</v>
      </c>
      <c r="JM3" s="361" t="s">
        <v>262</v>
      </c>
      <c r="JN3" s="361" t="s">
        <v>263</v>
      </c>
      <c r="JO3" s="361" t="s">
        <v>264</v>
      </c>
      <c r="JP3" s="362" t="s">
        <v>803</v>
      </c>
      <c r="JQ3" s="362" t="s">
        <v>808</v>
      </c>
    </row>
    <row r="4" spans="1:277" s="363" customFormat="1" ht="54" x14ac:dyDescent="0.3">
      <c r="A4" s="165"/>
      <c r="B4" s="43" t="s">
        <v>809</v>
      </c>
      <c r="C4" s="16" t="s">
        <v>598</v>
      </c>
      <c r="D4" s="16" t="s">
        <v>599</v>
      </c>
      <c r="E4" s="16" t="s">
        <v>600</v>
      </c>
      <c r="F4" s="16" t="s">
        <v>601</v>
      </c>
      <c r="G4" s="16" t="s">
        <v>602</v>
      </c>
      <c r="H4" s="16" t="s">
        <v>810</v>
      </c>
      <c r="I4" s="262"/>
      <c r="J4" s="16" t="s">
        <v>595</v>
      </c>
      <c r="K4" s="16" t="s">
        <v>277</v>
      </c>
      <c r="L4" s="16" t="s">
        <v>278</v>
      </c>
      <c r="M4" s="16" t="s">
        <v>1182</v>
      </c>
      <c r="N4" s="16" t="s">
        <v>280</v>
      </c>
      <c r="O4" s="16" t="s">
        <v>281</v>
      </c>
      <c r="P4" s="16" t="s">
        <v>282</v>
      </c>
      <c r="Q4" s="16" t="s">
        <v>283</v>
      </c>
      <c r="R4" s="16" t="s">
        <v>284</v>
      </c>
      <c r="S4" s="16" t="s">
        <v>285</v>
      </c>
      <c r="T4" s="16" t="s">
        <v>286</v>
      </c>
      <c r="U4" s="16" t="s">
        <v>517</v>
      </c>
      <c r="V4" s="16" t="s">
        <v>287</v>
      </c>
      <c r="W4" s="16" t="s">
        <v>518</v>
      </c>
      <c r="X4" s="16" t="s">
        <v>288</v>
      </c>
      <c r="Y4" s="16" t="s">
        <v>289</v>
      </c>
      <c r="Z4" s="16" t="s">
        <v>290</v>
      </c>
      <c r="AA4" s="16" t="s">
        <v>291</v>
      </c>
      <c r="AB4" s="16" t="s">
        <v>292</v>
      </c>
      <c r="AC4" s="16" t="s">
        <v>293</v>
      </c>
      <c r="AD4" s="16" t="s">
        <v>294</v>
      </c>
      <c r="AE4" s="16" t="s">
        <v>295</v>
      </c>
      <c r="AF4" s="16" t="s">
        <v>296</v>
      </c>
      <c r="AG4" s="16" t="s">
        <v>297</v>
      </c>
      <c r="AH4" s="16" t="s">
        <v>519</v>
      </c>
      <c r="AI4" s="16" t="s">
        <v>298</v>
      </c>
      <c r="AJ4" s="16" t="s">
        <v>520</v>
      </c>
      <c r="AK4" s="16" t="s">
        <v>299</v>
      </c>
      <c r="AL4" s="16" t="s">
        <v>300</v>
      </c>
      <c r="AM4" s="16" t="s">
        <v>301</v>
      </c>
      <c r="AN4" s="16" t="s">
        <v>302</v>
      </c>
      <c r="AO4" s="16" t="s">
        <v>521</v>
      </c>
      <c r="AP4" s="16" t="s">
        <v>522</v>
      </c>
      <c r="AQ4" s="16" t="s">
        <v>303</v>
      </c>
      <c r="AR4" s="16" t="s">
        <v>304</v>
      </c>
      <c r="AS4" s="16" t="s">
        <v>305</v>
      </c>
      <c r="AT4" s="16" t="s">
        <v>306</v>
      </c>
      <c r="AU4" s="16" t="s">
        <v>307</v>
      </c>
      <c r="AV4" s="16" t="s">
        <v>308</v>
      </c>
      <c r="AW4" s="16" t="s">
        <v>523</v>
      </c>
      <c r="AX4" s="16" t="s">
        <v>811</v>
      </c>
      <c r="AY4" s="16" t="s">
        <v>812</v>
      </c>
      <c r="AZ4" s="16" t="s">
        <v>813</v>
      </c>
      <c r="BA4" s="16" t="s">
        <v>309</v>
      </c>
      <c r="BB4" s="16" t="s">
        <v>310</v>
      </c>
      <c r="BC4" s="16" t="s">
        <v>524</v>
      </c>
      <c r="BD4" s="16" t="s">
        <v>311</v>
      </c>
      <c r="BE4" s="16" t="s">
        <v>312</v>
      </c>
      <c r="BF4" s="16" t="s">
        <v>313</v>
      </c>
      <c r="BG4" s="16" t="s">
        <v>314</v>
      </c>
      <c r="BH4" s="16" t="s">
        <v>315</v>
      </c>
      <c r="BI4" s="16" t="s">
        <v>316</v>
      </c>
      <c r="BJ4" s="16" t="s">
        <v>317</v>
      </c>
      <c r="BK4" s="16" t="s">
        <v>318</v>
      </c>
      <c r="BL4" s="16" t="s">
        <v>319</v>
      </c>
      <c r="BM4" s="16" t="s">
        <v>320</v>
      </c>
      <c r="BN4" s="16" t="s">
        <v>321</v>
      </c>
      <c r="BO4" s="16" t="s">
        <v>322</v>
      </c>
      <c r="BP4" s="16" t="s">
        <v>323</v>
      </c>
      <c r="BQ4" s="16" t="s">
        <v>324</v>
      </c>
      <c r="BR4" s="16" t="s">
        <v>271</v>
      </c>
      <c r="BS4" s="16" t="s">
        <v>325</v>
      </c>
      <c r="BT4" s="16" t="s">
        <v>326</v>
      </c>
      <c r="BU4" s="16" t="s">
        <v>327</v>
      </c>
      <c r="BV4" s="16" t="s">
        <v>2</v>
      </c>
      <c r="BW4" s="16" t="s">
        <v>328</v>
      </c>
      <c r="BX4" s="16" t="s">
        <v>329</v>
      </c>
      <c r="BY4" s="16" t="s">
        <v>272</v>
      </c>
      <c r="BZ4" s="16" t="s">
        <v>330</v>
      </c>
      <c r="CA4" s="16" t="s">
        <v>331</v>
      </c>
      <c r="CB4" s="16" t="s">
        <v>332</v>
      </c>
      <c r="CC4" s="16" t="s">
        <v>333</v>
      </c>
      <c r="CD4" s="16" t="s">
        <v>334</v>
      </c>
      <c r="CE4" s="16" t="s">
        <v>335</v>
      </c>
      <c r="CF4" s="16" t="s">
        <v>336</v>
      </c>
      <c r="CG4" s="16" t="s">
        <v>337</v>
      </c>
      <c r="CH4" s="16" t="s">
        <v>338</v>
      </c>
      <c r="CI4" s="16" t="s">
        <v>339</v>
      </c>
      <c r="CJ4" s="16" t="s">
        <v>340</v>
      </c>
      <c r="CK4" s="16" t="s">
        <v>341</v>
      </c>
      <c r="CL4" s="16" t="s">
        <v>342</v>
      </c>
      <c r="CM4" s="16" t="s">
        <v>343</v>
      </c>
      <c r="CN4" s="16" t="s">
        <v>344</v>
      </c>
      <c r="CO4" s="16" t="s">
        <v>345</v>
      </c>
      <c r="CP4" s="16" t="s">
        <v>346</v>
      </c>
      <c r="CQ4" s="16" t="s">
        <v>347</v>
      </c>
      <c r="CR4" s="16" t="s">
        <v>348</v>
      </c>
      <c r="CS4" s="16" t="s">
        <v>349</v>
      </c>
      <c r="CT4" s="16" t="s">
        <v>596</v>
      </c>
      <c r="CU4" s="16" t="s">
        <v>350</v>
      </c>
      <c r="CV4" s="16" t="s">
        <v>351</v>
      </c>
      <c r="CW4" s="16" t="s">
        <v>352</v>
      </c>
      <c r="CX4" s="16" t="s">
        <v>353</v>
      </c>
      <c r="CY4" s="16" t="s">
        <v>354</v>
      </c>
      <c r="CZ4" s="16" t="s">
        <v>355</v>
      </c>
      <c r="DA4" s="16" t="s">
        <v>356</v>
      </c>
      <c r="DB4" s="16" t="s">
        <v>357</v>
      </c>
      <c r="DC4" s="16" t="s">
        <v>358</v>
      </c>
      <c r="DD4" s="16" t="s">
        <v>359</v>
      </c>
      <c r="DE4" s="16" t="s">
        <v>360</v>
      </c>
      <c r="DF4" s="16" t="s">
        <v>361</v>
      </c>
      <c r="DG4" s="16" t="s">
        <v>362</v>
      </c>
      <c r="DH4" s="16" t="s">
        <v>363</v>
      </c>
      <c r="DI4" s="16" t="s">
        <v>364</v>
      </c>
      <c r="DJ4" s="16" t="s">
        <v>365</v>
      </c>
      <c r="DK4" s="16" t="s">
        <v>366</v>
      </c>
      <c r="DL4" s="16" t="s">
        <v>367</v>
      </c>
      <c r="DM4" s="16" t="s">
        <v>368</v>
      </c>
      <c r="DN4" s="16" t="s">
        <v>369</v>
      </c>
      <c r="DO4" s="16" t="s">
        <v>370</v>
      </c>
      <c r="DP4" s="16" t="s">
        <v>371</v>
      </c>
      <c r="DQ4" s="16" t="s">
        <v>372</v>
      </c>
      <c r="DR4" s="16" t="s">
        <v>373</v>
      </c>
      <c r="DS4" s="16" t="s">
        <v>374</v>
      </c>
      <c r="DT4" s="16" t="s">
        <v>375</v>
      </c>
      <c r="DU4" s="16" t="s">
        <v>376</v>
      </c>
      <c r="DV4" s="16" t="s">
        <v>814</v>
      </c>
      <c r="DW4" s="16" t="s">
        <v>377</v>
      </c>
      <c r="DX4" s="16" t="s">
        <v>378</v>
      </c>
      <c r="DY4" s="16" t="s">
        <v>379</v>
      </c>
      <c r="DZ4" s="16" t="s">
        <v>380</v>
      </c>
      <c r="EA4" s="16" t="s">
        <v>381</v>
      </c>
      <c r="EB4" s="16" t="s">
        <v>382</v>
      </c>
      <c r="EC4" s="16" t="s">
        <v>383</v>
      </c>
      <c r="ED4" s="16" t="s">
        <v>384</v>
      </c>
      <c r="EE4" s="16" t="s">
        <v>385</v>
      </c>
      <c r="EF4" s="16" t="s">
        <v>386</v>
      </c>
      <c r="EG4" s="16" t="s">
        <v>387</v>
      </c>
      <c r="EH4" s="16" t="s">
        <v>388</v>
      </c>
      <c r="EI4" s="16" t="s">
        <v>389</v>
      </c>
      <c r="EJ4" s="16" t="s">
        <v>390</v>
      </c>
      <c r="EK4" s="16" t="s">
        <v>391</v>
      </c>
      <c r="EL4" s="16" t="s">
        <v>392</v>
      </c>
      <c r="EM4" s="16" t="s">
        <v>393</v>
      </c>
      <c r="EN4" s="16" t="s">
        <v>394</v>
      </c>
      <c r="EO4" s="16" t="s">
        <v>395</v>
      </c>
      <c r="EP4" s="16" t="s">
        <v>396</v>
      </c>
      <c r="EQ4" s="16" t="s">
        <v>397</v>
      </c>
      <c r="ER4" s="16" t="s">
        <v>398</v>
      </c>
      <c r="ES4" s="16" t="s">
        <v>399</v>
      </c>
      <c r="ET4" s="16" t="s">
        <v>400</v>
      </c>
      <c r="EU4" s="16" t="s">
        <v>401</v>
      </c>
      <c r="EV4" s="16" t="s">
        <v>402</v>
      </c>
      <c r="EW4" s="16" t="s">
        <v>525</v>
      </c>
      <c r="EX4" s="16" t="s">
        <v>403</v>
      </c>
      <c r="EY4" s="16" t="s">
        <v>404</v>
      </c>
      <c r="EZ4" s="16" t="s">
        <v>405</v>
      </c>
      <c r="FA4" s="16" t="s">
        <v>406</v>
      </c>
      <c r="FB4" s="16" t="s">
        <v>407</v>
      </c>
      <c r="FC4" s="16" t="s">
        <v>408</v>
      </c>
      <c r="FD4" s="16" t="s">
        <v>409</v>
      </c>
      <c r="FE4" s="16" t="s">
        <v>410</v>
      </c>
      <c r="FF4" s="16" t="s">
        <v>411</v>
      </c>
      <c r="FG4" s="16" t="s">
        <v>412</v>
      </c>
      <c r="FH4" s="16" t="s">
        <v>413</v>
      </c>
      <c r="FI4" s="16" t="s">
        <v>414</v>
      </c>
      <c r="FJ4" s="16" t="s">
        <v>415</v>
      </c>
      <c r="FK4" s="16" t="s">
        <v>416</v>
      </c>
      <c r="FL4" s="16" t="s">
        <v>417</v>
      </c>
      <c r="FM4" s="16" t="s">
        <v>418</v>
      </c>
      <c r="FN4" s="16" t="s">
        <v>419</v>
      </c>
      <c r="FO4" s="16" t="s">
        <v>420</v>
      </c>
      <c r="FP4" s="16" t="s">
        <v>421</v>
      </c>
      <c r="FQ4" s="16" t="s">
        <v>422</v>
      </c>
      <c r="FR4" s="16" t="s">
        <v>423</v>
      </c>
      <c r="FS4" s="16" t="s">
        <v>526</v>
      </c>
      <c r="FT4" s="16" t="s">
        <v>424</v>
      </c>
      <c r="FU4" s="16" t="s">
        <v>425</v>
      </c>
      <c r="FV4" s="16" t="s">
        <v>426</v>
      </c>
      <c r="FW4" s="16" t="s">
        <v>427</v>
      </c>
      <c r="FX4" s="16" t="s">
        <v>428</v>
      </c>
      <c r="FY4" s="16" t="s">
        <v>429</v>
      </c>
      <c r="FZ4" s="16" t="s">
        <v>430</v>
      </c>
      <c r="GA4" s="16" t="s">
        <v>431</v>
      </c>
      <c r="GB4" s="16" t="s">
        <v>432</v>
      </c>
      <c r="GC4" s="16" t="s">
        <v>527</v>
      </c>
      <c r="GD4" s="16" t="s">
        <v>433</v>
      </c>
      <c r="GE4" s="16" t="s">
        <v>434</v>
      </c>
      <c r="GF4" s="16" t="s">
        <v>435</v>
      </c>
      <c r="GG4" s="16" t="s">
        <v>436</v>
      </c>
      <c r="GH4" s="16" t="s">
        <v>528</v>
      </c>
      <c r="GI4" s="16" t="s">
        <v>437</v>
      </c>
      <c r="GJ4" s="16" t="s">
        <v>438</v>
      </c>
      <c r="GK4" s="16" t="s">
        <v>439</v>
      </c>
      <c r="GL4" s="16" t="s">
        <v>440</v>
      </c>
      <c r="GM4" s="16" t="s">
        <v>441</v>
      </c>
      <c r="GN4" s="16" t="s">
        <v>442</v>
      </c>
      <c r="GO4" s="16" t="s">
        <v>443</v>
      </c>
      <c r="GP4" s="16" t="s">
        <v>444</v>
      </c>
      <c r="GQ4" s="16" t="s">
        <v>445</v>
      </c>
      <c r="GR4" s="16" t="s">
        <v>529</v>
      </c>
      <c r="GS4" s="16" t="s">
        <v>446</v>
      </c>
      <c r="GT4" s="16" t="s">
        <v>447</v>
      </c>
      <c r="GU4" s="16" t="s">
        <v>448</v>
      </c>
      <c r="GV4" s="16" t="s">
        <v>449</v>
      </c>
      <c r="GW4" s="16" t="s">
        <v>450</v>
      </c>
      <c r="GX4" s="16" t="s">
        <v>451</v>
      </c>
      <c r="GY4" s="16" t="s">
        <v>452</v>
      </c>
      <c r="GZ4" s="16" t="s">
        <v>453</v>
      </c>
      <c r="HA4" s="16" t="s">
        <v>454</v>
      </c>
      <c r="HB4" s="16" t="s">
        <v>455</v>
      </c>
      <c r="HC4" s="16" t="s">
        <v>456</v>
      </c>
      <c r="HD4" s="16" t="s">
        <v>457</v>
      </c>
      <c r="HE4" s="16" t="s">
        <v>458</v>
      </c>
      <c r="HF4" s="16" t="s">
        <v>459</v>
      </c>
      <c r="HG4" s="16" t="s">
        <v>460</v>
      </c>
      <c r="HH4" s="16" t="s">
        <v>461</v>
      </c>
      <c r="HI4" s="16" t="s">
        <v>462</v>
      </c>
      <c r="HJ4" s="16" t="s">
        <v>530</v>
      </c>
      <c r="HK4" s="16" t="s">
        <v>463</v>
      </c>
      <c r="HL4" s="16" t="s">
        <v>464</v>
      </c>
      <c r="HM4" s="16" t="s">
        <v>465</v>
      </c>
      <c r="HN4" s="16" t="s">
        <v>466</v>
      </c>
      <c r="HO4" s="16" t="s">
        <v>467</v>
      </c>
      <c r="HP4" s="16" t="s">
        <v>468</v>
      </c>
      <c r="HQ4" s="16" t="s">
        <v>469</v>
      </c>
      <c r="HR4" s="16" t="s">
        <v>470</v>
      </c>
      <c r="HS4" s="16" t="s">
        <v>471</v>
      </c>
      <c r="HT4" s="16" t="s">
        <v>472</v>
      </c>
      <c r="HU4" s="16" t="s">
        <v>473</v>
      </c>
      <c r="HV4" s="16" t="s">
        <v>531</v>
      </c>
      <c r="HW4" s="16" t="s">
        <v>474</v>
      </c>
      <c r="HX4" s="16" t="s">
        <v>475</v>
      </c>
      <c r="HY4" s="16" t="s">
        <v>476</v>
      </c>
      <c r="HZ4" s="16" t="s">
        <v>477</v>
      </c>
      <c r="IA4" s="16" t="s">
        <v>478</v>
      </c>
      <c r="IB4" s="16" t="s">
        <v>479</v>
      </c>
      <c r="IC4" s="16" t="s">
        <v>480</v>
      </c>
      <c r="ID4" s="16" t="s">
        <v>481</v>
      </c>
      <c r="IE4" s="16" t="s">
        <v>482</v>
      </c>
      <c r="IF4" s="16" t="s">
        <v>483</v>
      </c>
      <c r="IG4" s="16" t="s">
        <v>815</v>
      </c>
      <c r="IH4" s="16" t="s">
        <v>484</v>
      </c>
      <c r="II4" s="16" t="s">
        <v>485</v>
      </c>
      <c r="IJ4" s="16" t="s">
        <v>486</v>
      </c>
      <c r="IK4" s="16" t="s">
        <v>532</v>
      </c>
      <c r="IL4" s="16" t="s">
        <v>487</v>
      </c>
      <c r="IM4" s="16" t="s">
        <v>488</v>
      </c>
      <c r="IN4" s="16" t="s">
        <v>489</v>
      </c>
      <c r="IO4" s="16" t="s">
        <v>490</v>
      </c>
      <c r="IP4" s="16" t="s">
        <v>491</v>
      </c>
      <c r="IQ4" s="16" t="s">
        <v>492</v>
      </c>
      <c r="IR4" s="16" t="s">
        <v>493</v>
      </c>
      <c r="IS4" s="16" t="s">
        <v>494</v>
      </c>
      <c r="IT4" s="16" t="s">
        <v>495</v>
      </c>
      <c r="IU4" s="16" t="s">
        <v>496</v>
      </c>
      <c r="IV4" s="16" t="s">
        <v>497</v>
      </c>
      <c r="IW4" s="16" t="s">
        <v>498</v>
      </c>
      <c r="IX4" s="16" t="s">
        <v>499</v>
      </c>
      <c r="IY4" s="16" t="s">
        <v>500</v>
      </c>
      <c r="IZ4" s="16" t="s">
        <v>501</v>
      </c>
      <c r="JA4" s="16" t="s">
        <v>502</v>
      </c>
      <c r="JB4" s="16" t="s">
        <v>503</v>
      </c>
      <c r="JC4" s="16" t="s">
        <v>504</v>
      </c>
      <c r="JD4" s="16" t="s">
        <v>505</v>
      </c>
      <c r="JE4" s="16" t="s">
        <v>506</v>
      </c>
      <c r="JF4" s="16" t="s">
        <v>507</v>
      </c>
      <c r="JG4" s="16" t="s">
        <v>508</v>
      </c>
      <c r="JH4" s="16" t="s">
        <v>509</v>
      </c>
      <c r="JI4" s="16" t="s">
        <v>510</v>
      </c>
      <c r="JJ4" s="16" t="s">
        <v>511</v>
      </c>
      <c r="JK4" s="16" t="s">
        <v>512</v>
      </c>
      <c r="JL4" s="16" t="s">
        <v>513</v>
      </c>
      <c r="JM4" s="16" t="s">
        <v>514</v>
      </c>
      <c r="JN4" s="16" t="s">
        <v>515</v>
      </c>
      <c r="JO4" s="16" t="s">
        <v>516</v>
      </c>
      <c r="JP4" s="16" t="s">
        <v>816</v>
      </c>
      <c r="JQ4" s="16" t="s">
        <v>817</v>
      </c>
    </row>
    <row r="5" spans="1:277" s="355" customFormat="1" ht="23.25" customHeight="1" thickBot="1" x14ac:dyDescent="0.35">
      <c r="A5" s="164"/>
      <c r="B5" s="285" t="s">
        <v>825</v>
      </c>
      <c r="C5" s="475" t="s">
        <v>97</v>
      </c>
      <c r="D5" s="475" t="s">
        <v>97</v>
      </c>
      <c r="E5" s="475" t="s">
        <v>97</v>
      </c>
      <c r="F5" s="475" t="s">
        <v>97</v>
      </c>
      <c r="G5" s="475" t="s">
        <v>97</v>
      </c>
      <c r="H5" s="475" t="s">
        <v>97</v>
      </c>
      <c r="I5" s="476"/>
      <c r="J5" s="477">
        <v>184</v>
      </c>
      <c r="K5" s="477">
        <v>184</v>
      </c>
      <c r="L5" s="477">
        <v>184</v>
      </c>
      <c r="M5" s="477">
        <v>184</v>
      </c>
      <c r="N5" s="477">
        <v>184</v>
      </c>
      <c r="O5" s="477">
        <v>184</v>
      </c>
      <c r="P5" s="477">
        <v>184</v>
      </c>
      <c r="Q5" s="477">
        <v>184</v>
      </c>
      <c r="R5" s="477">
        <v>184</v>
      </c>
      <c r="S5" s="477">
        <v>184</v>
      </c>
      <c r="T5" s="477">
        <v>184</v>
      </c>
      <c r="U5" s="477">
        <v>77</v>
      </c>
      <c r="V5" s="477">
        <v>184</v>
      </c>
      <c r="W5" s="477">
        <v>77</v>
      </c>
      <c r="X5" s="477">
        <v>184</v>
      </c>
      <c r="Y5" s="477">
        <v>184</v>
      </c>
      <c r="Z5" s="477">
        <v>184</v>
      </c>
      <c r="AA5" s="477">
        <v>184</v>
      </c>
      <c r="AB5" s="477">
        <v>184</v>
      </c>
      <c r="AC5" s="477">
        <v>184</v>
      </c>
      <c r="AD5" s="477">
        <v>184</v>
      </c>
      <c r="AE5" s="477">
        <v>184</v>
      </c>
      <c r="AF5" s="477">
        <v>184</v>
      </c>
      <c r="AG5" s="477">
        <v>184</v>
      </c>
      <c r="AH5" s="477">
        <v>77</v>
      </c>
      <c r="AI5" s="477">
        <v>184</v>
      </c>
      <c r="AJ5" s="477">
        <v>42</v>
      </c>
      <c r="AK5" s="477">
        <v>184</v>
      </c>
      <c r="AL5" s="477">
        <v>184</v>
      </c>
      <c r="AM5" s="477">
        <v>184</v>
      </c>
      <c r="AN5" s="477">
        <v>184</v>
      </c>
      <c r="AO5" s="477">
        <v>42</v>
      </c>
      <c r="AP5" s="477">
        <v>42</v>
      </c>
      <c r="AQ5" s="477">
        <v>184</v>
      </c>
      <c r="AR5" s="477">
        <v>184</v>
      </c>
      <c r="AS5" s="477">
        <v>184</v>
      </c>
      <c r="AT5" s="477">
        <v>184</v>
      </c>
      <c r="AU5" s="477">
        <v>184</v>
      </c>
      <c r="AV5" s="477">
        <v>184</v>
      </c>
      <c r="AW5" s="477">
        <v>77</v>
      </c>
      <c r="AX5" s="477">
        <v>184</v>
      </c>
      <c r="AY5" s="477">
        <v>184</v>
      </c>
      <c r="AZ5" s="477">
        <v>184</v>
      </c>
      <c r="BA5" s="477">
        <v>184</v>
      </c>
      <c r="BB5" s="477">
        <v>184</v>
      </c>
      <c r="BC5" s="477">
        <v>77</v>
      </c>
      <c r="BD5" s="477">
        <v>184</v>
      </c>
      <c r="BE5" s="477">
        <v>184</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184</v>
      </c>
      <c r="CI5" s="477">
        <v>184</v>
      </c>
      <c r="CJ5" s="477">
        <v>184</v>
      </c>
      <c r="CK5" s="477">
        <v>184</v>
      </c>
      <c r="CL5" s="477">
        <v>184</v>
      </c>
      <c r="CM5" s="477">
        <v>184</v>
      </c>
      <c r="CN5" s="477">
        <v>184</v>
      </c>
      <c r="CO5" s="477">
        <v>184</v>
      </c>
      <c r="CP5" s="477">
        <v>184</v>
      </c>
      <c r="CQ5" s="477">
        <v>184</v>
      </c>
      <c r="CR5" s="477">
        <v>184</v>
      </c>
      <c r="CS5" s="477">
        <v>184</v>
      </c>
      <c r="CT5" s="477">
        <v>184</v>
      </c>
      <c r="CU5" s="477">
        <v>184</v>
      </c>
      <c r="CV5" s="477">
        <v>184</v>
      </c>
      <c r="CW5" s="477">
        <v>184</v>
      </c>
      <c r="CX5" s="477">
        <v>184</v>
      </c>
      <c r="CY5" s="477">
        <v>184</v>
      </c>
      <c r="CZ5" s="477">
        <v>184</v>
      </c>
      <c r="DA5" s="477">
        <v>184</v>
      </c>
      <c r="DB5" s="477">
        <v>184</v>
      </c>
      <c r="DC5" s="477">
        <v>184</v>
      </c>
      <c r="DD5" s="477">
        <v>184</v>
      </c>
      <c r="DE5" s="477">
        <v>184</v>
      </c>
      <c r="DF5" s="477">
        <v>184</v>
      </c>
      <c r="DG5" s="477">
        <v>184</v>
      </c>
      <c r="DH5" s="477">
        <v>184</v>
      </c>
      <c r="DI5" s="477">
        <v>184</v>
      </c>
      <c r="DJ5" s="477">
        <v>184</v>
      </c>
      <c r="DK5" s="477">
        <v>184</v>
      </c>
      <c r="DL5" s="477">
        <v>184</v>
      </c>
      <c r="DM5" s="477">
        <v>184</v>
      </c>
      <c r="DN5" s="477">
        <v>184</v>
      </c>
      <c r="DO5" s="477">
        <v>184</v>
      </c>
      <c r="DP5" s="477">
        <v>184</v>
      </c>
      <c r="DQ5" s="477">
        <v>184</v>
      </c>
      <c r="DR5" s="477">
        <v>184</v>
      </c>
      <c r="DS5" s="477">
        <v>184</v>
      </c>
      <c r="DT5" s="477">
        <v>184</v>
      </c>
      <c r="DU5" s="477">
        <v>184</v>
      </c>
      <c r="DV5" s="477">
        <v>127</v>
      </c>
      <c r="DW5" s="477">
        <v>184</v>
      </c>
      <c r="DX5" s="477">
        <v>184</v>
      </c>
      <c r="DY5" s="477">
        <v>184</v>
      </c>
      <c r="DZ5" s="477">
        <v>184</v>
      </c>
      <c r="EA5" s="477">
        <v>184</v>
      </c>
      <c r="EB5" s="477">
        <v>184</v>
      </c>
      <c r="EC5" s="477">
        <v>184</v>
      </c>
      <c r="ED5" s="477">
        <v>184</v>
      </c>
      <c r="EE5" s="477">
        <v>184</v>
      </c>
      <c r="EF5" s="477">
        <v>184</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77</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42</v>
      </c>
      <c r="FT5" s="477">
        <v>184</v>
      </c>
      <c r="FU5" s="477">
        <v>184</v>
      </c>
      <c r="FV5" s="477">
        <v>184</v>
      </c>
      <c r="FW5" s="477">
        <v>184</v>
      </c>
      <c r="FX5" s="477">
        <v>184</v>
      </c>
      <c r="FY5" s="477">
        <v>184</v>
      </c>
      <c r="FZ5" s="477">
        <v>184</v>
      </c>
      <c r="GA5" s="477">
        <v>184</v>
      </c>
      <c r="GB5" s="477">
        <v>184</v>
      </c>
      <c r="GC5" s="477">
        <v>77</v>
      </c>
      <c r="GD5" s="477">
        <v>184</v>
      </c>
      <c r="GE5" s="477">
        <v>184</v>
      </c>
      <c r="GF5" s="477">
        <v>184</v>
      </c>
      <c r="GG5" s="477">
        <v>184</v>
      </c>
      <c r="GH5" s="477">
        <v>77</v>
      </c>
      <c r="GI5" s="477">
        <v>184</v>
      </c>
      <c r="GJ5" s="477">
        <v>184</v>
      </c>
      <c r="GK5" s="477">
        <v>184</v>
      </c>
      <c r="GL5" s="477">
        <v>184</v>
      </c>
      <c r="GM5" s="477">
        <v>184</v>
      </c>
      <c r="GN5" s="477">
        <v>184</v>
      </c>
      <c r="GO5" s="477">
        <v>184</v>
      </c>
      <c r="GP5" s="477">
        <v>184</v>
      </c>
      <c r="GQ5" s="477">
        <v>184</v>
      </c>
      <c r="GR5" s="477">
        <v>42</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42</v>
      </c>
      <c r="HK5" s="477">
        <v>184</v>
      </c>
      <c r="HL5" s="477">
        <v>184</v>
      </c>
      <c r="HM5" s="477">
        <v>184</v>
      </c>
      <c r="HN5" s="477">
        <v>184</v>
      </c>
      <c r="HO5" s="477">
        <v>184</v>
      </c>
      <c r="HP5" s="477">
        <v>184</v>
      </c>
      <c r="HQ5" s="477">
        <v>184</v>
      </c>
      <c r="HR5" s="477">
        <v>184</v>
      </c>
      <c r="HS5" s="477">
        <v>184</v>
      </c>
      <c r="HT5" s="477">
        <v>184</v>
      </c>
      <c r="HU5" s="477">
        <v>184</v>
      </c>
      <c r="HV5" s="477">
        <v>42</v>
      </c>
      <c r="HW5" s="477">
        <v>184</v>
      </c>
      <c r="HX5" s="477">
        <v>184</v>
      </c>
      <c r="HY5" s="477">
        <v>184</v>
      </c>
      <c r="HZ5" s="477">
        <v>184</v>
      </c>
      <c r="IA5" s="477">
        <v>184</v>
      </c>
      <c r="IB5" s="477">
        <v>184</v>
      </c>
      <c r="IC5" s="477">
        <v>184</v>
      </c>
      <c r="ID5" s="477">
        <v>184</v>
      </c>
      <c r="IE5" s="477">
        <v>184</v>
      </c>
      <c r="IF5" s="477">
        <v>184</v>
      </c>
      <c r="IG5" s="477">
        <v>128</v>
      </c>
      <c r="IH5" s="477">
        <v>184</v>
      </c>
      <c r="II5" s="477">
        <v>184</v>
      </c>
      <c r="IJ5" s="477">
        <v>184</v>
      </c>
      <c r="IK5" s="477">
        <v>42</v>
      </c>
      <c r="IL5" s="477">
        <v>184</v>
      </c>
      <c r="IM5" s="477">
        <v>184</v>
      </c>
      <c r="IN5" s="477">
        <v>184</v>
      </c>
      <c r="IO5" s="477">
        <v>184</v>
      </c>
      <c r="IP5" s="477">
        <v>184</v>
      </c>
      <c r="IQ5" s="477">
        <v>184</v>
      </c>
      <c r="IR5" s="477">
        <v>184</v>
      </c>
      <c r="IS5" s="477">
        <v>184</v>
      </c>
      <c r="IT5" s="477">
        <v>184</v>
      </c>
      <c r="IU5" s="477">
        <v>184</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149</v>
      </c>
      <c r="JQ5" s="477">
        <v>98</v>
      </c>
    </row>
    <row r="6" spans="1:277" s="355" customFormat="1" ht="23.25" customHeight="1" thickTop="1" x14ac:dyDescent="0.3">
      <c r="A6" s="164"/>
      <c r="B6" s="44" t="s">
        <v>818</v>
      </c>
      <c r="C6" s="478">
        <v>26844.871999999999</v>
      </c>
      <c r="D6" s="478">
        <v>11729.101000000001</v>
      </c>
      <c r="E6" s="478">
        <v>5363.6689999999999</v>
      </c>
      <c r="F6" s="478">
        <v>4524.9260000000004</v>
      </c>
      <c r="G6" s="478">
        <v>5172.1909999999998</v>
      </c>
      <c r="H6" s="478">
        <v>54.981999999999999</v>
      </c>
      <c r="I6" s="479"/>
      <c r="J6" s="478">
        <v>1490</v>
      </c>
      <c r="K6" s="478" t="s">
        <v>273</v>
      </c>
      <c r="L6" s="478" t="s">
        <v>273</v>
      </c>
      <c r="M6" s="478">
        <v>455</v>
      </c>
      <c r="N6" s="478">
        <v>467</v>
      </c>
      <c r="O6" s="478">
        <v>278</v>
      </c>
      <c r="P6" s="478">
        <v>239</v>
      </c>
      <c r="Q6" s="478" t="s">
        <v>273</v>
      </c>
      <c r="R6" s="478">
        <v>217</v>
      </c>
      <c r="S6" s="478">
        <v>244</v>
      </c>
      <c r="T6" s="478">
        <v>137</v>
      </c>
      <c r="U6" s="478">
        <v>66</v>
      </c>
      <c r="V6" s="478">
        <v>114</v>
      </c>
      <c r="W6" s="478">
        <v>41</v>
      </c>
      <c r="X6" s="478">
        <v>140</v>
      </c>
      <c r="Y6" s="478">
        <v>109</v>
      </c>
      <c r="Z6" s="478">
        <v>133</v>
      </c>
      <c r="AA6" s="478">
        <v>214</v>
      </c>
      <c r="AB6" s="478">
        <v>111</v>
      </c>
      <c r="AC6" s="478">
        <v>117</v>
      </c>
      <c r="AD6" s="478">
        <v>79</v>
      </c>
      <c r="AE6" s="478">
        <v>114</v>
      </c>
      <c r="AF6" s="478">
        <v>78</v>
      </c>
      <c r="AG6" s="478">
        <v>76</v>
      </c>
      <c r="AH6" s="478">
        <v>31</v>
      </c>
      <c r="AI6" s="478">
        <v>68</v>
      </c>
      <c r="AJ6" s="478">
        <v>11</v>
      </c>
      <c r="AK6" s="478">
        <v>53</v>
      </c>
      <c r="AL6" s="478">
        <v>184</v>
      </c>
      <c r="AM6" s="478">
        <v>233</v>
      </c>
      <c r="AN6" s="478" t="s">
        <v>273</v>
      </c>
      <c r="AO6" s="478">
        <v>8</v>
      </c>
      <c r="AP6" s="478">
        <v>7</v>
      </c>
      <c r="AQ6" s="478">
        <v>111</v>
      </c>
      <c r="AR6" s="478">
        <v>63</v>
      </c>
      <c r="AS6" s="478">
        <v>194</v>
      </c>
      <c r="AT6" s="478">
        <v>276</v>
      </c>
      <c r="AU6" s="478">
        <v>198</v>
      </c>
      <c r="AV6" s="478">
        <v>140</v>
      </c>
      <c r="AW6" s="478">
        <v>30</v>
      </c>
      <c r="AX6" s="478">
        <v>158</v>
      </c>
      <c r="AY6" s="478">
        <v>100</v>
      </c>
      <c r="AZ6" s="478" t="s">
        <v>273</v>
      </c>
      <c r="BA6" s="478">
        <v>303</v>
      </c>
      <c r="BB6" s="478">
        <v>160</v>
      </c>
      <c r="BC6" s="478" t="s">
        <v>273</v>
      </c>
      <c r="BD6" s="478">
        <v>116</v>
      </c>
      <c r="BE6" s="478">
        <v>121</v>
      </c>
      <c r="BF6" s="478">
        <v>74</v>
      </c>
      <c r="BG6" s="478">
        <v>103</v>
      </c>
      <c r="BH6" s="478" t="s">
        <v>273</v>
      </c>
      <c r="BI6" s="478">
        <v>406</v>
      </c>
      <c r="BJ6" s="478">
        <v>347</v>
      </c>
      <c r="BK6" s="478">
        <v>148</v>
      </c>
      <c r="BL6" s="478">
        <v>226</v>
      </c>
      <c r="BM6" s="478">
        <v>157</v>
      </c>
      <c r="BN6" s="478">
        <v>169</v>
      </c>
      <c r="BO6" s="478">
        <v>71</v>
      </c>
      <c r="BP6" s="478">
        <v>837</v>
      </c>
      <c r="BQ6" s="478" t="s">
        <v>273</v>
      </c>
      <c r="BR6" s="478">
        <v>268</v>
      </c>
      <c r="BS6" s="478" t="s">
        <v>273</v>
      </c>
      <c r="BT6" s="478">
        <v>146</v>
      </c>
      <c r="BU6" s="478">
        <v>133</v>
      </c>
      <c r="BV6" s="478">
        <v>132</v>
      </c>
      <c r="BW6" s="478" t="s">
        <v>273</v>
      </c>
      <c r="BX6" s="478" t="s">
        <v>273</v>
      </c>
      <c r="BY6" s="478" t="s">
        <v>273</v>
      </c>
      <c r="BZ6" s="478">
        <v>80</v>
      </c>
      <c r="CA6" s="478" t="s">
        <v>273</v>
      </c>
      <c r="CB6" s="478">
        <v>71</v>
      </c>
      <c r="CC6" s="478" t="s">
        <v>273</v>
      </c>
      <c r="CD6" s="478" t="s">
        <v>273</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v>59</v>
      </c>
      <c r="CV6" s="478">
        <v>578</v>
      </c>
      <c r="CW6" s="478" t="s">
        <v>273</v>
      </c>
      <c r="CX6" s="478" t="s">
        <v>273</v>
      </c>
      <c r="CY6" s="478" t="s">
        <v>273</v>
      </c>
      <c r="CZ6" s="478" t="s">
        <v>273</v>
      </c>
      <c r="DA6" s="478">
        <v>223</v>
      </c>
      <c r="DB6" s="478">
        <v>136</v>
      </c>
      <c r="DC6" s="478" t="s">
        <v>273</v>
      </c>
      <c r="DD6" s="478" t="s">
        <v>273</v>
      </c>
      <c r="DE6" s="478" t="s">
        <v>273</v>
      </c>
      <c r="DF6" s="478" t="s">
        <v>273</v>
      </c>
      <c r="DG6" s="478" t="s">
        <v>273</v>
      </c>
      <c r="DH6" s="478" t="s">
        <v>273</v>
      </c>
      <c r="DI6" s="478">
        <v>277</v>
      </c>
      <c r="DJ6" s="478" t="s">
        <v>273</v>
      </c>
      <c r="DK6" s="478" t="s">
        <v>273</v>
      </c>
      <c r="DL6" s="478" t="s">
        <v>273</v>
      </c>
      <c r="DM6" s="478" t="s">
        <v>273</v>
      </c>
      <c r="DN6" s="478" t="s">
        <v>273</v>
      </c>
      <c r="DO6" s="478" t="s">
        <v>273</v>
      </c>
      <c r="DP6" s="478" t="s">
        <v>273</v>
      </c>
      <c r="DQ6" s="478" t="s">
        <v>273</v>
      </c>
      <c r="DR6" s="478" t="s">
        <v>273</v>
      </c>
      <c r="DS6" s="478" t="s">
        <v>273</v>
      </c>
      <c r="DT6" s="478" t="s">
        <v>273</v>
      </c>
      <c r="DU6" s="478" t="s">
        <v>273</v>
      </c>
      <c r="DV6" s="478" t="s">
        <v>273</v>
      </c>
      <c r="DW6" s="478">
        <v>89</v>
      </c>
      <c r="DX6" s="478">
        <v>28</v>
      </c>
      <c r="DY6" s="478">
        <v>22</v>
      </c>
      <c r="DZ6" s="478">
        <v>20</v>
      </c>
      <c r="EA6" s="478">
        <v>23</v>
      </c>
      <c r="EB6" s="478">
        <v>25</v>
      </c>
      <c r="EC6" s="478">
        <v>70</v>
      </c>
      <c r="ED6" s="478">
        <v>46</v>
      </c>
      <c r="EE6" s="478">
        <v>33</v>
      </c>
      <c r="EF6" s="478">
        <v>27</v>
      </c>
      <c r="EG6" s="478">
        <v>32</v>
      </c>
      <c r="EH6" s="478">
        <v>35</v>
      </c>
      <c r="EI6" s="478">
        <v>97</v>
      </c>
      <c r="EJ6" s="478">
        <v>18</v>
      </c>
      <c r="EK6" s="478">
        <v>29</v>
      </c>
      <c r="EL6" s="478">
        <v>19</v>
      </c>
      <c r="EM6" s="478">
        <v>30</v>
      </c>
      <c r="EN6" s="478">
        <v>55</v>
      </c>
      <c r="EO6" s="478">
        <v>59</v>
      </c>
      <c r="EP6" s="478">
        <v>67</v>
      </c>
      <c r="EQ6" s="478">
        <v>91</v>
      </c>
      <c r="ER6" s="478">
        <v>55</v>
      </c>
      <c r="ES6" s="478">
        <v>31</v>
      </c>
      <c r="ET6" s="478">
        <v>25</v>
      </c>
      <c r="EU6" s="478">
        <v>29</v>
      </c>
      <c r="EV6" s="478">
        <v>54</v>
      </c>
      <c r="EW6" s="478">
        <v>6</v>
      </c>
      <c r="EX6" s="478">
        <v>11</v>
      </c>
      <c r="EY6" s="478">
        <v>31</v>
      </c>
      <c r="EZ6" s="478">
        <v>31</v>
      </c>
      <c r="FA6" s="478">
        <v>20</v>
      </c>
      <c r="FB6" s="478">
        <v>57</v>
      </c>
      <c r="FC6" s="478">
        <v>32</v>
      </c>
      <c r="FD6" s="478">
        <v>37</v>
      </c>
      <c r="FE6" s="478">
        <v>22</v>
      </c>
      <c r="FF6" s="478">
        <v>14</v>
      </c>
      <c r="FG6" s="478">
        <v>13</v>
      </c>
      <c r="FH6" s="478">
        <v>79</v>
      </c>
      <c r="FI6" s="478">
        <v>37</v>
      </c>
      <c r="FJ6" s="478">
        <v>29</v>
      </c>
      <c r="FK6" s="478">
        <v>72</v>
      </c>
      <c r="FL6" s="478">
        <v>87</v>
      </c>
      <c r="FM6" s="478">
        <v>65</v>
      </c>
      <c r="FN6" s="478">
        <v>121</v>
      </c>
      <c r="FO6" s="478">
        <v>44</v>
      </c>
      <c r="FP6" s="478">
        <v>16</v>
      </c>
      <c r="FQ6" s="478">
        <v>24</v>
      </c>
      <c r="FR6" s="478">
        <v>42</v>
      </c>
      <c r="FS6" s="478">
        <v>2</v>
      </c>
      <c r="FT6" s="478">
        <v>35</v>
      </c>
      <c r="FU6" s="478">
        <v>26</v>
      </c>
      <c r="FV6" s="478">
        <v>13</v>
      </c>
      <c r="FW6" s="478">
        <v>13</v>
      </c>
      <c r="FX6" s="478">
        <v>19</v>
      </c>
      <c r="FY6" s="478">
        <v>40</v>
      </c>
      <c r="FZ6" s="478">
        <v>79</v>
      </c>
      <c r="GA6" s="478">
        <v>23</v>
      </c>
      <c r="GB6" s="478">
        <v>24</v>
      </c>
      <c r="GC6" s="478">
        <v>6</v>
      </c>
      <c r="GD6" s="478">
        <v>22</v>
      </c>
      <c r="GE6" s="478">
        <v>23</v>
      </c>
      <c r="GF6" s="478">
        <v>18</v>
      </c>
      <c r="GG6" s="478">
        <v>11</v>
      </c>
      <c r="GH6" s="478">
        <v>8</v>
      </c>
      <c r="GI6" s="478">
        <v>22</v>
      </c>
      <c r="GJ6" s="478">
        <v>38</v>
      </c>
      <c r="GK6" s="478">
        <v>21</v>
      </c>
      <c r="GL6" s="478">
        <v>51</v>
      </c>
      <c r="GM6" s="478">
        <v>44</v>
      </c>
      <c r="GN6" s="478">
        <v>35</v>
      </c>
      <c r="GO6" s="478">
        <v>28</v>
      </c>
      <c r="GP6" s="478">
        <v>22</v>
      </c>
      <c r="GQ6" s="478">
        <v>45</v>
      </c>
      <c r="GR6" s="478">
        <v>3</v>
      </c>
      <c r="GS6" s="478">
        <v>17</v>
      </c>
      <c r="GT6" s="478">
        <v>38</v>
      </c>
      <c r="GU6" s="478">
        <v>12</v>
      </c>
      <c r="GV6" s="478">
        <v>47</v>
      </c>
      <c r="GW6" s="478">
        <v>22</v>
      </c>
      <c r="GX6" s="478">
        <v>17</v>
      </c>
      <c r="GY6" s="478">
        <v>105</v>
      </c>
      <c r="GZ6" s="478">
        <v>71</v>
      </c>
      <c r="HA6" s="478">
        <v>24</v>
      </c>
      <c r="HB6" s="478">
        <v>18</v>
      </c>
      <c r="HC6" s="478">
        <v>21</v>
      </c>
      <c r="HD6" s="478">
        <v>39</v>
      </c>
      <c r="HE6" s="478">
        <v>23</v>
      </c>
      <c r="HF6" s="478">
        <v>23</v>
      </c>
      <c r="HG6" s="478">
        <v>19</v>
      </c>
      <c r="HH6" s="478">
        <v>30</v>
      </c>
      <c r="HI6" s="478">
        <v>37</v>
      </c>
      <c r="HJ6" s="478">
        <v>3</v>
      </c>
      <c r="HK6" s="478">
        <v>35</v>
      </c>
      <c r="HL6" s="478">
        <v>13</v>
      </c>
      <c r="HM6" s="478">
        <v>67</v>
      </c>
      <c r="HN6" s="478">
        <v>64</v>
      </c>
      <c r="HO6" s="478">
        <v>41</v>
      </c>
      <c r="HP6" s="478">
        <v>26</v>
      </c>
      <c r="HQ6" s="478">
        <v>52</v>
      </c>
      <c r="HR6" s="478">
        <v>66</v>
      </c>
      <c r="HS6" s="478">
        <v>33</v>
      </c>
      <c r="HT6" s="478">
        <v>28</v>
      </c>
      <c r="HU6" s="478">
        <v>18</v>
      </c>
      <c r="HV6" s="478">
        <v>1</v>
      </c>
      <c r="HW6" s="478">
        <v>27</v>
      </c>
      <c r="HX6" s="478">
        <v>20</v>
      </c>
      <c r="HY6" s="478">
        <v>23</v>
      </c>
      <c r="HZ6" s="478">
        <v>16</v>
      </c>
      <c r="IA6" s="478">
        <v>19</v>
      </c>
      <c r="IB6" s="478">
        <v>31</v>
      </c>
      <c r="IC6" s="478">
        <v>25</v>
      </c>
      <c r="ID6" s="478">
        <v>53</v>
      </c>
      <c r="IE6" s="478">
        <v>26</v>
      </c>
      <c r="IF6" s="478">
        <v>22</v>
      </c>
      <c r="IG6" s="478">
        <v>17</v>
      </c>
      <c r="IH6" s="478">
        <v>28</v>
      </c>
      <c r="II6" s="478">
        <v>27</v>
      </c>
      <c r="IJ6" s="478">
        <v>53</v>
      </c>
      <c r="IK6" s="478">
        <v>2</v>
      </c>
      <c r="IL6" s="478">
        <v>12</v>
      </c>
      <c r="IM6" s="478">
        <v>17</v>
      </c>
      <c r="IN6" s="478">
        <v>11</v>
      </c>
      <c r="IO6" s="478">
        <v>22</v>
      </c>
      <c r="IP6" s="478">
        <v>20</v>
      </c>
      <c r="IQ6" s="478">
        <v>15</v>
      </c>
      <c r="IR6" s="478">
        <v>12</v>
      </c>
      <c r="IS6" s="478">
        <v>9</v>
      </c>
      <c r="IT6" s="478">
        <v>17</v>
      </c>
      <c r="IU6" s="478">
        <v>23</v>
      </c>
      <c r="IV6" s="478">
        <v>164</v>
      </c>
      <c r="IW6" s="478">
        <v>61</v>
      </c>
      <c r="IX6" s="478">
        <v>39</v>
      </c>
      <c r="IY6" s="478">
        <v>17</v>
      </c>
      <c r="IZ6" s="478">
        <v>38</v>
      </c>
      <c r="JA6" s="478">
        <v>21</v>
      </c>
      <c r="JB6" s="478">
        <v>22</v>
      </c>
      <c r="JC6" s="478">
        <v>41</v>
      </c>
      <c r="JD6" s="478">
        <v>51</v>
      </c>
      <c r="JE6" s="478">
        <v>119</v>
      </c>
      <c r="JF6" s="478">
        <v>19</v>
      </c>
      <c r="JG6" s="478">
        <v>24</v>
      </c>
      <c r="JH6" s="478">
        <v>35</v>
      </c>
      <c r="JI6" s="478">
        <v>33</v>
      </c>
      <c r="JJ6" s="478">
        <v>57</v>
      </c>
      <c r="JK6" s="478">
        <v>28</v>
      </c>
      <c r="JL6" s="478">
        <v>12</v>
      </c>
      <c r="JM6" s="478">
        <v>14</v>
      </c>
      <c r="JN6" s="478">
        <v>24</v>
      </c>
      <c r="JO6" s="478">
        <v>20</v>
      </c>
      <c r="JP6" s="478">
        <v>25</v>
      </c>
      <c r="JQ6" s="478" t="s">
        <v>273</v>
      </c>
    </row>
    <row r="7" spans="1:277" s="355" customFormat="1" ht="23.25" customHeight="1" x14ac:dyDescent="0.3">
      <c r="A7" s="164"/>
      <c r="B7" s="45" t="s">
        <v>819</v>
      </c>
      <c r="C7" s="480">
        <v>2687.5070000000001</v>
      </c>
      <c r="D7" s="480">
        <v>1221.375</v>
      </c>
      <c r="E7" s="480">
        <v>818.02300000000002</v>
      </c>
      <c r="F7" s="480">
        <v>211.84299999999999</v>
      </c>
      <c r="G7" s="480">
        <v>436.26600000000002</v>
      </c>
      <c r="H7" s="480" t="s">
        <v>97</v>
      </c>
      <c r="I7" s="479"/>
      <c r="J7" s="480">
        <v>161</v>
      </c>
      <c r="K7" s="480" t="s">
        <v>273</v>
      </c>
      <c r="L7" s="480" t="s">
        <v>273</v>
      </c>
      <c r="M7" s="480">
        <v>20</v>
      </c>
      <c r="N7" s="480">
        <v>47</v>
      </c>
      <c r="O7" s="480">
        <v>20</v>
      </c>
      <c r="P7" s="480">
        <v>28</v>
      </c>
      <c r="Q7" s="480" t="s">
        <v>273</v>
      </c>
      <c r="R7" s="480">
        <v>24</v>
      </c>
      <c r="S7" s="480">
        <v>27</v>
      </c>
      <c r="T7" s="480">
        <v>13</v>
      </c>
      <c r="U7" s="480">
        <v>4</v>
      </c>
      <c r="V7" s="480">
        <v>13</v>
      </c>
      <c r="W7" s="480">
        <v>4</v>
      </c>
      <c r="X7" s="480">
        <v>9</v>
      </c>
      <c r="Y7" s="480">
        <v>8</v>
      </c>
      <c r="Z7" s="480">
        <v>12</v>
      </c>
      <c r="AA7" s="480">
        <v>21</v>
      </c>
      <c r="AB7" s="480">
        <v>10</v>
      </c>
      <c r="AC7" s="480">
        <v>8</v>
      </c>
      <c r="AD7" s="480">
        <v>8</v>
      </c>
      <c r="AE7" s="480">
        <v>14</v>
      </c>
      <c r="AF7" s="480">
        <v>10</v>
      </c>
      <c r="AG7" s="480">
        <v>7</v>
      </c>
      <c r="AH7" s="480">
        <v>4</v>
      </c>
      <c r="AI7" s="480">
        <v>4</v>
      </c>
      <c r="AJ7" s="480">
        <v>2</v>
      </c>
      <c r="AK7" s="480">
        <v>5</v>
      </c>
      <c r="AL7" s="480">
        <v>18</v>
      </c>
      <c r="AM7" s="480">
        <v>40</v>
      </c>
      <c r="AN7" s="480" t="s">
        <v>273</v>
      </c>
      <c r="AO7" s="480">
        <v>1</v>
      </c>
      <c r="AP7" s="480">
        <v>1</v>
      </c>
      <c r="AQ7" s="480">
        <v>11</v>
      </c>
      <c r="AR7" s="480">
        <v>5</v>
      </c>
      <c r="AS7" s="480">
        <v>19</v>
      </c>
      <c r="AT7" s="480">
        <v>39</v>
      </c>
      <c r="AU7" s="480">
        <v>26</v>
      </c>
      <c r="AV7" s="480">
        <v>14</v>
      </c>
      <c r="AW7" s="480">
        <v>3</v>
      </c>
      <c r="AX7" s="480">
        <v>11</v>
      </c>
      <c r="AY7" s="480">
        <v>3</v>
      </c>
      <c r="AZ7" s="480" t="s">
        <v>273</v>
      </c>
      <c r="BA7" s="480">
        <v>45</v>
      </c>
      <c r="BB7" s="480">
        <v>22</v>
      </c>
      <c r="BC7" s="480" t="s">
        <v>273</v>
      </c>
      <c r="BD7" s="480">
        <v>25</v>
      </c>
      <c r="BE7" s="480">
        <v>23</v>
      </c>
      <c r="BF7" s="480">
        <v>10</v>
      </c>
      <c r="BG7" s="480">
        <v>13</v>
      </c>
      <c r="BH7" s="480" t="s">
        <v>273</v>
      </c>
      <c r="BI7" s="480">
        <v>84</v>
      </c>
      <c r="BJ7" s="480">
        <v>62</v>
      </c>
      <c r="BK7" s="480">
        <v>15</v>
      </c>
      <c r="BL7" s="480">
        <v>21</v>
      </c>
      <c r="BM7" s="480">
        <v>17</v>
      </c>
      <c r="BN7" s="480">
        <v>28</v>
      </c>
      <c r="BO7" s="480">
        <v>12</v>
      </c>
      <c r="BP7" s="480">
        <v>284</v>
      </c>
      <c r="BQ7" s="480" t="s">
        <v>273</v>
      </c>
      <c r="BR7" s="480">
        <v>50</v>
      </c>
      <c r="BS7" s="480" t="s">
        <v>273</v>
      </c>
      <c r="BT7" s="480">
        <v>24</v>
      </c>
      <c r="BU7" s="480">
        <v>17</v>
      </c>
      <c r="BV7" s="480">
        <v>24</v>
      </c>
      <c r="BW7" s="480" t="s">
        <v>273</v>
      </c>
      <c r="BX7" s="480" t="s">
        <v>273</v>
      </c>
      <c r="BY7" s="480" t="s">
        <v>273</v>
      </c>
      <c r="BZ7" s="480">
        <v>16</v>
      </c>
      <c r="CA7" s="480" t="s">
        <v>273</v>
      </c>
      <c r="CB7" s="480">
        <v>7</v>
      </c>
      <c r="CC7" s="480" t="s">
        <v>273</v>
      </c>
      <c r="CD7" s="480" t="s">
        <v>273</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v>13</v>
      </c>
      <c r="CV7" s="480">
        <v>292</v>
      </c>
      <c r="CW7" s="480" t="s">
        <v>273</v>
      </c>
      <c r="CX7" s="480" t="s">
        <v>273</v>
      </c>
      <c r="CY7" s="480" t="s">
        <v>273</v>
      </c>
      <c r="CZ7" s="480" t="s">
        <v>273</v>
      </c>
      <c r="DA7" s="480">
        <v>26</v>
      </c>
      <c r="DB7" s="480">
        <v>22</v>
      </c>
      <c r="DC7" s="480" t="s">
        <v>273</v>
      </c>
      <c r="DD7" s="480" t="s">
        <v>273</v>
      </c>
      <c r="DE7" s="480" t="s">
        <v>273</v>
      </c>
      <c r="DF7" s="480" t="s">
        <v>273</v>
      </c>
      <c r="DG7" s="480" t="s">
        <v>273</v>
      </c>
      <c r="DH7" s="480" t="s">
        <v>273</v>
      </c>
      <c r="DI7" s="480">
        <v>17</v>
      </c>
      <c r="DJ7" s="480" t="s">
        <v>273</v>
      </c>
      <c r="DK7" s="480" t="s">
        <v>273</v>
      </c>
      <c r="DL7" s="480" t="s">
        <v>273</v>
      </c>
      <c r="DM7" s="480" t="s">
        <v>273</v>
      </c>
      <c r="DN7" s="480" t="s">
        <v>273</v>
      </c>
      <c r="DO7" s="480" t="s">
        <v>273</v>
      </c>
      <c r="DP7" s="480" t="s">
        <v>273</v>
      </c>
      <c r="DQ7" s="480" t="s">
        <v>273</v>
      </c>
      <c r="DR7" s="480" t="s">
        <v>273</v>
      </c>
      <c r="DS7" s="480" t="s">
        <v>273</v>
      </c>
      <c r="DT7" s="480" t="s">
        <v>273</v>
      </c>
      <c r="DU7" s="480" t="s">
        <v>273</v>
      </c>
      <c r="DV7" s="480" t="s">
        <v>273</v>
      </c>
      <c r="DW7" s="480">
        <v>6</v>
      </c>
      <c r="DX7" s="480">
        <v>2</v>
      </c>
      <c r="DY7" s="480">
        <v>1</v>
      </c>
      <c r="DZ7" s="480">
        <v>1</v>
      </c>
      <c r="EA7" s="480">
        <v>1</v>
      </c>
      <c r="EB7" s="480">
        <v>3</v>
      </c>
      <c r="EC7" s="480">
        <v>5</v>
      </c>
      <c r="ED7" s="480">
        <v>2</v>
      </c>
      <c r="EE7" s="480">
        <v>2</v>
      </c>
      <c r="EF7" s="480">
        <v>3</v>
      </c>
      <c r="EG7" s="480">
        <v>1</v>
      </c>
      <c r="EH7" s="480">
        <v>1</v>
      </c>
      <c r="EI7" s="480">
        <v>7</v>
      </c>
      <c r="EJ7" s="480">
        <v>1</v>
      </c>
      <c r="EK7" s="480">
        <v>1</v>
      </c>
      <c r="EL7" s="480">
        <v>2</v>
      </c>
      <c r="EM7" s="480">
        <v>2</v>
      </c>
      <c r="EN7" s="480">
        <v>1</v>
      </c>
      <c r="EO7" s="480">
        <v>4</v>
      </c>
      <c r="EP7" s="480">
        <v>7</v>
      </c>
      <c r="EQ7" s="480">
        <v>3</v>
      </c>
      <c r="ER7" s="480">
        <v>8</v>
      </c>
      <c r="ES7" s="480">
        <v>1</v>
      </c>
      <c r="ET7" s="480">
        <v>1</v>
      </c>
      <c r="EU7" s="480">
        <v>2</v>
      </c>
      <c r="EV7" s="480">
        <v>4</v>
      </c>
      <c r="EW7" s="480">
        <v>0</v>
      </c>
      <c r="EX7" s="480">
        <v>0</v>
      </c>
      <c r="EY7" s="480">
        <v>1</v>
      </c>
      <c r="EZ7" s="480">
        <v>1</v>
      </c>
      <c r="FA7" s="480">
        <v>1</v>
      </c>
      <c r="FB7" s="480">
        <v>4</v>
      </c>
      <c r="FC7" s="480">
        <v>4</v>
      </c>
      <c r="FD7" s="480">
        <v>2</v>
      </c>
      <c r="FE7" s="480">
        <v>1</v>
      </c>
      <c r="FF7" s="480">
        <v>0</v>
      </c>
      <c r="FG7" s="480">
        <v>0</v>
      </c>
      <c r="FH7" s="480">
        <v>6</v>
      </c>
      <c r="FI7" s="480">
        <v>2</v>
      </c>
      <c r="FJ7" s="480">
        <v>1</v>
      </c>
      <c r="FK7" s="480">
        <v>6</v>
      </c>
      <c r="FL7" s="480">
        <v>7</v>
      </c>
      <c r="FM7" s="480">
        <v>6</v>
      </c>
      <c r="FN7" s="480">
        <v>11</v>
      </c>
      <c r="FO7" s="480">
        <v>3</v>
      </c>
      <c r="FP7" s="480">
        <v>1</v>
      </c>
      <c r="FQ7" s="480">
        <v>1</v>
      </c>
      <c r="FR7" s="480">
        <v>3</v>
      </c>
      <c r="FS7" s="480">
        <v>0</v>
      </c>
      <c r="FT7" s="480">
        <v>3</v>
      </c>
      <c r="FU7" s="480">
        <v>1</v>
      </c>
      <c r="FV7" s="480">
        <v>0</v>
      </c>
      <c r="FW7" s="480">
        <v>0</v>
      </c>
      <c r="FX7" s="480">
        <v>1</v>
      </c>
      <c r="FY7" s="480">
        <v>1</v>
      </c>
      <c r="FZ7" s="480">
        <v>2</v>
      </c>
      <c r="GA7" s="480">
        <v>2</v>
      </c>
      <c r="GB7" s="480">
        <v>3</v>
      </c>
      <c r="GC7" s="480">
        <v>0</v>
      </c>
      <c r="GD7" s="480">
        <v>1</v>
      </c>
      <c r="GE7" s="480">
        <v>1</v>
      </c>
      <c r="GF7" s="480">
        <v>0</v>
      </c>
      <c r="GG7" s="480">
        <v>0</v>
      </c>
      <c r="GH7" s="480">
        <v>0</v>
      </c>
      <c r="GI7" s="480">
        <v>0</v>
      </c>
      <c r="GJ7" s="480">
        <v>2</v>
      </c>
      <c r="GK7" s="480">
        <v>0</v>
      </c>
      <c r="GL7" s="480">
        <v>6</v>
      </c>
      <c r="GM7" s="480">
        <v>4</v>
      </c>
      <c r="GN7" s="480">
        <v>1</v>
      </c>
      <c r="GO7" s="480">
        <v>1</v>
      </c>
      <c r="GP7" s="480">
        <v>1</v>
      </c>
      <c r="GQ7" s="480">
        <v>3</v>
      </c>
      <c r="GR7" s="480">
        <v>1</v>
      </c>
      <c r="GS7" s="480">
        <v>1</v>
      </c>
      <c r="GT7" s="480">
        <v>2</v>
      </c>
      <c r="GU7" s="480">
        <v>0</v>
      </c>
      <c r="GV7" s="480">
        <v>2</v>
      </c>
      <c r="GW7" s="480">
        <v>1</v>
      </c>
      <c r="GX7" s="480">
        <v>1</v>
      </c>
      <c r="GY7" s="480">
        <v>6</v>
      </c>
      <c r="GZ7" s="480">
        <v>7</v>
      </c>
      <c r="HA7" s="480">
        <v>2</v>
      </c>
      <c r="HB7" s="480">
        <v>1</v>
      </c>
      <c r="HC7" s="480">
        <v>0</v>
      </c>
      <c r="HD7" s="480">
        <v>2</v>
      </c>
      <c r="HE7" s="480">
        <v>0</v>
      </c>
      <c r="HF7" s="480">
        <v>1</v>
      </c>
      <c r="HG7" s="480">
        <v>2</v>
      </c>
      <c r="HH7" s="480">
        <v>2</v>
      </c>
      <c r="HI7" s="480">
        <v>1</v>
      </c>
      <c r="HJ7" s="480">
        <v>0</v>
      </c>
      <c r="HK7" s="480">
        <v>2</v>
      </c>
      <c r="HL7" s="480">
        <v>1</v>
      </c>
      <c r="HM7" s="480">
        <v>5</v>
      </c>
      <c r="HN7" s="480">
        <v>9</v>
      </c>
      <c r="HO7" s="480">
        <v>5</v>
      </c>
      <c r="HP7" s="480">
        <v>1</v>
      </c>
      <c r="HQ7" s="480">
        <v>5</v>
      </c>
      <c r="HR7" s="480">
        <v>6</v>
      </c>
      <c r="HS7" s="480">
        <v>3</v>
      </c>
      <c r="HT7" s="480">
        <v>3</v>
      </c>
      <c r="HU7" s="480">
        <v>2</v>
      </c>
      <c r="HV7" s="480">
        <v>0</v>
      </c>
      <c r="HW7" s="480">
        <v>1</v>
      </c>
      <c r="HX7" s="480">
        <v>2</v>
      </c>
      <c r="HY7" s="480">
        <v>4</v>
      </c>
      <c r="HZ7" s="480">
        <v>1</v>
      </c>
      <c r="IA7" s="480">
        <v>2</v>
      </c>
      <c r="IB7" s="480">
        <v>2</v>
      </c>
      <c r="IC7" s="480">
        <v>2</v>
      </c>
      <c r="ID7" s="480">
        <v>5</v>
      </c>
      <c r="IE7" s="480">
        <v>1</v>
      </c>
      <c r="IF7" s="480">
        <v>1</v>
      </c>
      <c r="IG7" s="480">
        <v>0</v>
      </c>
      <c r="IH7" s="480">
        <v>2</v>
      </c>
      <c r="II7" s="480">
        <v>3</v>
      </c>
      <c r="IJ7" s="480">
        <v>7</v>
      </c>
      <c r="IK7" s="480">
        <v>0</v>
      </c>
      <c r="IL7" s="480">
        <v>0</v>
      </c>
      <c r="IM7" s="480">
        <v>0</v>
      </c>
      <c r="IN7" s="480">
        <v>0</v>
      </c>
      <c r="IO7" s="480">
        <v>2</v>
      </c>
      <c r="IP7" s="480">
        <v>2</v>
      </c>
      <c r="IQ7" s="480">
        <v>2</v>
      </c>
      <c r="IR7" s="480">
        <v>1</v>
      </c>
      <c r="IS7" s="480">
        <v>1</v>
      </c>
      <c r="IT7" s="480">
        <v>2</v>
      </c>
      <c r="IU7" s="480">
        <v>3</v>
      </c>
      <c r="IV7" s="480">
        <v>20</v>
      </c>
      <c r="IW7" s="480">
        <v>7</v>
      </c>
      <c r="IX7" s="480">
        <v>3</v>
      </c>
      <c r="IY7" s="480">
        <v>12</v>
      </c>
      <c r="IZ7" s="480">
        <v>5</v>
      </c>
      <c r="JA7" s="480">
        <v>2</v>
      </c>
      <c r="JB7" s="480">
        <v>1</v>
      </c>
      <c r="JC7" s="480">
        <v>2</v>
      </c>
      <c r="JD7" s="480">
        <v>3</v>
      </c>
      <c r="JE7" s="480">
        <v>5</v>
      </c>
      <c r="JF7" s="480">
        <v>1</v>
      </c>
      <c r="JG7" s="480">
        <v>2</v>
      </c>
      <c r="JH7" s="480">
        <v>4</v>
      </c>
      <c r="JI7" s="480">
        <v>1</v>
      </c>
      <c r="JJ7" s="480">
        <v>2</v>
      </c>
      <c r="JK7" s="480">
        <v>1</v>
      </c>
      <c r="JL7" s="480">
        <v>1</v>
      </c>
      <c r="JM7" s="480">
        <v>1</v>
      </c>
      <c r="JN7" s="480">
        <v>1</v>
      </c>
      <c r="JO7" s="480">
        <v>2</v>
      </c>
      <c r="JP7" s="480">
        <v>0</v>
      </c>
      <c r="JQ7" s="480" t="s">
        <v>273</v>
      </c>
    </row>
    <row r="8" spans="1:277" s="355" customFormat="1" ht="23.25" customHeight="1" x14ac:dyDescent="0.3">
      <c r="A8" s="164"/>
      <c r="B8" s="286" t="s">
        <v>820</v>
      </c>
      <c r="C8" s="481">
        <v>29532.379000000001</v>
      </c>
      <c r="D8" s="481">
        <v>12950.477000000001</v>
      </c>
      <c r="E8" s="481">
        <v>6181.6930000000002</v>
      </c>
      <c r="F8" s="481">
        <v>4736.7690000000002</v>
      </c>
      <c r="G8" s="481">
        <v>5608.4570000000003</v>
      </c>
      <c r="H8" s="481">
        <v>54.981999999999999</v>
      </c>
      <c r="I8" s="479"/>
      <c r="J8" s="481">
        <v>1651</v>
      </c>
      <c r="K8" s="482" t="s">
        <v>1184</v>
      </c>
      <c r="L8" s="482" t="s">
        <v>1183</v>
      </c>
      <c r="M8" s="481">
        <v>475</v>
      </c>
      <c r="N8" s="481">
        <v>514</v>
      </c>
      <c r="O8" s="481">
        <v>299</v>
      </c>
      <c r="P8" s="481">
        <v>267</v>
      </c>
      <c r="Q8" s="482" t="s">
        <v>1183</v>
      </c>
      <c r="R8" s="481">
        <v>242</v>
      </c>
      <c r="S8" s="481">
        <v>271</v>
      </c>
      <c r="T8" s="481">
        <v>150</v>
      </c>
      <c r="U8" s="481">
        <v>70</v>
      </c>
      <c r="V8" s="481">
        <v>127</v>
      </c>
      <c r="W8" s="481">
        <v>46</v>
      </c>
      <c r="X8" s="481">
        <v>150</v>
      </c>
      <c r="Y8" s="481">
        <v>118</v>
      </c>
      <c r="Z8" s="481">
        <v>145</v>
      </c>
      <c r="AA8" s="481">
        <v>236</v>
      </c>
      <c r="AB8" s="481">
        <v>122</v>
      </c>
      <c r="AC8" s="481">
        <v>126</v>
      </c>
      <c r="AD8" s="481">
        <v>88</v>
      </c>
      <c r="AE8" s="481">
        <v>128</v>
      </c>
      <c r="AF8" s="481">
        <v>89</v>
      </c>
      <c r="AG8" s="481">
        <v>83</v>
      </c>
      <c r="AH8" s="481">
        <v>35</v>
      </c>
      <c r="AI8" s="481">
        <v>73</v>
      </c>
      <c r="AJ8" s="481">
        <v>13</v>
      </c>
      <c r="AK8" s="481">
        <v>59</v>
      </c>
      <c r="AL8" s="481">
        <v>202</v>
      </c>
      <c r="AM8" s="481">
        <v>273</v>
      </c>
      <c r="AN8" s="482" t="s">
        <v>1183</v>
      </c>
      <c r="AO8" s="481">
        <v>10</v>
      </c>
      <c r="AP8" s="481">
        <v>8</v>
      </c>
      <c r="AQ8" s="481">
        <v>123</v>
      </c>
      <c r="AR8" s="481">
        <v>69</v>
      </c>
      <c r="AS8" s="481">
        <v>214</v>
      </c>
      <c r="AT8" s="481">
        <v>315</v>
      </c>
      <c r="AU8" s="481">
        <v>224</v>
      </c>
      <c r="AV8" s="481">
        <v>154</v>
      </c>
      <c r="AW8" s="481">
        <v>34</v>
      </c>
      <c r="AX8" s="481">
        <v>169</v>
      </c>
      <c r="AY8" s="481">
        <v>103</v>
      </c>
      <c r="AZ8" s="482" t="s">
        <v>1183</v>
      </c>
      <c r="BA8" s="481">
        <v>349</v>
      </c>
      <c r="BB8" s="481">
        <v>182</v>
      </c>
      <c r="BC8" s="482" t="s">
        <v>1183</v>
      </c>
      <c r="BD8" s="481">
        <v>141</v>
      </c>
      <c r="BE8" s="481">
        <v>145</v>
      </c>
      <c r="BF8" s="481">
        <v>85</v>
      </c>
      <c r="BG8" s="481">
        <v>116</v>
      </c>
      <c r="BH8" s="482" t="s">
        <v>1183</v>
      </c>
      <c r="BI8" s="481">
        <v>491</v>
      </c>
      <c r="BJ8" s="481">
        <v>409</v>
      </c>
      <c r="BK8" s="481">
        <v>163</v>
      </c>
      <c r="BL8" s="481">
        <v>248</v>
      </c>
      <c r="BM8" s="481">
        <v>174</v>
      </c>
      <c r="BN8" s="481">
        <v>198</v>
      </c>
      <c r="BO8" s="481">
        <v>84</v>
      </c>
      <c r="BP8" s="481">
        <v>1122</v>
      </c>
      <c r="BQ8" s="482" t="s">
        <v>1183</v>
      </c>
      <c r="BR8" s="481">
        <v>319</v>
      </c>
      <c r="BS8" s="482" t="s">
        <v>1183</v>
      </c>
      <c r="BT8" s="481">
        <v>171</v>
      </c>
      <c r="BU8" s="481">
        <v>150</v>
      </c>
      <c r="BV8" s="481">
        <v>156</v>
      </c>
      <c r="BW8" s="482" t="s">
        <v>1183</v>
      </c>
      <c r="BX8" s="482" t="s">
        <v>1183</v>
      </c>
      <c r="BY8" s="482" t="s">
        <v>1183</v>
      </c>
      <c r="BZ8" s="481">
        <v>96</v>
      </c>
      <c r="CA8" s="482" t="s">
        <v>1183</v>
      </c>
      <c r="CB8" s="481">
        <v>79</v>
      </c>
      <c r="CC8" s="482" t="s">
        <v>1183</v>
      </c>
      <c r="CD8" s="482" t="s">
        <v>1183</v>
      </c>
      <c r="CE8" s="482" t="s">
        <v>1183</v>
      </c>
      <c r="CF8" s="482" t="s">
        <v>1183</v>
      </c>
      <c r="CG8" s="482" t="s">
        <v>1183</v>
      </c>
      <c r="CH8" s="482" t="s">
        <v>1183</v>
      </c>
      <c r="CI8" s="482" t="s">
        <v>1183</v>
      </c>
      <c r="CJ8" s="482" t="s">
        <v>1183</v>
      </c>
      <c r="CK8" s="482" t="s">
        <v>1183</v>
      </c>
      <c r="CL8" s="482" t="s">
        <v>1183</v>
      </c>
      <c r="CM8" s="482" t="s">
        <v>1183</v>
      </c>
      <c r="CN8" s="482" t="s">
        <v>1183</v>
      </c>
      <c r="CO8" s="482" t="s">
        <v>1183</v>
      </c>
      <c r="CP8" s="482" t="s">
        <v>1183</v>
      </c>
      <c r="CQ8" s="482" t="s">
        <v>1183</v>
      </c>
      <c r="CR8" s="482" t="s">
        <v>1183</v>
      </c>
      <c r="CS8" s="482" t="s">
        <v>1183</v>
      </c>
      <c r="CT8" s="482" t="s">
        <v>1183</v>
      </c>
      <c r="CU8" s="481">
        <v>72</v>
      </c>
      <c r="CV8" s="481">
        <v>870</v>
      </c>
      <c r="CW8" s="482" t="s">
        <v>1183</v>
      </c>
      <c r="CX8" s="482" t="s">
        <v>1183</v>
      </c>
      <c r="CY8" s="482" t="s">
        <v>1183</v>
      </c>
      <c r="CZ8" s="482" t="s">
        <v>1183</v>
      </c>
      <c r="DA8" s="481">
        <v>249</v>
      </c>
      <c r="DB8" s="481">
        <v>158</v>
      </c>
      <c r="DC8" s="482" t="s">
        <v>1183</v>
      </c>
      <c r="DD8" s="482" t="s">
        <v>1183</v>
      </c>
      <c r="DE8" s="482" t="s">
        <v>1183</v>
      </c>
      <c r="DF8" s="482" t="s">
        <v>1183</v>
      </c>
      <c r="DG8" s="482" t="s">
        <v>1183</v>
      </c>
      <c r="DH8" s="482" t="s">
        <v>1183</v>
      </c>
      <c r="DI8" s="481">
        <v>294</v>
      </c>
      <c r="DJ8" s="482" t="s">
        <v>1183</v>
      </c>
      <c r="DK8" s="482" t="s">
        <v>1183</v>
      </c>
      <c r="DL8" s="482" t="s">
        <v>1183</v>
      </c>
      <c r="DM8" s="482" t="s">
        <v>1183</v>
      </c>
      <c r="DN8" s="482" t="s">
        <v>1183</v>
      </c>
      <c r="DO8" s="482" t="s">
        <v>1183</v>
      </c>
      <c r="DP8" s="482" t="s">
        <v>1183</v>
      </c>
      <c r="DQ8" s="482" t="s">
        <v>1183</v>
      </c>
      <c r="DR8" s="482" t="s">
        <v>1183</v>
      </c>
      <c r="DS8" s="482" t="s">
        <v>1183</v>
      </c>
      <c r="DT8" s="482" t="s">
        <v>1183</v>
      </c>
      <c r="DU8" s="482" t="s">
        <v>1183</v>
      </c>
      <c r="DV8" s="482" t="s">
        <v>1183</v>
      </c>
      <c r="DW8" s="481">
        <v>95</v>
      </c>
      <c r="DX8" s="481">
        <v>31</v>
      </c>
      <c r="DY8" s="481">
        <v>23</v>
      </c>
      <c r="DZ8" s="481">
        <v>22</v>
      </c>
      <c r="EA8" s="481">
        <v>25</v>
      </c>
      <c r="EB8" s="481">
        <v>28</v>
      </c>
      <c r="EC8" s="481">
        <v>76</v>
      </c>
      <c r="ED8" s="481">
        <v>49</v>
      </c>
      <c r="EE8" s="481">
        <v>35</v>
      </c>
      <c r="EF8" s="481">
        <v>31</v>
      </c>
      <c r="EG8" s="481">
        <v>34</v>
      </c>
      <c r="EH8" s="481">
        <v>37</v>
      </c>
      <c r="EI8" s="481">
        <v>105</v>
      </c>
      <c r="EJ8" s="481">
        <v>20</v>
      </c>
      <c r="EK8" s="481">
        <v>30</v>
      </c>
      <c r="EL8" s="481">
        <v>22</v>
      </c>
      <c r="EM8" s="481">
        <v>33</v>
      </c>
      <c r="EN8" s="481">
        <v>57</v>
      </c>
      <c r="EO8" s="481">
        <v>63</v>
      </c>
      <c r="EP8" s="481">
        <v>74</v>
      </c>
      <c r="EQ8" s="481">
        <v>94</v>
      </c>
      <c r="ER8" s="481">
        <v>63</v>
      </c>
      <c r="ES8" s="481">
        <v>32</v>
      </c>
      <c r="ET8" s="481">
        <v>27</v>
      </c>
      <c r="EU8" s="481">
        <v>31</v>
      </c>
      <c r="EV8" s="481">
        <v>59</v>
      </c>
      <c r="EW8" s="481">
        <v>6</v>
      </c>
      <c r="EX8" s="481">
        <v>11</v>
      </c>
      <c r="EY8" s="481">
        <v>33</v>
      </c>
      <c r="EZ8" s="481">
        <v>32</v>
      </c>
      <c r="FA8" s="481">
        <v>21</v>
      </c>
      <c r="FB8" s="481">
        <v>62</v>
      </c>
      <c r="FC8" s="481">
        <v>36</v>
      </c>
      <c r="FD8" s="481">
        <v>40</v>
      </c>
      <c r="FE8" s="481">
        <v>23</v>
      </c>
      <c r="FF8" s="481">
        <v>15</v>
      </c>
      <c r="FG8" s="481">
        <v>14</v>
      </c>
      <c r="FH8" s="481">
        <v>85</v>
      </c>
      <c r="FI8" s="481">
        <v>39</v>
      </c>
      <c r="FJ8" s="481">
        <v>31</v>
      </c>
      <c r="FK8" s="481">
        <v>78</v>
      </c>
      <c r="FL8" s="481">
        <v>94</v>
      </c>
      <c r="FM8" s="481">
        <v>72</v>
      </c>
      <c r="FN8" s="481">
        <v>132</v>
      </c>
      <c r="FO8" s="481">
        <v>48</v>
      </c>
      <c r="FP8" s="481">
        <v>18</v>
      </c>
      <c r="FQ8" s="481">
        <v>26</v>
      </c>
      <c r="FR8" s="481">
        <v>45</v>
      </c>
      <c r="FS8" s="481">
        <v>2</v>
      </c>
      <c r="FT8" s="481">
        <v>38</v>
      </c>
      <c r="FU8" s="481">
        <v>27</v>
      </c>
      <c r="FV8" s="481">
        <v>13</v>
      </c>
      <c r="FW8" s="481">
        <v>13</v>
      </c>
      <c r="FX8" s="481">
        <v>21</v>
      </c>
      <c r="FY8" s="481">
        <v>41</v>
      </c>
      <c r="FZ8" s="481">
        <v>82</v>
      </c>
      <c r="GA8" s="481">
        <v>26</v>
      </c>
      <c r="GB8" s="481">
        <v>27</v>
      </c>
      <c r="GC8" s="481">
        <v>7</v>
      </c>
      <c r="GD8" s="481">
        <v>24</v>
      </c>
      <c r="GE8" s="481">
        <v>24</v>
      </c>
      <c r="GF8" s="481">
        <v>19</v>
      </c>
      <c r="GG8" s="481">
        <v>12</v>
      </c>
      <c r="GH8" s="481">
        <v>8</v>
      </c>
      <c r="GI8" s="481">
        <v>22</v>
      </c>
      <c r="GJ8" s="481">
        <v>40</v>
      </c>
      <c r="GK8" s="481">
        <v>22</v>
      </c>
      <c r="GL8" s="481">
        <v>58</v>
      </c>
      <c r="GM8" s="481">
        <v>49</v>
      </c>
      <c r="GN8" s="481">
        <v>36</v>
      </c>
      <c r="GO8" s="481">
        <v>30</v>
      </c>
      <c r="GP8" s="481">
        <v>23</v>
      </c>
      <c r="GQ8" s="481">
        <v>48</v>
      </c>
      <c r="GR8" s="481">
        <v>5</v>
      </c>
      <c r="GS8" s="481">
        <v>19</v>
      </c>
      <c r="GT8" s="481">
        <v>40</v>
      </c>
      <c r="GU8" s="481">
        <v>13</v>
      </c>
      <c r="GV8" s="481">
        <v>50</v>
      </c>
      <c r="GW8" s="481">
        <v>24</v>
      </c>
      <c r="GX8" s="481">
        <v>18</v>
      </c>
      <c r="GY8" s="481">
        <v>112</v>
      </c>
      <c r="GZ8" s="481">
        <v>79</v>
      </c>
      <c r="HA8" s="481">
        <v>26</v>
      </c>
      <c r="HB8" s="481">
        <v>19</v>
      </c>
      <c r="HC8" s="481">
        <v>22</v>
      </c>
      <c r="HD8" s="481">
        <v>41</v>
      </c>
      <c r="HE8" s="481">
        <v>23</v>
      </c>
      <c r="HF8" s="481">
        <v>24</v>
      </c>
      <c r="HG8" s="481">
        <v>22</v>
      </c>
      <c r="HH8" s="481">
        <v>33</v>
      </c>
      <c r="HI8" s="481">
        <v>38</v>
      </c>
      <c r="HJ8" s="481">
        <v>3</v>
      </c>
      <c r="HK8" s="481">
        <v>38</v>
      </c>
      <c r="HL8" s="481">
        <v>14</v>
      </c>
      <c r="HM8" s="481">
        <v>73</v>
      </c>
      <c r="HN8" s="481">
        <v>73</v>
      </c>
      <c r="HO8" s="481">
        <v>47</v>
      </c>
      <c r="HP8" s="481">
        <v>28</v>
      </c>
      <c r="HQ8" s="481">
        <v>57</v>
      </c>
      <c r="HR8" s="481">
        <v>73</v>
      </c>
      <c r="HS8" s="481">
        <v>36</v>
      </c>
      <c r="HT8" s="481">
        <v>32</v>
      </c>
      <c r="HU8" s="481">
        <v>20</v>
      </c>
      <c r="HV8" s="481">
        <v>2</v>
      </c>
      <c r="HW8" s="481">
        <v>28</v>
      </c>
      <c r="HX8" s="481">
        <v>23</v>
      </c>
      <c r="HY8" s="481">
        <v>28</v>
      </c>
      <c r="HZ8" s="481">
        <v>17</v>
      </c>
      <c r="IA8" s="481">
        <v>22</v>
      </c>
      <c r="IB8" s="481">
        <v>33</v>
      </c>
      <c r="IC8" s="481">
        <v>27</v>
      </c>
      <c r="ID8" s="481">
        <v>59</v>
      </c>
      <c r="IE8" s="481">
        <v>28</v>
      </c>
      <c r="IF8" s="481">
        <v>23</v>
      </c>
      <c r="IG8" s="481">
        <v>17</v>
      </c>
      <c r="IH8" s="481">
        <v>31</v>
      </c>
      <c r="II8" s="481">
        <v>30</v>
      </c>
      <c r="IJ8" s="481">
        <v>60</v>
      </c>
      <c r="IK8" s="481">
        <v>2</v>
      </c>
      <c r="IL8" s="481">
        <v>13</v>
      </c>
      <c r="IM8" s="481">
        <v>17</v>
      </c>
      <c r="IN8" s="481">
        <v>11</v>
      </c>
      <c r="IO8" s="481">
        <v>25</v>
      </c>
      <c r="IP8" s="481">
        <v>23</v>
      </c>
      <c r="IQ8" s="481">
        <v>18</v>
      </c>
      <c r="IR8" s="481">
        <v>13</v>
      </c>
      <c r="IS8" s="481">
        <v>10</v>
      </c>
      <c r="IT8" s="481">
        <v>20</v>
      </c>
      <c r="IU8" s="481">
        <v>26</v>
      </c>
      <c r="IV8" s="481">
        <v>184</v>
      </c>
      <c r="IW8" s="481">
        <v>68</v>
      </c>
      <c r="IX8" s="481">
        <v>43</v>
      </c>
      <c r="IY8" s="481">
        <v>29</v>
      </c>
      <c r="IZ8" s="481">
        <v>43</v>
      </c>
      <c r="JA8" s="481">
        <v>24</v>
      </c>
      <c r="JB8" s="481">
        <v>24</v>
      </c>
      <c r="JC8" s="481">
        <v>43</v>
      </c>
      <c r="JD8" s="481">
        <v>55</v>
      </c>
      <c r="JE8" s="481">
        <v>124</v>
      </c>
      <c r="JF8" s="481">
        <v>21</v>
      </c>
      <c r="JG8" s="481">
        <v>27</v>
      </c>
      <c r="JH8" s="481">
        <v>40</v>
      </c>
      <c r="JI8" s="481">
        <v>34</v>
      </c>
      <c r="JJ8" s="481">
        <v>60</v>
      </c>
      <c r="JK8" s="481">
        <v>29</v>
      </c>
      <c r="JL8" s="481">
        <v>13</v>
      </c>
      <c r="JM8" s="481">
        <v>15</v>
      </c>
      <c r="JN8" s="481">
        <v>25</v>
      </c>
      <c r="JO8" s="481">
        <v>23</v>
      </c>
      <c r="JP8" s="481">
        <v>25</v>
      </c>
      <c r="JQ8" s="482" t="s">
        <v>1183</v>
      </c>
    </row>
    <row r="9" spans="1:277" s="355" customFormat="1" ht="23.25" customHeight="1" x14ac:dyDescent="0.3">
      <c r="A9" s="164"/>
      <c r="B9" s="287" t="s">
        <v>581</v>
      </c>
      <c r="C9" s="483">
        <v>1614.327</v>
      </c>
      <c r="D9" s="483">
        <v>1000.199</v>
      </c>
      <c r="E9" s="483">
        <v>287.416</v>
      </c>
      <c r="F9" s="483">
        <v>125.4</v>
      </c>
      <c r="G9" s="483">
        <v>201.31200000000001</v>
      </c>
      <c r="H9" s="483" t="s">
        <v>97</v>
      </c>
      <c r="I9" s="479"/>
      <c r="J9" s="483">
        <v>184</v>
      </c>
      <c r="K9" s="483" t="s">
        <v>273</v>
      </c>
      <c r="L9" s="483" t="s">
        <v>273</v>
      </c>
      <c r="M9" s="483">
        <v>37</v>
      </c>
      <c r="N9" s="483">
        <v>8</v>
      </c>
      <c r="O9" s="483">
        <v>10</v>
      </c>
      <c r="P9" s="483">
        <v>8</v>
      </c>
      <c r="Q9" s="483" t="s">
        <v>273</v>
      </c>
      <c r="R9" s="483">
        <v>14</v>
      </c>
      <c r="S9" s="483">
        <v>1</v>
      </c>
      <c r="T9" s="483">
        <v>7</v>
      </c>
      <c r="U9" s="483">
        <v>4</v>
      </c>
      <c r="V9" s="483">
        <v>8</v>
      </c>
      <c r="W9" s="483">
        <v>6</v>
      </c>
      <c r="X9" s="483">
        <v>9</v>
      </c>
      <c r="Y9" s="483">
        <v>5</v>
      </c>
      <c r="Z9" s="483">
        <v>7</v>
      </c>
      <c r="AA9" s="483">
        <v>16</v>
      </c>
      <c r="AB9" s="483">
        <v>14</v>
      </c>
      <c r="AC9" s="483">
        <v>5</v>
      </c>
      <c r="AD9" s="483">
        <v>1</v>
      </c>
      <c r="AE9" s="483">
        <v>4</v>
      </c>
      <c r="AF9" s="483">
        <v>8</v>
      </c>
      <c r="AG9" s="483">
        <v>5</v>
      </c>
      <c r="AH9" s="483">
        <v>2</v>
      </c>
      <c r="AI9" s="483">
        <v>4</v>
      </c>
      <c r="AJ9" s="483">
        <v>1</v>
      </c>
      <c r="AK9" s="483">
        <v>4</v>
      </c>
      <c r="AL9" s="483">
        <v>15</v>
      </c>
      <c r="AM9" s="483">
        <v>46</v>
      </c>
      <c r="AN9" s="483" t="s">
        <v>273</v>
      </c>
      <c r="AO9" s="483">
        <v>1</v>
      </c>
      <c r="AP9" s="483">
        <v>0</v>
      </c>
      <c r="AQ9" s="483">
        <v>0</v>
      </c>
      <c r="AR9" s="483">
        <v>3</v>
      </c>
      <c r="AS9" s="483">
        <v>0</v>
      </c>
      <c r="AT9" s="483">
        <v>20</v>
      </c>
      <c r="AU9" s="483">
        <v>16</v>
      </c>
      <c r="AV9" s="483">
        <v>15</v>
      </c>
      <c r="AW9" s="483">
        <v>4</v>
      </c>
      <c r="AX9" s="483">
        <v>8</v>
      </c>
      <c r="AY9" s="483">
        <v>4</v>
      </c>
      <c r="AZ9" s="483" t="s">
        <v>273</v>
      </c>
      <c r="BA9" s="483">
        <v>34</v>
      </c>
      <c r="BB9" s="483">
        <v>12</v>
      </c>
      <c r="BC9" s="483" t="s">
        <v>273</v>
      </c>
      <c r="BD9" s="483">
        <v>16</v>
      </c>
      <c r="BE9" s="483">
        <v>17</v>
      </c>
      <c r="BF9" s="483">
        <v>6</v>
      </c>
      <c r="BG9" s="483">
        <v>8</v>
      </c>
      <c r="BH9" s="483" t="s">
        <v>273</v>
      </c>
      <c r="BI9" s="483">
        <v>59</v>
      </c>
      <c r="BJ9" s="483">
        <v>49</v>
      </c>
      <c r="BK9" s="483">
        <v>11</v>
      </c>
      <c r="BL9" s="483">
        <v>36</v>
      </c>
      <c r="BM9" s="483">
        <v>20</v>
      </c>
      <c r="BN9" s="483">
        <v>15</v>
      </c>
      <c r="BO9" s="483">
        <v>7</v>
      </c>
      <c r="BP9" s="483">
        <v>146</v>
      </c>
      <c r="BQ9" s="483" t="s">
        <v>273</v>
      </c>
      <c r="BR9" s="483">
        <v>26</v>
      </c>
      <c r="BS9" s="483" t="s">
        <v>273</v>
      </c>
      <c r="BT9" s="483">
        <v>10</v>
      </c>
      <c r="BU9" s="483">
        <v>4</v>
      </c>
      <c r="BV9" s="483">
        <v>12</v>
      </c>
      <c r="BW9" s="483" t="s">
        <v>273</v>
      </c>
      <c r="BX9" s="483" t="s">
        <v>273</v>
      </c>
      <c r="BY9" s="483" t="s">
        <v>273</v>
      </c>
      <c r="BZ9" s="483">
        <v>4</v>
      </c>
      <c r="CA9" s="483" t="s">
        <v>273</v>
      </c>
      <c r="CB9" s="483">
        <v>6</v>
      </c>
      <c r="CC9" s="483" t="s">
        <v>273</v>
      </c>
      <c r="CD9" s="483" t="s">
        <v>273</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v>4</v>
      </c>
      <c r="CV9" s="483">
        <v>44</v>
      </c>
      <c r="CW9" s="483" t="s">
        <v>273</v>
      </c>
      <c r="CX9" s="483" t="s">
        <v>273</v>
      </c>
      <c r="CY9" s="483" t="s">
        <v>273</v>
      </c>
      <c r="CZ9" s="483" t="s">
        <v>273</v>
      </c>
      <c r="DA9" s="483">
        <v>6</v>
      </c>
      <c r="DB9" s="483">
        <v>8</v>
      </c>
      <c r="DC9" s="483" t="s">
        <v>273</v>
      </c>
      <c r="DD9" s="483" t="s">
        <v>273</v>
      </c>
      <c r="DE9" s="483" t="s">
        <v>273</v>
      </c>
      <c r="DF9" s="483" t="s">
        <v>273</v>
      </c>
      <c r="DG9" s="483" t="s">
        <v>273</v>
      </c>
      <c r="DH9" s="483" t="s">
        <v>273</v>
      </c>
      <c r="DI9" s="483">
        <v>10</v>
      </c>
      <c r="DJ9" s="483" t="s">
        <v>273</v>
      </c>
      <c r="DK9" s="483" t="s">
        <v>273</v>
      </c>
      <c r="DL9" s="483" t="s">
        <v>273</v>
      </c>
      <c r="DM9" s="483" t="s">
        <v>273</v>
      </c>
      <c r="DN9" s="483" t="s">
        <v>273</v>
      </c>
      <c r="DO9" s="483" t="s">
        <v>273</v>
      </c>
      <c r="DP9" s="483" t="s">
        <v>273</v>
      </c>
      <c r="DQ9" s="483" t="s">
        <v>273</v>
      </c>
      <c r="DR9" s="483" t="s">
        <v>273</v>
      </c>
      <c r="DS9" s="483" t="s">
        <v>273</v>
      </c>
      <c r="DT9" s="483" t="s">
        <v>273</v>
      </c>
      <c r="DU9" s="483" t="s">
        <v>273</v>
      </c>
      <c r="DV9" s="483" t="s">
        <v>273</v>
      </c>
      <c r="DW9" s="483">
        <v>2</v>
      </c>
      <c r="DX9" s="483">
        <v>0</v>
      </c>
      <c r="DY9" s="483">
        <v>0</v>
      </c>
      <c r="DZ9" s="483">
        <v>1</v>
      </c>
      <c r="EA9" s="483">
        <v>0</v>
      </c>
      <c r="EB9" s="483">
        <v>1</v>
      </c>
      <c r="EC9" s="483">
        <v>3</v>
      </c>
      <c r="ED9" s="483">
        <v>1</v>
      </c>
      <c r="EE9" s="483">
        <v>1</v>
      </c>
      <c r="EF9" s="483">
        <v>1</v>
      </c>
      <c r="EG9" s="483">
        <v>0</v>
      </c>
      <c r="EH9" s="483">
        <v>1</v>
      </c>
      <c r="EI9" s="483">
        <v>2</v>
      </c>
      <c r="EJ9" s="483">
        <v>1</v>
      </c>
      <c r="EK9" s="483">
        <v>2</v>
      </c>
      <c r="EL9" s="483">
        <v>1</v>
      </c>
      <c r="EM9" s="483">
        <v>2</v>
      </c>
      <c r="EN9" s="483">
        <v>2</v>
      </c>
      <c r="EO9" s="483">
        <v>2</v>
      </c>
      <c r="EP9" s="483">
        <v>2</v>
      </c>
      <c r="EQ9" s="483">
        <v>3</v>
      </c>
      <c r="ER9" s="483">
        <v>3</v>
      </c>
      <c r="ES9" s="483">
        <v>1</v>
      </c>
      <c r="ET9" s="483">
        <v>0</v>
      </c>
      <c r="EU9" s="483">
        <v>0</v>
      </c>
      <c r="EV9" s="483">
        <v>2</v>
      </c>
      <c r="EW9" s="483">
        <v>0</v>
      </c>
      <c r="EX9" s="483">
        <v>0</v>
      </c>
      <c r="EY9" s="483">
        <v>1</v>
      </c>
      <c r="EZ9" s="483">
        <v>1</v>
      </c>
      <c r="FA9" s="483">
        <v>0</v>
      </c>
      <c r="FB9" s="483">
        <v>1</v>
      </c>
      <c r="FC9" s="483">
        <v>1</v>
      </c>
      <c r="FD9" s="483">
        <v>0</v>
      </c>
      <c r="FE9" s="483">
        <v>0</v>
      </c>
      <c r="FF9" s="483">
        <v>0</v>
      </c>
      <c r="FG9" s="483">
        <v>0</v>
      </c>
      <c r="FH9" s="483">
        <v>1</v>
      </c>
      <c r="FI9" s="483">
        <v>0</v>
      </c>
      <c r="FJ9" s="483">
        <v>0</v>
      </c>
      <c r="FK9" s="483">
        <v>1</v>
      </c>
      <c r="FL9" s="483">
        <v>2</v>
      </c>
      <c r="FM9" s="483">
        <v>4</v>
      </c>
      <c r="FN9" s="483">
        <v>5</v>
      </c>
      <c r="FO9" s="483">
        <v>0</v>
      </c>
      <c r="FP9" s="483">
        <v>0</v>
      </c>
      <c r="FQ9" s="483">
        <v>0</v>
      </c>
      <c r="FR9" s="483">
        <v>1</v>
      </c>
      <c r="FS9" s="483">
        <v>0</v>
      </c>
      <c r="FT9" s="483">
        <v>1</v>
      </c>
      <c r="FU9" s="483">
        <v>1</v>
      </c>
      <c r="FV9" s="483">
        <v>0</v>
      </c>
      <c r="FW9" s="483">
        <v>0</v>
      </c>
      <c r="FX9" s="483">
        <v>0</v>
      </c>
      <c r="FY9" s="483">
        <v>1</v>
      </c>
      <c r="FZ9" s="483">
        <v>2</v>
      </c>
      <c r="GA9" s="483">
        <v>0</v>
      </c>
      <c r="GB9" s="483">
        <v>0</v>
      </c>
      <c r="GC9" s="483">
        <v>0</v>
      </c>
      <c r="GD9" s="483">
        <v>0</v>
      </c>
      <c r="GE9" s="483">
        <v>0</v>
      </c>
      <c r="GF9" s="483">
        <v>0</v>
      </c>
      <c r="GG9" s="483">
        <v>0</v>
      </c>
      <c r="GH9" s="483">
        <v>0</v>
      </c>
      <c r="GI9" s="483">
        <v>0</v>
      </c>
      <c r="GJ9" s="483">
        <v>1</v>
      </c>
      <c r="GK9" s="483">
        <v>1</v>
      </c>
      <c r="GL9" s="483">
        <v>2</v>
      </c>
      <c r="GM9" s="483">
        <v>2</v>
      </c>
      <c r="GN9" s="483">
        <v>1</v>
      </c>
      <c r="GO9" s="483">
        <v>1</v>
      </c>
      <c r="GP9" s="483">
        <v>1</v>
      </c>
      <c r="GQ9" s="483">
        <v>1</v>
      </c>
      <c r="GR9" s="483">
        <v>0</v>
      </c>
      <c r="GS9" s="483">
        <v>1</v>
      </c>
      <c r="GT9" s="483">
        <v>1</v>
      </c>
      <c r="GU9" s="483">
        <v>0</v>
      </c>
      <c r="GV9" s="483">
        <v>1</v>
      </c>
      <c r="GW9" s="483">
        <v>0</v>
      </c>
      <c r="GX9" s="483">
        <v>0</v>
      </c>
      <c r="GY9" s="483">
        <v>2</v>
      </c>
      <c r="GZ9" s="483">
        <v>2</v>
      </c>
      <c r="HA9" s="483">
        <v>0</v>
      </c>
      <c r="HB9" s="483">
        <v>0</v>
      </c>
      <c r="HC9" s="483">
        <v>1</v>
      </c>
      <c r="HD9" s="483">
        <v>1</v>
      </c>
      <c r="HE9" s="483">
        <v>0</v>
      </c>
      <c r="HF9" s="483">
        <v>0</v>
      </c>
      <c r="HG9" s="483">
        <v>0</v>
      </c>
      <c r="HH9" s="483">
        <v>0</v>
      </c>
      <c r="HI9" s="483">
        <v>1</v>
      </c>
      <c r="HJ9" s="483">
        <v>0</v>
      </c>
      <c r="HK9" s="483">
        <v>1</v>
      </c>
      <c r="HL9" s="483">
        <v>0</v>
      </c>
      <c r="HM9" s="483">
        <v>1</v>
      </c>
      <c r="HN9" s="483">
        <v>2</v>
      </c>
      <c r="HO9" s="483">
        <v>1</v>
      </c>
      <c r="HP9" s="483">
        <v>0</v>
      </c>
      <c r="HQ9" s="483">
        <v>1</v>
      </c>
      <c r="HR9" s="483">
        <v>0</v>
      </c>
      <c r="HS9" s="483">
        <v>2</v>
      </c>
      <c r="HT9" s="483">
        <v>1</v>
      </c>
      <c r="HU9" s="483">
        <v>1</v>
      </c>
      <c r="HV9" s="483">
        <v>0</v>
      </c>
      <c r="HW9" s="483">
        <v>0</v>
      </c>
      <c r="HX9" s="483">
        <v>1</v>
      </c>
      <c r="HY9" s="483">
        <v>0</v>
      </c>
      <c r="HZ9" s="483">
        <v>0</v>
      </c>
      <c r="IA9" s="483">
        <v>0</v>
      </c>
      <c r="IB9" s="483">
        <v>1</v>
      </c>
      <c r="IC9" s="483">
        <v>0</v>
      </c>
      <c r="ID9" s="483">
        <v>2</v>
      </c>
      <c r="IE9" s="483">
        <v>0</v>
      </c>
      <c r="IF9" s="483">
        <v>0</v>
      </c>
      <c r="IG9" s="483">
        <v>0</v>
      </c>
      <c r="IH9" s="483">
        <v>1</v>
      </c>
      <c r="II9" s="483">
        <v>1</v>
      </c>
      <c r="IJ9" s="483">
        <v>1</v>
      </c>
      <c r="IK9" s="483">
        <v>0</v>
      </c>
      <c r="IL9" s="483">
        <v>1</v>
      </c>
      <c r="IM9" s="483" t="s">
        <v>97</v>
      </c>
      <c r="IN9" s="483" t="s">
        <v>97</v>
      </c>
      <c r="IO9" s="483">
        <v>0</v>
      </c>
      <c r="IP9" s="483">
        <v>0</v>
      </c>
      <c r="IQ9" s="483">
        <v>0</v>
      </c>
      <c r="IR9" s="483">
        <v>0</v>
      </c>
      <c r="IS9" s="483">
        <v>0</v>
      </c>
      <c r="IT9" s="483">
        <v>0</v>
      </c>
      <c r="IU9" s="483">
        <v>0</v>
      </c>
      <c r="IV9" s="483">
        <v>9</v>
      </c>
      <c r="IW9" s="483">
        <v>1</v>
      </c>
      <c r="IX9" s="483">
        <v>0</v>
      </c>
      <c r="IY9" s="483">
        <v>0</v>
      </c>
      <c r="IZ9" s="483">
        <v>2</v>
      </c>
      <c r="JA9" s="483">
        <v>1</v>
      </c>
      <c r="JB9" s="483">
        <v>1</v>
      </c>
      <c r="JC9" s="483">
        <v>1</v>
      </c>
      <c r="JD9" s="483">
        <v>1</v>
      </c>
      <c r="JE9" s="483">
        <v>3</v>
      </c>
      <c r="JF9" s="483">
        <v>0</v>
      </c>
      <c r="JG9" s="483">
        <v>0</v>
      </c>
      <c r="JH9" s="483">
        <v>1</v>
      </c>
      <c r="JI9" s="483">
        <v>1</v>
      </c>
      <c r="JJ9" s="483">
        <v>1</v>
      </c>
      <c r="JK9" s="483">
        <v>1</v>
      </c>
      <c r="JL9" s="483">
        <v>0</v>
      </c>
      <c r="JM9" s="483">
        <v>0</v>
      </c>
      <c r="JN9" s="483">
        <v>1</v>
      </c>
      <c r="JO9" s="483">
        <v>0</v>
      </c>
      <c r="JP9" s="483">
        <v>0</v>
      </c>
      <c r="JQ9" s="483" t="s">
        <v>273</v>
      </c>
    </row>
    <row r="10" spans="1:277" s="355" customFormat="1" ht="23.25" customHeight="1" x14ac:dyDescent="0.3">
      <c r="A10" s="164"/>
      <c r="B10" s="288" t="s">
        <v>582</v>
      </c>
      <c r="C10" s="484">
        <v>874.71600000000001</v>
      </c>
      <c r="D10" s="484">
        <v>286.26499999999999</v>
      </c>
      <c r="E10" s="484">
        <v>170.221</v>
      </c>
      <c r="F10" s="484">
        <v>105.56100000000001</v>
      </c>
      <c r="G10" s="484">
        <v>312.53899999999999</v>
      </c>
      <c r="H10" s="484">
        <v>0.127</v>
      </c>
      <c r="I10" s="479"/>
      <c r="J10" s="484">
        <v>42</v>
      </c>
      <c r="K10" s="484" t="s">
        <v>273</v>
      </c>
      <c r="L10" s="484" t="s">
        <v>273</v>
      </c>
      <c r="M10" s="484">
        <v>9</v>
      </c>
      <c r="N10" s="484">
        <v>14</v>
      </c>
      <c r="O10" s="484">
        <v>4</v>
      </c>
      <c r="P10" s="484">
        <v>4</v>
      </c>
      <c r="Q10" s="484" t="s">
        <v>273</v>
      </c>
      <c r="R10" s="484">
        <v>6</v>
      </c>
      <c r="S10" s="484">
        <v>6</v>
      </c>
      <c r="T10" s="484">
        <v>3</v>
      </c>
      <c r="U10" s="484">
        <v>1</v>
      </c>
      <c r="V10" s="484">
        <v>2</v>
      </c>
      <c r="W10" s="484">
        <v>1</v>
      </c>
      <c r="X10" s="484">
        <v>5</v>
      </c>
      <c r="Y10" s="484">
        <v>3</v>
      </c>
      <c r="Z10" s="484">
        <v>3</v>
      </c>
      <c r="AA10" s="484">
        <v>4</v>
      </c>
      <c r="AB10" s="484">
        <v>2</v>
      </c>
      <c r="AC10" s="484">
        <v>3</v>
      </c>
      <c r="AD10" s="484">
        <v>3</v>
      </c>
      <c r="AE10" s="484">
        <v>2</v>
      </c>
      <c r="AF10" s="484">
        <v>1</v>
      </c>
      <c r="AG10" s="484">
        <v>2</v>
      </c>
      <c r="AH10" s="484">
        <v>0</v>
      </c>
      <c r="AI10" s="484">
        <v>2</v>
      </c>
      <c r="AJ10" s="484">
        <v>0</v>
      </c>
      <c r="AK10" s="484">
        <v>1</v>
      </c>
      <c r="AL10" s="484">
        <v>4</v>
      </c>
      <c r="AM10" s="484">
        <v>9</v>
      </c>
      <c r="AN10" s="484" t="s">
        <v>273</v>
      </c>
      <c r="AO10" s="484">
        <v>0</v>
      </c>
      <c r="AP10" s="484">
        <v>0</v>
      </c>
      <c r="AQ10" s="484">
        <v>2</v>
      </c>
      <c r="AR10" s="484">
        <v>2</v>
      </c>
      <c r="AS10" s="484">
        <v>4</v>
      </c>
      <c r="AT10" s="484">
        <v>8</v>
      </c>
      <c r="AU10" s="484">
        <v>6</v>
      </c>
      <c r="AV10" s="484">
        <v>3</v>
      </c>
      <c r="AW10" s="484">
        <v>0</v>
      </c>
      <c r="AX10" s="484">
        <v>4</v>
      </c>
      <c r="AY10" s="484">
        <v>2</v>
      </c>
      <c r="AZ10" s="484" t="s">
        <v>273</v>
      </c>
      <c r="BA10" s="484">
        <v>8</v>
      </c>
      <c r="BB10" s="484">
        <v>3</v>
      </c>
      <c r="BC10" s="484" t="s">
        <v>273</v>
      </c>
      <c r="BD10" s="484">
        <v>3</v>
      </c>
      <c r="BE10" s="484">
        <v>4</v>
      </c>
      <c r="BF10" s="484">
        <v>1</v>
      </c>
      <c r="BG10" s="484">
        <v>2</v>
      </c>
      <c r="BH10" s="484" t="s">
        <v>273</v>
      </c>
      <c r="BI10" s="484">
        <v>7</v>
      </c>
      <c r="BJ10" s="484">
        <v>10</v>
      </c>
      <c r="BK10" s="484">
        <v>4</v>
      </c>
      <c r="BL10" s="484">
        <v>7</v>
      </c>
      <c r="BM10" s="484">
        <v>3</v>
      </c>
      <c r="BN10" s="484">
        <v>3</v>
      </c>
      <c r="BO10" s="484">
        <v>1</v>
      </c>
      <c r="BP10" s="484">
        <v>68</v>
      </c>
      <c r="BQ10" s="484" t="s">
        <v>273</v>
      </c>
      <c r="BR10" s="484">
        <v>9</v>
      </c>
      <c r="BS10" s="484" t="s">
        <v>273</v>
      </c>
      <c r="BT10" s="484">
        <v>3</v>
      </c>
      <c r="BU10" s="484">
        <v>2</v>
      </c>
      <c r="BV10" s="484">
        <v>2</v>
      </c>
      <c r="BW10" s="484" t="s">
        <v>273</v>
      </c>
      <c r="BX10" s="484" t="s">
        <v>273</v>
      </c>
      <c r="BY10" s="484" t="s">
        <v>273</v>
      </c>
      <c r="BZ10" s="484">
        <v>2</v>
      </c>
      <c r="CA10" s="484" t="s">
        <v>273</v>
      </c>
      <c r="CB10" s="484">
        <v>1</v>
      </c>
      <c r="CC10" s="484" t="s">
        <v>273</v>
      </c>
      <c r="CD10" s="484" t="s">
        <v>273</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v>3</v>
      </c>
      <c r="CV10" s="484">
        <v>50</v>
      </c>
      <c r="CW10" s="484" t="s">
        <v>273</v>
      </c>
      <c r="CX10" s="484" t="s">
        <v>273</v>
      </c>
      <c r="CY10" s="484" t="s">
        <v>273</v>
      </c>
      <c r="CZ10" s="484" t="s">
        <v>273</v>
      </c>
      <c r="DA10" s="484">
        <v>4</v>
      </c>
      <c r="DB10" s="484">
        <v>2</v>
      </c>
      <c r="DC10" s="484" t="s">
        <v>273</v>
      </c>
      <c r="DD10" s="484" t="s">
        <v>273</v>
      </c>
      <c r="DE10" s="484" t="s">
        <v>273</v>
      </c>
      <c r="DF10" s="484" t="s">
        <v>273</v>
      </c>
      <c r="DG10" s="484" t="s">
        <v>273</v>
      </c>
      <c r="DH10" s="484" t="s">
        <v>273</v>
      </c>
      <c r="DI10" s="484">
        <v>7</v>
      </c>
      <c r="DJ10" s="484" t="s">
        <v>273</v>
      </c>
      <c r="DK10" s="484" t="s">
        <v>273</v>
      </c>
      <c r="DL10" s="484" t="s">
        <v>273</v>
      </c>
      <c r="DM10" s="484" t="s">
        <v>273</v>
      </c>
      <c r="DN10" s="484" t="s">
        <v>273</v>
      </c>
      <c r="DO10" s="484" t="s">
        <v>273</v>
      </c>
      <c r="DP10" s="484" t="s">
        <v>273</v>
      </c>
      <c r="DQ10" s="484" t="s">
        <v>273</v>
      </c>
      <c r="DR10" s="484" t="s">
        <v>273</v>
      </c>
      <c r="DS10" s="484" t="s">
        <v>273</v>
      </c>
      <c r="DT10" s="484" t="s">
        <v>273</v>
      </c>
      <c r="DU10" s="484" t="s">
        <v>273</v>
      </c>
      <c r="DV10" s="484" t="s">
        <v>273</v>
      </c>
      <c r="DW10" s="484">
        <v>5</v>
      </c>
      <c r="DX10" s="484">
        <v>2</v>
      </c>
      <c r="DY10" s="484">
        <v>1</v>
      </c>
      <c r="DZ10" s="484">
        <v>1</v>
      </c>
      <c r="EA10" s="484">
        <v>1</v>
      </c>
      <c r="EB10" s="484">
        <v>1</v>
      </c>
      <c r="EC10" s="484">
        <v>5</v>
      </c>
      <c r="ED10" s="484">
        <v>1</v>
      </c>
      <c r="EE10" s="484">
        <v>2</v>
      </c>
      <c r="EF10" s="484">
        <v>2</v>
      </c>
      <c r="EG10" s="484">
        <v>2</v>
      </c>
      <c r="EH10" s="484">
        <v>2</v>
      </c>
      <c r="EI10" s="484">
        <v>6</v>
      </c>
      <c r="EJ10" s="484">
        <v>1</v>
      </c>
      <c r="EK10" s="484">
        <v>0</v>
      </c>
      <c r="EL10" s="484">
        <v>1</v>
      </c>
      <c r="EM10" s="484">
        <v>2</v>
      </c>
      <c r="EN10" s="484">
        <v>1</v>
      </c>
      <c r="EO10" s="484">
        <v>3</v>
      </c>
      <c r="EP10" s="484">
        <v>4</v>
      </c>
      <c r="EQ10" s="484">
        <v>1</v>
      </c>
      <c r="ER10" s="484">
        <v>2</v>
      </c>
      <c r="ES10" s="484">
        <v>2</v>
      </c>
      <c r="ET10" s="484">
        <v>1</v>
      </c>
      <c r="EU10" s="484">
        <v>2</v>
      </c>
      <c r="EV10" s="484">
        <v>3</v>
      </c>
      <c r="EW10" s="484">
        <v>0</v>
      </c>
      <c r="EX10" s="484">
        <v>0</v>
      </c>
      <c r="EY10" s="484">
        <v>2</v>
      </c>
      <c r="EZ10" s="484">
        <v>2</v>
      </c>
      <c r="FA10" s="484">
        <v>1</v>
      </c>
      <c r="FB10" s="484">
        <v>4</v>
      </c>
      <c r="FC10" s="484">
        <v>1</v>
      </c>
      <c r="FD10" s="484">
        <v>2</v>
      </c>
      <c r="FE10" s="484">
        <v>1</v>
      </c>
      <c r="FF10" s="484">
        <v>0</v>
      </c>
      <c r="FG10" s="484">
        <v>0</v>
      </c>
      <c r="FH10" s="484">
        <v>5</v>
      </c>
      <c r="FI10" s="484">
        <v>1</v>
      </c>
      <c r="FJ10" s="484">
        <v>1</v>
      </c>
      <c r="FK10" s="484">
        <v>4</v>
      </c>
      <c r="FL10" s="484">
        <v>6</v>
      </c>
      <c r="FM10" s="484">
        <v>2</v>
      </c>
      <c r="FN10" s="484">
        <v>6</v>
      </c>
      <c r="FO10" s="484">
        <v>3</v>
      </c>
      <c r="FP10" s="484">
        <v>0</v>
      </c>
      <c r="FQ10" s="484">
        <v>1</v>
      </c>
      <c r="FR10" s="484">
        <v>3</v>
      </c>
      <c r="FS10" s="484">
        <v>0</v>
      </c>
      <c r="FT10" s="484">
        <v>2</v>
      </c>
      <c r="FU10" s="484">
        <v>1</v>
      </c>
      <c r="FV10" s="484">
        <v>0</v>
      </c>
      <c r="FW10" s="484">
        <v>0</v>
      </c>
      <c r="FX10" s="484">
        <v>1</v>
      </c>
      <c r="FY10" s="484">
        <v>2</v>
      </c>
      <c r="FZ10" s="484">
        <v>4</v>
      </c>
      <c r="GA10" s="484">
        <v>1</v>
      </c>
      <c r="GB10" s="484">
        <v>1</v>
      </c>
      <c r="GC10" s="484">
        <v>0</v>
      </c>
      <c r="GD10" s="484">
        <v>1</v>
      </c>
      <c r="GE10" s="484">
        <v>1</v>
      </c>
      <c r="GF10" s="484">
        <v>1</v>
      </c>
      <c r="GG10" s="484">
        <v>0</v>
      </c>
      <c r="GH10" s="484">
        <v>0</v>
      </c>
      <c r="GI10" s="484">
        <v>1</v>
      </c>
      <c r="GJ10" s="484">
        <v>2</v>
      </c>
      <c r="GK10" s="484">
        <v>1</v>
      </c>
      <c r="GL10" s="484">
        <v>5</v>
      </c>
      <c r="GM10" s="484">
        <v>2</v>
      </c>
      <c r="GN10" s="484">
        <v>2</v>
      </c>
      <c r="GO10" s="484">
        <v>1</v>
      </c>
      <c r="GP10" s="484">
        <v>1</v>
      </c>
      <c r="GQ10" s="484">
        <v>4</v>
      </c>
      <c r="GR10" s="484">
        <v>0</v>
      </c>
      <c r="GS10" s="484">
        <v>1</v>
      </c>
      <c r="GT10" s="484">
        <v>2</v>
      </c>
      <c r="GU10" s="484">
        <v>0</v>
      </c>
      <c r="GV10" s="484">
        <v>3</v>
      </c>
      <c r="GW10" s="484">
        <v>1</v>
      </c>
      <c r="GX10" s="484">
        <v>0</v>
      </c>
      <c r="GY10" s="484">
        <v>5</v>
      </c>
      <c r="GZ10" s="484">
        <v>5</v>
      </c>
      <c r="HA10" s="484">
        <v>1</v>
      </c>
      <c r="HB10" s="484">
        <v>0</v>
      </c>
      <c r="HC10" s="484">
        <v>1</v>
      </c>
      <c r="HD10" s="484">
        <v>2</v>
      </c>
      <c r="HE10" s="484">
        <v>0</v>
      </c>
      <c r="HF10" s="484">
        <v>1</v>
      </c>
      <c r="HG10" s="484">
        <v>1</v>
      </c>
      <c r="HH10" s="484">
        <v>1</v>
      </c>
      <c r="HI10" s="484">
        <v>1</v>
      </c>
      <c r="HJ10" s="484">
        <v>0</v>
      </c>
      <c r="HK10" s="484">
        <v>2</v>
      </c>
      <c r="HL10" s="484">
        <v>1</v>
      </c>
      <c r="HM10" s="484">
        <v>4</v>
      </c>
      <c r="HN10" s="484">
        <v>5</v>
      </c>
      <c r="HO10" s="484">
        <v>2</v>
      </c>
      <c r="HP10" s="484">
        <v>1</v>
      </c>
      <c r="HQ10" s="484">
        <v>2</v>
      </c>
      <c r="HR10" s="484">
        <v>3</v>
      </c>
      <c r="HS10" s="484">
        <v>1</v>
      </c>
      <c r="HT10" s="484">
        <v>3</v>
      </c>
      <c r="HU10" s="484">
        <v>1</v>
      </c>
      <c r="HV10" s="484">
        <v>0</v>
      </c>
      <c r="HW10" s="484">
        <v>1</v>
      </c>
      <c r="HX10" s="484">
        <v>1</v>
      </c>
      <c r="HY10" s="484">
        <v>2</v>
      </c>
      <c r="HZ10" s="484">
        <v>1</v>
      </c>
      <c r="IA10" s="484">
        <v>2</v>
      </c>
      <c r="IB10" s="484">
        <v>1</v>
      </c>
      <c r="IC10" s="484">
        <v>2</v>
      </c>
      <c r="ID10" s="484">
        <v>3</v>
      </c>
      <c r="IE10" s="484">
        <v>1</v>
      </c>
      <c r="IF10" s="484">
        <v>0</v>
      </c>
      <c r="IG10" s="484">
        <v>1</v>
      </c>
      <c r="IH10" s="484">
        <v>1</v>
      </c>
      <c r="II10" s="484">
        <v>2</v>
      </c>
      <c r="IJ10" s="484">
        <v>3</v>
      </c>
      <c r="IK10" s="484" t="s">
        <v>97</v>
      </c>
      <c r="IL10" s="484">
        <v>0</v>
      </c>
      <c r="IM10" s="484" t="s">
        <v>97</v>
      </c>
      <c r="IN10" s="484" t="s">
        <v>97</v>
      </c>
      <c r="IO10" s="484">
        <v>1</v>
      </c>
      <c r="IP10" s="484">
        <v>1</v>
      </c>
      <c r="IQ10" s="484">
        <v>0</v>
      </c>
      <c r="IR10" s="484">
        <v>0</v>
      </c>
      <c r="IS10" s="484">
        <v>0</v>
      </c>
      <c r="IT10" s="484">
        <v>0</v>
      </c>
      <c r="IU10" s="484">
        <v>1</v>
      </c>
      <c r="IV10" s="484">
        <v>7</v>
      </c>
      <c r="IW10" s="484">
        <v>3</v>
      </c>
      <c r="IX10" s="484">
        <v>2</v>
      </c>
      <c r="IY10" s="484">
        <v>1</v>
      </c>
      <c r="IZ10" s="484">
        <v>2</v>
      </c>
      <c r="JA10" s="484">
        <v>1</v>
      </c>
      <c r="JB10" s="484">
        <v>1</v>
      </c>
      <c r="JC10" s="484">
        <v>2</v>
      </c>
      <c r="JD10" s="484">
        <v>2</v>
      </c>
      <c r="JE10" s="484">
        <v>5</v>
      </c>
      <c r="JF10" s="484">
        <v>1</v>
      </c>
      <c r="JG10" s="484">
        <v>1</v>
      </c>
      <c r="JH10" s="484">
        <v>2</v>
      </c>
      <c r="JI10" s="484">
        <v>1</v>
      </c>
      <c r="JJ10" s="484">
        <v>3</v>
      </c>
      <c r="JK10" s="484">
        <v>1</v>
      </c>
      <c r="JL10" s="484">
        <v>1</v>
      </c>
      <c r="JM10" s="484">
        <v>1</v>
      </c>
      <c r="JN10" s="484">
        <v>1</v>
      </c>
      <c r="JO10" s="484">
        <v>1</v>
      </c>
      <c r="JP10" s="484">
        <v>1</v>
      </c>
      <c r="JQ10" s="484" t="s">
        <v>273</v>
      </c>
    </row>
    <row r="11" spans="1:277" s="355" customFormat="1" ht="23.25" customHeight="1" x14ac:dyDescent="0.3">
      <c r="A11" s="164"/>
      <c r="B11" s="288" t="s">
        <v>583</v>
      </c>
      <c r="C11" s="484">
        <v>2315.5169999999998</v>
      </c>
      <c r="D11" s="484">
        <v>1220.3309999999999</v>
      </c>
      <c r="E11" s="484">
        <v>397.28300000000002</v>
      </c>
      <c r="F11" s="484">
        <v>400.86900000000003</v>
      </c>
      <c r="G11" s="484">
        <v>297.00099999999998</v>
      </c>
      <c r="H11" s="484">
        <v>0.03</v>
      </c>
      <c r="I11" s="479"/>
      <c r="J11" s="484">
        <v>180</v>
      </c>
      <c r="K11" s="484" t="s">
        <v>273</v>
      </c>
      <c r="L11" s="484" t="s">
        <v>273</v>
      </c>
      <c r="M11" s="484">
        <v>37</v>
      </c>
      <c r="N11" s="484">
        <v>51</v>
      </c>
      <c r="O11" s="484">
        <v>23</v>
      </c>
      <c r="P11" s="484">
        <v>27</v>
      </c>
      <c r="Q11" s="484" t="s">
        <v>273</v>
      </c>
      <c r="R11" s="484">
        <v>22</v>
      </c>
      <c r="S11" s="484">
        <v>33</v>
      </c>
      <c r="T11" s="484">
        <v>14</v>
      </c>
      <c r="U11" s="484">
        <v>13</v>
      </c>
      <c r="V11" s="484">
        <v>11</v>
      </c>
      <c r="W11" s="484">
        <v>11</v>
      </c>
      <c r="X11" s="484">
        <v>13</v>
      </c>
      <c r="Y11" s="484">
        <v>6</v>
      </c>
      <c r="Z11" s="484">
        <v>11</v>
      </c>
      <c r="AA11" s="484">
        <v>7</v>
      </c>
      <c r="AB11" s="484">
        <v>9</v>
      </c>
      <c r="AC11" s="484">
        <v>7</v>
      </c>
      <c r="AD11" s="484">
        <v>7</v>
      </c>
      <c r="AE11" s="484">
        <v>8</v>
      </c>
      <c r="AF11" s="484">
        <v>7</v>
      </c>
      <c r="AG11" s="484">
        <v>6</v>
      </c>
      <c r="AH11" s="484">
        <v>7</v>
      </c>
      <c r="AI11" s="484">
        <v>6</v>
      </c>
      <c r="AJ11" s="484">
        <v>2</v>
      </c>
      <c r="AK11" s="484">
        <v>4</v>
      </c>
      <c r="AL11" s="484">
        <v>14</v>
      </c>
      <c r="AM11" s="484">
        <v>34</v>
      </c>
      <c r="AN11" s="484" t="s">
        <v>273</v>
      </c>
      <c r="AO11" s="484">
        <v>3</v>
      </c>
      <c r="AP11" s="484">
        <v>1</v>
      </c>
      <c r="AQ11" s="484">
        <v>9</v>
      </c>
      <c r="AR11" s="484">
        <v>5</v>
      </c>
      <c r="AS11" s="484">
        <v>16</v>
      </c>
      <c r="AT11" s="484">
        <v>21</v>
      </c>
      <c r="AU11" s="484">
        <v>21</v>
      </c>
      <c r="AV11" s="484">
        <v>16</v>
      </c>
      <c r="AW11" s="484">
        <v>5</v>
      </c>
      <c r="AX11" s="484">
        <v>0</v>
      </c>
      <c r="AY11" s="484">
        <v>0</v>
      </c>
      <c r="AZ11" s="484" t="s">
        <v>273</v>
      </c>
      <c r="BA11" s="484">
        <v>31</v>
      </c>
      <c r="BB11" s="484">
        <v>15</v>
      </c>
      <c r="BC11" s="484" t="s">
        <v>273</v>
      </c>
      <c r="BD11" s="484">
        <v>17</v>
      </c>
      <c r="BE11" s="484">
        <v>11</v>
      </c>
      <c r="BF11" s="484">
        <v>8</v>
      </c>
      <c r="BG11" s="484">
        <v>13</v>
      </c>
      <c r="BH11" s="484" t="s">
        <v>273</v>
      </c>
      <c r="BI11" s="484">
        <v>59</v>
      </c>
      <c r="BJ11" s="484">
        <v>38</v>
      </c>
      <c r="BK11" s="484">
        <v>16</v>
      </c>
      <c r="BL11" s="484">
        <v>26</v>
      </c>
      <c r="BM11" s="484">
        <v>18</v>
      </c>
      <c r="BN11" s="484">
        <v>15</v>
      </c>
      <c r="BO11" s="484">
        <v>8</v>
      </c>
      <c r="BP11" s="484">
        <v>64</v>
      </c>
      <c r="BQ11" s="484" t="s">
        <v>273</v>
      </c>
      <c r="BR11" s="484">
        <v>15</v>
      </c>
      <c r="BS11" s="484" t="s">
        <v>273</v>
      </c>
      <c r="BT11" s="484">
        <v>17</v>
      </c>
      <c r="BU11" s="484">
        <v>8</v>
      </c>
      <c r="BV11" s="484">
        <v>9</v>
      </c>
      <c r="BW11" s="484" t="s">
        <v>273</v>
      </c>
      <c r="BX11" s="484" t="s">
        <v>273</v>
      </c>
      <c r="BY11" s="484" t="s">
        <v>273</v>
      </c>
      <c r="BZ11" s="484">
        <v>5</v>
      </c>
      <c r="CA11" s="484" t="s">
        <v>273</v>
      </c>
      <c r="CB11" s="484">
        <v>4</v>
      </c>
      <c r="CC11" s="484" t="s">
        <v>273</v>
      </c>
      <c r="CD11" s="484" t="s">
        <v>273</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v>4</v>
      </c>
      <c r="CV11" s="484">
        <v>22</v>
      </c>
      <c r="CW11" s="484" t="s">
        <v>273</v>
      </c>
      <c r="CX11" s="484" t="s">
        <v>273</v>
      </c>
      <c r="CY11" s="484" t="s">
        <v>273</v>
      </c>
      <c r="CZ11" s="484" t="s">
        <v>273</v>
      </c>
      <c r="DA11" s="484">
        <v>13</v>
      </c>
      <c r="DB11" s="484">
        <v>5</v>
      </c>
      <c r="DC11" s="484" t="s">
        <v>273</v>
      </c>
      <c r="DD11" s="484" t="s">
        <v>273</v>
      </c>
      <c r="DE11" s="484" t="s">
        <v>273</v>
      </c>
      <c r="DF11" s="484" t="s">
        <v>273</v>
      </c>
      <c r="DG11" s="484" t="s">
        <v>273</v>
      </c>
      <c r="DH11" s="484" t="s">
        <v>273</v>
      </c>
      <c r="DI11" s="484">
        <v>25</v>
      </c>
      <c r="DJ11" s="484" t="s">
        <v>273</v>
      </c>
      <c r="DK11" s="484" t="s">
        <v>273</v>
      </c>
      <c r="DL11" s="484" t="s">
        <v>273</v>
      </c>
      <c r="DM11" s="484" t="s">
        <v>273</v>
      </c>
      <c r="DN11" s="484" t="s">
        <v>273</v>
      </c>
      <c r="DO11" s="484" t="s">
        <v>273</v>
      </c>
      <c r="DP11" s="484" t="s">
        <v>273</v>
      </c>
      <c r="DQ11" s="484" t="s">
        <v>273</v>
      </c>
      <c r="DR11" s="484" t="s">
        <v>273</v>
      </c>
      <c r="DS11" s="484" t="s">
        <v>273</v>
      </c>
      <c r="DT11" s="484" t="s">
        <v>273</v>
      </c>
      <c r="DU11" s="484" t="s">
        <v>273</v>
      </c>
      <c r="DV11" s="484" t="s">
        <v>273</v>
      </c>
      <c r="DW11" s="484">
        <v>4</v>
      </c>
      <c r="DX11" s="484">
        <v>1</v>
      </c>
      <c r="DY11" s="484">
        <v>1</v>
      </c>
      <c r="DZ11" s="484">
        <v>1</v>
      </c>
      <c r="EA11" s="484">
        <v>1</v>
      </c>
      <c r="EB11" s="484">
        <v>1</v>
      </c>
      <c r="EC11" s="484">
        <v>3</v>
      </c>
      <c r="ED11" s="484">
        <v>2</v>
      </c>
      <c r="EE11" s="484">
        <v>1</v>
      </c>
      <c r="EF11" s="484">
        <v>1</v>
      </c>
      <c r="EG11" s="484">
        <v>1</v>
      </c>
      <c r="EH11" s="484">
        <v>1</v>
      </c>
      <c r="EI11" s="484">
        <v>4</v>
      </c>
      <c r="EJ11" s="484">
        <v>0</v>
      </c>
      <c r="EK11" s="484">
        <v>1</v>
      </c>
      <c r="EL11" s="484">
        <v>0</v>
      </c>
      <c r="EM11" s="484">
        <v>1</v>
      </c>
      <c r="EN11" s="484">
        <v>3</v>
      </c>
      <c r="EO11" s="484">
        <v>3</v>
      </c>
      <c r="EP11" s="484">
        <v>4</v>
      </c>
      <c r="EQ11" s="484">
        <v>6</v>
      </c>
      <c r="ER11" s="484">
        <v>2</v>
      </c>
      <c r="ES11" s="484">
        <v>1</v>
      </c>
      <c r="ET11" s="484">
        <v>1</v>
      </c>
      <c r="EU11" s="484">
        <v>1</v>
      </c>
      <c r="EV11" s="484">
        <v>2</v>
      </c>
      <c r="EW11" s="484">
        <v>0</v>
      </c>
      <c r="EX11" s="484">
        <v>0</v>
      </c>
      <c r="EY11" s="484">
        <v>1</v>
      </c>
      <c r="EZ11" s="484">
        <v>1</v>
      </c>
      <c r="FA11" s="484">
        <v>1</v>
      </c>
      <c r="FB11" s="484">
        <v>2</v>
      </c>
      <c r="FC11" s="484">
        <v>1</v>
      </c>
      <c r="FD11" s="484">
        <v>1</v>
      </c>
      <c r="FE11" s="484">
        <v>1</v>
      </c>
      <c r="FF11" s="484">
        <v>0</v>
      </c>
      <c r="FG11" s="484">
        <v>0</v>
      </c>
      <c r="FH11" s="484">
        <v>4</v>
      </c>
      <c r="FI11" s="484">
        <v>1</v>
      </c>
      <c r="FJ11" s="484">
        <v>1</v>
      </c>
      <c r="FK11" s="484">
        <v>2</v>
      </c>
      <c r="FL11" s="484">
        <v>3</v>
      </c>
      <c r="FM11" s="484">
        <v>4</v>
      </c>
      <c r="FN11" s="484">
        <v>6</v>
      </c>
      <c r="FO11" s="484">
        <v>2</v>
      </c>
      <c r="FP11" s="484">
        <v>0</v>
      </c>
      <c r="FQ11" s="484">
        <v>1</v>
      </c>
      <c r="FR11" s="484">
        <v>2</v>
      </c>
      <c r="FS11" s="484">
        <v>0</v>
      </c>
      <c r="FT11" s="484">
        <v>1</v>
      </c>
      <c r="FU11" s="484">
        <v>1</v>
      </c>
      <c r="FV11" s="484">
        <v>0</v>
      </c>
      <c r="FW11" s="484">
        <v>0</v>
      </c>
      <c r="FX11" s="484">
        <v>0</v>
      </c>
      <c r="FY11" s="484">
        <v>2</v>
      </c>
      <c r="FZ11" s="484">
        <v>3</v>
      </c>
      <c r="GA11" s="484">
        <v>0</v>
      </c>
      <c r="GB11" s="484">
        <v>1</v>
      </c>
      <c r="GC11" s="484">
        <v>0</v>
      </c>
      <c r="GD11" s="484">
        <v>1</v>
      </c>
      <c r="GE11" s="484">
        <v>1</v>
      </c>
      <c r="GF11" s="484">
        <v>0</v>
      </c>
      <c r="GG11" s="484">
        <v>0</v>
      </c>
      <c r="GH11" s="484">
        <v>0</v>
      </c>
      <c r="GI11" s="484">
        <v>1</v>
      </c>
      <c r="GJ11" s="484">
        <v>2</v>
      </c>
      <c r="GK11" s="484">
        <v>0</v>
      </c>
      <c r="GL11" s="484">
        <v>2</v>
      </c>
      <c r="GM11" s="484">
        <v>1</v>
      </c>
      <c r="GN11" s="484">
        <v>1</v>
      </c>
      <c r="GO11" s="484">
        <v>1</v>
      </c>
      <c r="GP11" s="484">
        <v>1</v>
      </c>
      <c r="GQ11" s="484">
        <v>2</v>
      </c>
      <c r="GR11" s="484">
        <v>0</v>
      </c>
      <c r="GS11" s="484">
        <v>1</v>
      </c>
      <c r="GT11" s="484">
        <v>1</v>
      </c>
      <c r="GU11" s="484">
        <v>0</v>
      </c>
      <c r="GV11" s="484">
        <v>2</v>
      </c>
      <c r="GW11" s="484">
        <v>1</v>
      </c>
      <c r="GX11" s="484">
        <v>1</v>
      </c>
      <c r="GY11" s="484">
        <v>5</v>
      </c>
      <c r="GZ11" s="484">
        <v>3</v>
      </c>
      <c r="HA11" s="484">
        <v>1</v>
      </c>
      <c r="HB11" s="484">
        <v>0</v>
      </c>
      <c r="HC11" s="484">
        <v>0</v>
      </c>
      <c r="HD11" s="484">
        <v>1</v>
      </c>
      <c r="HE11" s="484">
        <v>1</v>
      </c>
      <c r="HF11" s="484">
        <v>1</v>
      </c>
      <c r="HG11" s="484">
        <v>0</v>
      </c>
      <c r="HH11" s="484">
        <v>1</v>
      </c>
      <c r="HI11" s="484">
        <v>2</v>
      </c>
      <c r="HJ11" s="484">
        <v>0</v>
      </c>
      <c r="HK11" s="484">
        <v>2</v>
      </c>
      <c r="HL11" s="484">
        <v>0</v>
      </c>
      <c r="HM11" s="484">
        <v>3</v>
      </c>
      <c r="HN11" s="484">
        <v>5</v>
      </c>
      <c r="HO11" s="484">
        <v>2</v>
      </c>
      <c r="HP11" s="484">
        <v>1</v>
      </c>
      <c r="HQ11" s="484">
        <v>2</v>
      </c>
      <c r="HR11" s="484">
        <v>2</v>
      </c>
      <c r="HS11" s="484">
        <v>1</v>
      </c>
      <c r="HT11" s="484">
        <v>1</v>
      </c>
      <c r="HU11" s="484">
        <v>0</v>
      </c>
      <c r="HV11" s="484">
        <v>0</v>
      </c>
      <c r="HW11" s="484">
        <v>1</v>
      </c>
      <c r="HX11" s="484">
        <v>1</v>
      </c>
      <c r="HY11" s="484">
        <v>1</v>
      </c>
      <c r="HZ11" s="484">
        <v>0</v>
      </c>
      <c r="IA11" s="484">
        <v>0</v>
      </c>
      <c r="IB11" s="484">
        <v>1</v>
      </c>
      <c r="IC11" s="484">
        <v>1</v>
      </c>
      <c r="ID11" s="484">
        <v>3</v>
      </c>
      <c r="IE11" s="484">
        <v>1</v>
      </c>
      <c r="IF11" s="484">
        <v>1</v>
      </c>
      <c r="IG11" s="484">
        <v>0</v>
      </c>
      <c r="IH11" s="484">
        <v>1</v>
      </c>
      <c r="II11" s="484">
        <v>2</v>
      </c>
      <c r="IJ11" s="484">
        <v>3</v>
      </c>
      <c r="IK11" s="484">
        <v>0</v>
      </c>
      <c r="IL11" s="484">
        <v>1</v>
      </c>
      <c r="IM11" s="484">
        <v>1</v>
      </c>
      <c r="IN11" s="484">
        <v>1</v>
      </c>
      <c r="IO11" s="484">
        <v>1</v>
      </c>
      <c r="IP11" s="484">
        <v>1</v>
      </c>
      <c r="IQ11" s="484">
        <v>1</v>
      </c>
      <c r="IR11" s="484">
        <v>1</v>
      </c>
      <c r="IS11" s="484">
        <v>1</v>
      </c>
      <c r="IT11" s="484">
        <v>1</v>
      </c>
      <c r="IU11" s="484">
        <v>2</v>
      </c>
      <c r="IV11" s="484">
        <v>16</v>
      </c>
      <c r="IW11" s="484">
        <v>4</v>
      </c>
      <c r="IX11" s="484">
        <v>2</v>
      </c>
      <c r="IY11" s="484">
        <v>1</v>
      </c>
      <c r="IZ11" s="484">
        <v>2</v>
      </c>
      <c r="JA11" s="484">
        <v>1</v>
      </c>
      <c r="JB11" s="484">
        <v>1</v>
      </c>
      <c r="JC11" s="484">
        <v>2</v>
      </c>
      <c r="JD11" s="484">
        <v>3</v>
      </c>
      <c r="JE11" s="484">
        <v>7</v>
      </c>
      <c r="JF11" s="484">
        <v>1</v>
      </c>
      <c r="JG11" s="484">
        <v>1</v>
      </c>
      <c r="JH11" s="484">
        <v>2</v>
      </c>
      <c r="JI11" s="484">
        <v>2</v>
      </c>
      <c r="JJ11" s="484">
        <v>3</v>
      </c>
      <c r="JK11" s="484">
        <v>2</v>
      </c>
      <c r="JL11" s="484">
        <v>0</v>
      </c>
      <c r="JM11" s="484">
        <v>1</v>
      </c>
      <c r="JN11" s="484">
        <v>1</v>
      </c>
      <c r="JO11" s="484">
        <v>1</v>
      </c>
      <c r="JP11" s="484">
        <v>0</v>
      </c>
      <c r="JQ11" s="484" t="s">
        <v>273</v>
      </c>
    </row>
    <row r="12" spans="1:277" s="355" customFormat="1" ht="23.25" customHeight="1" x14ac:dyDescent="0.3">
      <c r="A12" s="164"/>
      <c r="B12" s="288" t="s">
        <v>821</v>
      </c>
      <c r="C12" s="485">
        <v>1711.8779999999999</v>
      </c>
      <c r="D12" s="485">
        <v>986.20399999999995</v>
      </c>
      <c r="E12" s="485">
        <v>483.64699999999999</v>
      </c>
      <c r="F12" s="485">
        <v>155.19300000000001</v>
      </c>
      <c r="G12" s="485">
        <v>86.831000000000003</v>
      </c>
      <c r="H12" s="485" t="s">
        <v>97</v>
      </c>
      <c r="I12" s="479"/>
      <c r="J12" s="484">
        <v>174</v>
      </c>
      <c r="K12" s="485" t="s">
        <v>273</v>
      </c>
      <c r="L12" s="485" t="s">
        <v>273</v>
      </c>
      <c r="M12" s="485">
        <v>26</v>
      </c>
      <c r="N12" s="485">
        <v>21</v>
      </c>
      <c r="O12" s="485">
        <v>16</v>
      </c>
      <c r="P12" s="485">
        <v>9</v>
      </c>
      <c r="Q12" s="485" t="s">
        <v>273</v>
      </c>
      <c r="R12" s="485">
        <v>16</v>
      </c>
      <c r="S12" s="485">
        <v>18</v>
      </c>
      <c r="T12" s="485">
        <v>9</v>
      </c>
      <c r="U12" s="485">
        <v>4</v>
      </c>
      <c r="V12" s="485">
        <v>8</v>
      </c>
      <c r="W12" s="485">
        <v>4</v>
      </c>
      <c r="X12" s="485">
        <v>8</v>
      </c>
      <c r="Y12" s="485">
        <v>6</v>
      </c>
      <c r="Z12" s="485">
        <v>9</v>
      </c>
      <c r="AA12" s="485">
        <v>12</v>
      </c>
      <c r="AB12" s="485">
        <v>9</v>
      </c>
      <c r="AC12" s="485">
        <v>6</v>
      </c>
      <c r="AD12" s="485">
        <v>6</v>
      </c>
      <c r="AE12" s="485">
        <v>6</v>
      </c>
      <c r="AF12" s="485">
        <v>4</v>
      </c>
      <c r="AG12" s="485">
        <v>5</v>
      </c>
      <c r="AH12" s="485">
        <v>2</v>
      </c>
      <c r="AI12" s="485">
        <v>4</v>
      </c>
      <c r="AJ12" s="485">
        <v>1</v>
      </c>
      <c r="AK12" s="485">
        <v>4</v>
      </c>
      <c r="AL12" s="485">
        <v>12</v>
      </c>
      <c r="AM12" s="485">
        <v>32</v>
      </c>
      <c r="AN12" s="485" t="s">
        <v>273</v>
      </c>
      <c r="AO12" s="485">
        <v>1</v>
      </c>
      <c r="AP12" s="485">
        <v>0</v>
      </c>
      <c r="AQ12" s="485">
        <v>6</v>
      </c>
      <c r="AR12" s="485">
        <v>3</v>
      </c>
      <c r="AS12" s="485">
        <v>26</v>
      </c>
      <c r="AT12" s="485">
        <v>20</v>
      </c>
      <c r="AU12" s="485">
        <v>13</v>
      </c>
      <c r="AV12" s="485">
        <v>16</v>
      </c>
      <c r="AW12" s="485">
        <v>6</v>
      </c>
      <c r="AX12" s="485">
        <v>8</v>
      </c>
      <c r="AY12" s="485">
        <v>4</v>
      </c>
      <c r="AZ12" s="485" t="s">
        <v>273</v>
      </c>
      <c r="BA12" s="485">
        <v>40</v>
      </c>
      <c r="BB12" s="485">
        <v>18</v>
      </c>
      <c r="BC12" s="485" t="s">
        <v>273</v>
      </c>
      <c r="BD12" s="485">
        <v>13</v>
      </c>
      <c r="BE12" s="485">
        <v>14</v>
      </c>
      <c r="BF12" s="485">
        <v>7</v>
      </c>
      <c r="BG12" s="485">
        <v>11</v>
      </c>
      <c r="BH12" s="485" t="s">
        <v>273</v>
      </c>
      <c r="BI12" s="485">
        <v>53</v>
      </c>
      <c r="BJ12" s="485">
        <v>55</v>
      </c>
      <c r="BK12" s="485">
        <v>11</v>
      </c>
      <c r="BL12" s="485">
        <v>21</v>
      </c>
      <c r="BM12" s="485">
        <v>13</v>
      </c>
      <c r="BN12" s="485">
        <v>20</v>
      </c>
      <c r="BO12" s="485">
        <v>8</v>
      </c>
      <c r="BP12" s="485">
        <v>184</v>
      </c>
      <c r="BQ12" s="485" t="s">
        <v>273</v>
      </c>
      <c r="BR12" s="485">
        <v>31</v>
      </c>
      <c r="BS12" s="485" t="s">
        <v>273</v>
      </c>
      <c r="BT12" s="485">
        <v>15</v>
      </c>
      <c r="BU12" s="485">
        <v>9</v>
      </c>
      <c r="BV12" s="485">
        <v>14</v>
      </c>
      <c r="BW12" s="485" t="s">
        <v>273</v>
      </c>
      <c r="BX12" s="485" t="s">
        <v>273</v>
      </c>
      <c r="BY12" s="485" t="s">
        <v>273</v>
      </c>
      <c r="BZ12" s="485">
        <v>16</v>
      </c>
      <c r="CA12" s="485" t="s">
        <v>273</v>
      </c>
      <c r="CB12" s="485">
        <v>7</v>
      </c>
      <c r="CC12" s="485" t="s">
        <v>273</v>
      </c>
      <c r="CD12" s="485" t="s">
        <v>273</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v>12</v>
      </c>
      <c r="CV12" s="485">
        <v>145</v>
      </c>
      <c r="CW12" s="485" t="s">
        <v>273</v>
      </c>
      <c r="CX12" s="485" t="s">
        <v>273</v>
      </c>
      <c r="CY12" s="485" t="s">
        <v>273</v>
      </c>
      <c r="CZ12" s="485" t="s">
        <v>273</v>
      </c>
      <c r="DA12" s="485">
        <v>21</v>
      </c>
      <c r="DB12" s="485">
        <v>12</v>
      </c>
      <c r="DC12" s="485" t="s">
        <v>273</v>
      </c>
      <c r="DD12" s="485" t="s">
        <v>273</v>
      </c>
      <c r="DE12" s="485" t="s">
        <v>273</v>
      </c>
      <c r="DF12" s="485" t="s">
        <v>273</v>
      </c>
      <c r="DG12" s="485" t="s">
        <v>273</v>
      </c>
      <c r="DH12" s="485" t="s">
        <v>273</v>
      </c>
      <c r="DI12" s="485">
        <v>16</v>
      </c>
      <c r="DJ12" s="485" t="s">
        <v>273</v>
      </c>
      <c r="DK12" s="485" t="s">
        <v>273</v>
      </c>
      <c r="DL12" s="485" t="s">
        <v>273</v>
      </c>
      <c r="DM12" s="485" t="s">
        <v>273</v>
      </c>
      <c r="DN12" s="485" t="s">
        <v>273</v>
      </c>
      <c r="DO12" s="485" t="s">
        <v>273</v>
      </c>
      <c r="DP12" s="485" t="s">
        <v>273</v>
      </c>
      <c r="DQ12" s="485" t="s">
        <v>273</v>
      </c>
      <c r="DR12" s="485" t="s">
        <v>273</v>
      </c>
      <c r="DS12" s="485" t="s">
        <v>273</v>
      </c>
      <c r="DT12" s="485" t="s">
        <v>273</v>
      </c>
      <c r="DU12" s="485" t="s">
        <v>273</v>
      </c>
      <c r="DV12" s="485" t="s">
        <v>273</v>
      </c>
      <c r="DW12" s="485">
        <v>0</v>
      </c>
      <c r="DX12" s="485">
        <v>0</v>
      </c>
      <c r="DY12" s="485">
        <v>0</v>
      </c>
      <c r="DZ12" s="485">
        <v>0</v>
      </c>
      <c r="EA12" s="485">
        <v>0</v>
      </c>
      <c r="EB12" s="485">
        <v>0</v>
      </c>
      <c r="EC12" s="485">
        <v>1</v>
      </c>
      <c r="ED12" s="485">
        <v>0</v>
      </c>
      <c r="EE12" s="485">
        <v>0</v>
      </c>
      <c r="EF12" s="485">
        <v>0</v>
      </c>
      <c r="EG12" s="485">
        <v>0</v>
      </c>
      <c r="EH12" s="485">
        <v>0</v>
      </c>
      <c r="EI12" s="485">
        <v>1</v>
      </c>
      <c r="EJ12" s="485">
        <v>0</v>
      </c>
      <c r="EK12" s="485">
        <v>0</v>
      </c>
      <c r="EL12" s="485">
        <v>0</v>
      </c>
      <c r="EM12" s="485">
        <v>0</v>
      </c>
      <c r="EN12" s="485">
        <v>0</v>
      </c>
      <c r="EO12" s="485">
        <v>0</v>
      </c>
      <c r="EP12" s="485">
        <v>1</v>
      </c>
      <c r="EQ12" s="485">
        <v>0</v>
      </c>
      <c r="ER12" s="485">
        <v>2</v>
      </c>
      <c r="ES12" s="485">
        <v>0</v>
      </c>
      <c r="ET12" s="485">
        <v>0</v>
      </c>
      <c r="EU12" s="485">
        <v>0</v>
      </c>
      <c r="EV12" s="485">
        <v>1</v>
      </c>
      <c r="EW12" s="485">
        <v>0</v>
      </c>
      <c r="EX12" s="485">
        <v>0</v>
      </c>
      <c r="EY12" s="485">
        <v>0</v>
      </c>
      <c r="EZ12" s="485">
        <v>0</v>
      </c>
      <c r="FA12" s="485">
        <v>0</v>
      </c>
      <c r="FB12" s="485">
        <v>0</v>
      </c>
      <c r="FC12" s="485">
        <v>0</v>
      </c>
      <c r="FD12" s="485">
        <v>0</v>
      </c>
      <c r="FE12" s="485">
        <v>0</v>
      </c>
      <c r="FF12" s="485">
        <v>0</v>
      </c>
      <c r="FG12" s="485">
        <v>0</v>
      </c>
      <c r="FH12" s="485">
        <v>1</v>
      </c>
      <c r="FI12" s="485">
        <v>0</v>
      </c>
      <c r="FJ12" s="485">
        <v>0</v>
      </c>
      <c r="FK12" s="485">
        <v>2</v>
      </c>
      <c r="FL12" s="485">
        <v>0</v>
      </c>
      <c r="FM12" s="485">
        <v>3</v>
      </c>
      <c r="FN12" s="485">
        <v>1</v>
      </c>
      <c r="FO12" s="485">
        <v>0</v>
      </c>
      <c r="FP12" s="485">
        <v>0</v>
      </c>
      <c r="FQ12" s="485">
        <v>0</v>
      </c>
      <c r="FR12" s="485">
        <v>0</v>
      </c>
      <c r="FS12" s="485">
        <v>0</v>
      </c>
      <c r="FT12" s="485">
        <v>0</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2</v>
      </c>
      <c r="GN12" s="485">
        <v>0</v>
      </c>
      <c r="GO12" s="485">
        <v>0</v>
      </c>
      <c r="GP12" s="485">
        <v>0</v>
      </c>
      <c r="GQ12" s="485">
        <v>0</v>
      </c>
      <c r="GR12" s="485">
        <v>0</v>
      </c>
      <c r="GS12" s="485">
        <v>0</v>
      </c>
      <c r="GT12" s="485">
        <v>0</v>
      </c>
      <c r="GU12" s="485">
        <v>0</v>
      </c>
      <c r="GV12" s="485">
        <v>0</v>
      </c>
      <c r="GW12" s="485">
        <v>0</v>
      </c>
      <c r="GX12" s="485">
        <v>0</v>
      </c>
      <c r="GY12" s="485">
        <v>1</v>
      </c>
      <c r="GZ12" s="485">
        <v>1</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1</v>
      </c>
      <c r="HS12" s="485">
        <v>0</v>
      </c>
      <c r="HT12" s="485">
        <v>0</v>
      </c>
      <c r="HU12" s="485">
        <v>0</v>
      </c>
      <c r="HV12" s="485">
        <v>0</v>
      </c>
      <c r="HW12" s="485">
        <v>0</v>
      </c>
      <c r="HX12" s="485">
        <v>0</v>
      </c>
      <c r="HY12" s="485">
        <v>0</v>
      </c>
      <c r="HZ12" s="485">
        <v>0</v>
      </c>
      <c r="IA12" s="485">
        <v>0</v>
      </c>
      <c r="IB12" s="485">
        <v>0</v>
      </c>
      <c r="IC12" s="485">
        <v>0</v>
      </c>
      <c r="ID12" s="485">
        <v>1</v>
      </c>
      <c r="IE12" s="485">
        <v>0</v>
      </c>
      <c r="IF12" s="485">
        <v>0</v>
      </c>
      <c r="IG12" s="485">
        <v>0</v>
      </c>
      <c r="IH12" s="485">
        <v>0</v>
      </c>
      <c r="II12" s="485">
        <v>0</v>
      </c>
      <c r="IJ12" s="485">
        <v>0</v>
      </c>
      <c r="IK12" s="485">
        <v>0</v>
      </c>
      <c r="IL12" s="485" t="s">
        <v>97</v>
      </c>
      <c r="IM12" s="485">
        <v>0</v>
      </c>
      <c r="IN12" s="485">
        <v>0</v>
      </c>
      <c r="IO12" s="485">
        <v>0</v>
      </c>
      <c r="IP12" s="485">
        <v>1</v>
      </c>
      <c r="IQ12" s="485">
        <v>0</v>
      </c>
      <c r="IR12" s="485">
        <v>0</v>
      </c>
      <c r="IS12" s="485">
        <v>0</v>
      </c>
      <c r="IT12" s="485">
        <v>0</v>
      </c>
      <c r="IU12" s="485">
        <v>0</v>
      </c>
      <c r="IV12" s="485">
        <v>4</v>
      </c>
      <c r="IW12" s="485">
        <v>2</v>
      </c>
      <c r="IX12" s="485">
        <v>0</v>
      </c>
      <c r="IY12" s="485">
        <v>0</v>
      </c>
      <c r="IZ12" s="485">
        <v>1</v>
      </c>
      <c r="JA12" s="485">
        <v>0</v>
      </c>
      <c r="JB12" s="485">
        <v>0</v>
      </c>
      <c r="JC12" s="485">
        <v>0</v>
      </c>
      <c r="JD12" s="485">
        <v>0</v>
      </c>
      <c r="JE12" s="485">
        <v>1</v>
      </c>
      <c r="JF12" s="485">
        <v>0</v>
      </c>
      <c r="JG12" s="485">
        <v>0</v>
      </c>
      <c r="JH12" s="485">
        <v>0</v>
      </c>
      <c r="JI12" s="485">
        <v>0</v>
      </c>
      <c r="JJ12" s="485">
        <v>0</v>
      </c>
      <c r="JK12" s="485">
        <v>0</v>
      </c>
      <c r="JL12" s="485">
        <v>0</v>
      </c>
      <c r="JM12" s="485">
        <v>0</v>
      </c>
      <c r="JN12" s="485">
        <v>0</v>
      </c>
      <c r="JO12" s="485">
        <v>0</v>
      </c>
      <c r="JP12" s="485">
        <v>0</v>
      </c>
      <c r="JQ12" s="485" t="s">
        <v>273</v>
      </c>
    </row>
    <row r="13" spans="1:277" s="355" customFormat="1" ht="23.25" customHeight="1" x14ac:dyDescent="0.3">
      <c r="A13" s="164"/>
      <c r="B13" s="288" t="s">
        <v>585</v>
      </c>
      <c r="C13" s="485">
        <v>37.634999999999998</v>
      </c>
      <c r="D13" s="485">
        <v>15.933</v>
      </c>
      <c r="E13" s="485">
        <v>6.484</v>
      </c>
      <c r="F13" s="485">
        <v>8.0299999999999994</v>
      </c>
      <c r="G13" s="485">
        <v>7.1660000000000004</v>
      </c>
      <c r="H13" s="485">
        <v>0.02</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v>0</v>
      </c>
      <c r="AK13" s="485">
        <v>0</v>
      </c>
      <c r="AL13" s="485">
        <v>0</v>
      </c>
      <c r="AM13" s="485">
        <v>0</v>
      </c>
      <c r="AN13" s="485" t="s">
        <v>273</v>
      </c>
      <c r="AO13" s="485">
        <v>0</v>
      </c>
      <c r="AP13" s="485">
        <v>0</v>
      </c>
      <c r="AQ13" s="485">
        <v>0</v>
      </c>
      <c r="AR13" s="485">
        <v>0</v>
      </c>
      <c r="AS13" s="485">
        <v>0</v>
      </c>
      <c r="AT13" s="485">
        <v>0</v>
      </c>
      <c r="AU13" s="485">
        <v>0</v>
      </c>
      <c r="AV13" s="485">
        <v>0</v>
      </c>
      <c r="AW13" s="485">
        <v>0</v>
      </c>
      <c r="AX13" s="485">
        <v>0</v>
      </c>
      <c r="AY13" s="485">
        <v>0</v>
      </c>
      <c r="AZ13" s="485" t="s">
        <v>273</v>
      </c>
      <c r="BA13" s="485">
        <v>0</v>
      </c>
      <c r="BB13" s="485">
        <v>0</v>
      </c>
      <c r="BC13" s="485" t="s">
        <v>273</v>
      </c>
      <c r="BD13" s="485">
        <v>0</v>
      </c>
      <c r="BE13" s="485">
        <v>0</v>
      </c>
      <c r="BF13" s="485">
        <v>0</v>
      </c>
      <c r="BG13" s="485">
        <v>0</v>
      </c>
      <c r="BH13" s="485" t="s">
        <v>273</v>
      </c>
      <c r="BI13" s="485">
        <v>0</v>
      </c>
      <c r="BJ13" s="485">
        <v>0</v>
      </c>
      <c r="BK13" s="485">
        <v>0</v>
      </c>
      <c r="BL13" s="485">
        <v>0</v>
      </c>
      <c r="BM13" s="485">
        <v>0</v>
      </c>
      <c r="BN13" s="485">
        <v>0</v>
      </c>
      <c r="BO13" s="485">
        <v>0</v>
      </c>
      <c r="BP13" s="485">
        <v>1</v>
      </c>
      <c r="BQ13" s="485" t="s">
        <v>273</v>
      </c>
      <c r="BR13" s="485">
        <v>0</v>
      </c>
      <c r="BS13" s="485" t="s">
        <v>273</v>
      </c>
      <c r="BT13" s="485">
        <v>0</v>
      </c>
      <c r="BU13" s="485">
        <v>0</v>
      </c>
      <c r="BV13" s="485">
        <v>0</v>
      </c>
      <c r="BW13" s="485" t="s">
        <v>273</v>
      </c>
      <c r="BX13" s="485" t="s">
        <v>273</v>
      </c>
      <c r="BY13" s="485" t="s">
        <v>273</v>
      </c>
      <c r="BZ13" s="485">
        <v>0</v>
      </c>
      <c r="CA13" s="485" t="s">
        <v>273</v>
      </c>
      <c r="CB13" s="485">
        <v>0</v>
      </c>
      <c r="CC13" s="485" t="s">
        <v>273</v>
      </c>
      <c r="CD13" s="485" t="s">
        <v>273</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v>0</v>
      </c>
      <c r="CV13" s="485">
        <v>0</v>
      </c>
      <c r="CW13" s="485" t="s">
        <v>273</v>
      </c>
      <c r="CX13" s="485" t="s">
        <v>273</v>
      </c>
      <c r="CY13" s="485" t="s">
        <v>273</v>
      </c>
      <c r="CZ13" s="485" t="s">
        <v>273</v>
      </c>
      <c r="DA13" s="485">
        <v>0</v>
      </c>
      <c r="DB13" s="485">
        <v>0</v>
      </c>
      <c r="DC13" s="485" t="s">
        <v>273</v>
      </c>
      <c r="DD13" s="485" t="s">
        <v>273</v>
      </c>
      <c r="DE13" s="485" t="s">
        <v>273</v>
      </c>
      <c r="DF13" s="485" t="s">
        <v>273</v>
      </c>
      <c r="DG13" s="485" t="s">
        <v>273</v>
      </c>
      <c r="DH13" s="485" t="s">
        <v>273</v>
      </c>
      <c r="DI13" s="485">
        <v>0</v>
      </c>
      <c r="DJ13" s="485" t="s">
        <v>273</v>
      </c>
      <c r="DK13" s="485" t="s">
        <v>273</v>
      </c>
      <c r="DL13" s="485" t="s">
        <v>273</v>
      </c>
      <c r="DM13" s="485" t="s">
        <v>273</v>
      </c>
      <c r="DN13" s="485" t="s">
        <v>273</v>
      </c>
      <c r="DO13" s="485" t="s">
        <v>273</v>
      </c>
      <c r="DP13" s="485" t="s">
        <v>273</v>
      </c>
      <c r="DQ13" s="485" t="s">
        <v>273</v>
      </c>
      <c r="DR13" s="485" t="s">
        <v>273</v>
      </c>
      <c r="DS13" s="485" t="s">
        <v>273</v>
      </c>
      <c r="DT13" s="485" t="s">
        <v>273</v>
      </c>
      <c r="DU13" s="485" t="s">
        <v>273</v>
      </c>
      <c r="DV13" s="485" t="s">
        <v>273</v>
      </c>
      <c r="DW13" s="485">
        <v>0</v>
      </c>
      <c r="DX13" s="485">
        <v>0</v>
      </c>
      <c r="DY13" s="485">
        <v>0</v>
      </c>
      <c r="DZ13" s="485">
        <v>0</v>
      </c>
      <c r="EA13" s="485">
        <v>0</v>
      </c>
      <c r="EB13" s="485">
        <v>0</v>
      </c>
      <c r="EC13" s="485">
        <v>0</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t="s">
        <v>273</v>
      </c>
    </row>
    <row r="14" spans="1:277" s="355" customFormat="1" ht="23.25" customHeight="1" x14ac:dyDescent="0.3">
      <c r="A14" s="164"/>
      <c r="B14" s="288" t="s">
        <v>586</v>
      </c>
      <c r="C14" s="485">
        <v>1581.098</v>
      </c>
      <c r="D14" s="485">
        <v>686.91399999999999</v>
      </c>
      <c r="E14" s="485">
        <v>361.48399999999998</v>
      </c>
      <c r="F14" s="485">
        <v>191.51300000000001</v>
      </c>
      <c r="G14" s="485">
        <v>341.18599999999998</v>
      </c>
      <c r="H14" s="485" t="s">
        <v>97</v>
      </c>
      <c r="I14" s="479"/>
      <c r="J14" s="484">
        <v>162</v>
      </c>
      <c r="K14" s="485" t="s">
        <v>273</v>
      </c>
      <c r="L14" s="485" t="s">
        <v>273</v>
      </c>
      <c r="M14" s="485">
        <v>17</v>
      </c>
      <c r="N14" s="485">
        <v>10</v>
      </c>
      <c r="O14" s="485">
        <v>12</v>
      </c>
      <c r="P14" s="485">
        <v>1</v>
      </c>
      <c r="Q14" s="485" t="s">
        <v>273</v>
      </c>
      <c r="R14" s="485">
        <v>2</v>
      </c>
      <c r="S14" s="485">
        <v>2</v>
      </c>
      <c r="T14" s="485">
        <v>1</v>
      </c>
      <c r="U14" s="485">
        <v>0</v>
      </c>
      <c r="V14" s="485">
        <v>4</v>
      </c>
      <c r="W14" s="485">
        <v>6</v>
      </c>
      <c r="X14" s="485">
        <v>4</v>
      </c>
      <c r="Y14" s="485">
        <v>6</v>
      </c>
      <c r="Z14" s="485">
        <v>0</v>
      </c>
      <c r="AA14" s="485">
        <v>20</v>
      </c>
      <c r="AB14" s="485">
        <v>7</v>
      </c>
      <c r="AC14" s="485">
        <v>9</v>
      </c>
      <c r="AD14" s="485">
        <v>4</v>
      </c>
      <c r="AE14" s="485">
        <v>37</v>
      </c>
      <c r="AF14" s="485">
        <v>8</v>
      </c>
      <c r="AG14" s="485">
        <v>7</v>
      </c>
      <c r="AH14" s="485">
        <v>3</v>
      </c>
      <c r="AI14" s="485">
        <v>4</v>
      </c>
      <c r="AJ14" s="485">
        <v>0</v>
      </c>
      <c r="AK14" s="485">
        <v>3</v>
      </c>
      <c r="AL14" s="485">
        <v>19</v>
      </c>
      <c r="AM14" s="485">
        <v>5</v>
      </c>
      <c r="AN14" s="485" t="s">
        <v>273</v>
      </c>
      <c r="AO14" s="485">
        <v>0</v>
      </c>
      <c r="AP14" s="485" t="s">
        <v>97</v>
      </c>
      <c r="AQ14" s="485" t="s">
        <v>97</v>
      </c>
      <c r="AR14" s="485">
        <v>8</v>
      </c>
      <c r="AS14" s="485">
        <v>0</v>
      </c>
      <c r="AT14" s="485">
        <v>18</v>
      </c>
      <c r="AU14" s="485">
        <v>25</v>
      </c>
      <c r="AV14" s="485">
        <v>4</v>
      </c>
      <c r="AW14" s="485">
        <v>0</v>
      </c>
      <c r="AX14" s="485">
        <v>0</v>
      </c>
      <c r="AY14" s="485">
        <v>0</v>
      </c>
      <c r="AZ14" s="485" t="s">
        <v>273</v>
      </c>
      <c r="BA14" s="485">
        <v>25</v>
      </c>
      <c r="BB14" s="485">
        <v>4</v>
      </c>
      <c r="BC14" s="485" t="s">
        <v>273</v>
      </c>
      <c r="BD14" s="485">
        <v>15</v>
      </c>
      <c r="BE14" s="485">
        <v>15</v>
      </c>
      <c r="BF14" s="485">
        <v>4</v>
      </c>
      <c r="BG14" s="485">
        <v>10</v>
      </c>
      <c r="BH14" s="485" t="s">
        <v>273</v>
      </c>
      <c r="BI14" s="485">
        <v>8</v>
      </c>
      <c r="BJ14" s="485">
        <v>7</v>
      </c>
      <c r="BK14" s="485">
        <v>13</v>
      </c>
      <c r="BL14" s="485">
        <v>25</v>
      </c>
      <c r="BM14" s="485">
        <v>22</v>
      </c>
      <c r="BN14" s="485">
        <v>7</v>
      </c>
      <c r="BO14" s="485">
        <v>4</v>
      </c>
      <c r="BP14" s="485">
        <v>167</v>
      </c>
      <c r="BQ14" s="485" t="s">
        <v>273</v>
      </c>
      <c r="BR14" s="485">
        <v>5</v>
      </c>
      <c r="BS14" s="485" t="s">
        <v>273</v>
      </c>
      <c r="BT14" s="485">
        <v>7</v>
      </c>
      <c r="BU14" s="485">
        <v>13</v>
      </c>
      <c r="BV14" s="485">
        <v>7</v>
      </c>
      <c r="BW14" s="485" t="s">
        <v>273</v>
      </c>
      <c r="BX14" s="485" t="s">
        <v>273</v>
      </c>
      <c r="BY14" s="485" t="s">
        <v>273</v>
      </c>
      <c r="BZ14" s="485">
        <v>1</v>
      </c>
      <c r="CA14" s="485" t="s">
        <v>273</v>
      </c>
      <c r="CB14" s="485">
        <v>6</v>
      </c>
      <c r="CC14" s="485" t="s">
        <v>273</v>
      </c>
      <c r="CD14" s="485" t="s">
        <v>273</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v>1</v>
      </c>
      <c r="CV14" s="485">
        <v>46</v>
      </c>
      <c r="CW14" s="485" t="s">
        <v>273</v>
      </c>
      <c r="CX14" s="485" t="s">
        <v>273</v>
      </c>
      <c r="CY14" s="485" t="s">
        <v>273</v>
      </c>
      <c r="CZ14" s="485" t="s">
        <v>273</v>
      </c>
      <c r="DA14" s="485">
        <v>3</v>
      </c>
      <c r="DB14" s="485">
        <v>4</v>
      </c>
      <c r="DC14" s="485" t="s">
        <v>273</v>
      </c>
      <c r="DD14" s="485" t="s">
        <v>273</v>
      </c>
      <c r="DE14" s="485" t="s">
        <v>273</v>
      </c>
      <c r="DF14" s="485" t="s">
        <v>273</v>
      </c>
      <c r="DG14" s="485" t="s">
        <v>273</v>
      </c>
      <c r="DH14" s="485" t="s">
        <v>273</v>
      </c>
      <c r="DI14" s="485">
        <v>22</v>
      </c>
      <c r="DJ14" s="485" t="s">
        <v>273</v>
      </c>
      <c r="DK14" s="485" t="s">
        <v>273</v>
      </c>
      <c r="DL14" s="485" t="s">
        <v>273</v>
      </c>
      <c r="DM14" s="485" t="s">
        <v>273</v>
      </c>
      <c r="DN14" s="485" t="s">
        <v>273</v>
      </c>
      <c r="DO14" s="485" t="s">
        <v>273</v>
      </c>
      <c r="DP14" s="485" t="s">
        <v>273</v>
      </c>
      <c r="DQ14" s="485" t="s">
        <v>273</v>
      </c>
      <c r="DR14" s="485" t="s">
        <v>273</v>
      </c>
      <c r="DS14" s="485" t="s">
        <v>273</v>
      </c>
      <c r="DT14" s="485" t="s">
        <v>273</v>
      </c>
      <c r="DU14" s="485" t="s">
        <v>273</v>
      </c>
      <c r="DV14" s="485" t="s">
        <v>273</v>
      </c>
      <c r="DW14" s="485">
        <v>1</v>
      </c>
      <c r="DX14" s="485">
        <v>1</v>
      </c>
      <c r="DY14" s="485">
        <v>0</v>
      </c>
      <c r="DZ14" s="485">
        <v>1</v>
      </c>
      <c r="EA14" s="485">
        <v>0</v>
      </c>
      <c r="EB14" s="485">
        <v>1</v>
      </c>
      <c r="EC14" s="485">
        <v>4</v>
      </c>
      <c r="ED14" s="485">
        <v>1</v>
      </c>
      <c r="EE14" s="485">
        <v>1</v>
      </c>
      <c r="EF14" s="485">
        <v>1</v>
      </c>
      <c r="EG14" s="485">
        <v>2</v>
      </c>
      <c r="EH14" s="485">
        <v>2</v>
      </c>
      <c r="EI14" s="485">
        <v>4</v>
      </c>
      <c r="EJ14" s="485">
        <v>0</v>
      </c>
      <c r="EK14" s="485">
        <v>0</v>
      </c>
      <c r="EL14" s="485">
        <v>1</v>
      </c>
      <c r="EM14" s="485">
        <v>0</v>
      </c>
      <c r="EN14" s="485">
        <v>0</v>
      </c>
      <c r="EO14" s="485">
        <v>1</v>
      </c>
      <c r="EP14" s="485">
        <v>1</v>
      </c>
      <c r="EQ14" s="485">
        <v>0</v>
      </c>
      <c r="ER14" s="485">
        <v>1</v>
      </c>
      <c r="ES14" s="485">
        <v>2</v>
      </c>
      <c r="ET14" s="485">
        <v>6</v>
      </c>
      <c r="EU14" s="485">
        <v>1</v>
      </c>
      <c r="EV14" s="485">
        <v>2</v>
      </c>
      <c r="EW14" s="485">
        <v>1</v>
      </c>
      <c r="EX14" s="485">
        <v>3</v>
      </c>
      <c r="EY14" s="485">
        <v>1</v>
      </c>
      <c r="EZ14" s="485">
        <v>4</v>
      </c>
      <c r="FA14" s="485">
        <v>0</v>
      </c>
      <c r="FB14" s="485">
        <v>3</v>
      </c>
      <c r="FC14" s="485">
        <v>26</v>
      </c>
      <c r="FD14" s="485">
        <v>2</v>
      </c>
      <c r="FE14" s="485">
        <v>2</v>
      </c>
      <c r="FF14" s="485">
        <v>0</v>
      </c>
      <c r="FG14" s="485">
        <v>0</v>
      </c>
      <c r="FH14" s="485">
        <v>1</v>
      </c>
      <c r="FI14" s="485">
        <v>1</v>
      </c>
      <c r="FJ14" s="485">
        <v>0</v>
      </c>
      <c r="FK14" s="485">
        <v>3</v>
      </c>
      <c r="FL14" s="485">
        <v>11</v>
      </c>
      <c r="FM14" s="485">
        <v>3</v>
      </c>
      <c r="FN14" s="485">
        <v>5</v>
      </c>
      <c r="FO14" s="485">
        <v>2</v>
      </c>
      <c r="FP14" s="485">
        <v>0</v>
      </c>
      <c r="FQ14" s="485">
        <v>0</v>
      </c>
      <c r="FR14" s="485">
        <v>7</v>
      </c>
      <c r="FS14" s="485">
        <v>1</v>
      </c>
      <c r="FT14" s="485">
        <v>2</v>
      </c>
      <c r="FU14" s="485">
        <v>1</v>
      </c>
      <c r="FV14" s="485">
        <v>0</v>
      </c>
      <c r="FW14" s="485">
        <v>0</v>
      </c>
      <c r="FX14" s="485">
        <v>1</v>
      </c>
      <c r="FY14" s="485">
        <v>3</v>
      </c>
      <c r="FZ14" s="485">
        <v>1</v>
      </c>
      <c r="GA14" s="485">
        <v>1</v>
      </c>
      <c r="GB14" s="485">
        <v>1</v>
      </c>
      <c r="GC14" s="485">
        <v>2</v>
      </c>
      <c r="GD14" s="485">
        <v>0</v>
      </c>
      <c r="GE14" s="485">
        <v>1</v>
      </c>
      <c r="GF14" s="485">
        <v>1</v>
      </c>
      <c r="GG14" s="485">
        <v>1</v>
      </c>
      <c r="GH14" s="485">
        <v>1</v>
      </c>
      <c r="GI14" s="485">
        <v>0</v>
      </c>
      <c r="GJ14" s="485">
        <v>1</v>
      </c>
      <c r="GK14" s="485">
        <v>3</v>
      </c>
      <c r="GL14" s="485">
        <v>9</v>
      </c>
      <c r="GM14" s="485">
        <v>6</v>
      </c>
      <c r="GN14" s="485">
        <v>7</v>
      </c>
      <c r="GO14" s="485">
        <v>3</v>
      </c>
      <c r="GP14" s="485">
        <v>1</v>
      </c>
      <c r="GQ14" s="485">
        <v>1</v>
      </c>
      <c r="GR14" s="485">
        <v>0</v>
      </c>
      <c r="GS14" s="485">
        <v>0</v>
      </c>
      <c r="GT14" s="485">
        <v>3</v>
      </c>
      <c r="GU14" s="485">
        <v>1</v>
      </c>
      <c r="GV14" s="485">
        <v>0</v>
      </c>
      <c r="GW14" s="485">
        <v>1</v>
      </c>
      <c r="GX14" s="485">
        <v>0</v>
      </c>
      <c r="GY14" s="485">
        <v>2</v>
      </c>
      <c r="GZ14" s="485">
        <v>5</v>
      </c>
      <c r="HA14" s="485">
        <v>0</v>
      </c>
      <c r="HB14" s="485">
        <v>1</v>
      </c>
      <c r="HC14" s="485">
        <v>3</v>
      </c>
      <c r="HD14" s="485">
        <v>4</v>
      </c>
      <c r="HE14" s="485">
        <v>0</v>
      </c>
      <c r="HF14" s="485">
        <v>1</v>
      </c>
      <c r="HG14" s="485">
        <v>1</v>
      </c>
      <c r="HH14" s="485">
        <v>2</v>
      </c>
      <c r="HI14" s="485">
        <v>0</v>
      </c>
      <c r="HJ14" s="485">
        <v>0</v>
      </c>
      <c r="HK14" s="485">
        <v>3</v>
      </c>
      <c r="HL14" s="485">
        <v>3</v>
      </c>
      <c r="HM14" s="485">
        <v>2</v>
      </c>
      <c r="HN14" s="485">
        <v>4</v>
      </c>
      <c r="HO14" s="485">
        <v>2</v>
      </c>
      <c r="HP14" s="485">
        <v>0</v>
      </c>
      <c r="HQ14" s="485">
        <v>3</v>
      </c>
      <c r="HR14" s="485">
        <v>3</v>
      </c>
      <c r="HS14" s="485">
        <v>5</v>
      </c>
      <c r="HT14" s="485">
        <v>0</v>
      </c>
      <c r="HU14" s="485">
        <v>1</v>
      </c>
      <c r="HV14" s="485">
        <v>0</v>
      </c>
      <c r="HW14" s="485">
        <v>5</v>
      </c>
      <c r="HX14" s="485">
        <v>4</v>
      </c>
      <c r="HY14" s="485">
        <v>1</v>
      </c>
      <c r="HZ14" s="485">
        <v>1</v>
      </c>
      <c r="IA14" s="485">
        <v>1</v>
      </c>
      <c r="IB14" s="485">
        <v>2</v>
      </c>
      <c r="IC14" s="485">
        <v>2</v>
      </c>
      <c r="ID14" s="485">
        <v>2</v>
      </c>
      <c r="IE14" s="485">
        <v>0</v>
      </c>
      <c r="IF14" s="485">
        <v>0</v>
      </c>
      <c r="IG14" s="485">
        <v>0</v>
      </c>
      <c r="IH14" s="485">
        <v>0</v>
      </c>
      <c r="II14" s="485">
        <v>0</v>
      </c>
      <c r="IJ14" s="485">
        <v>2</v>
      </c>
      <c r="IK14" s="485">
        <v>0</v>
      </c>
      <c r="IL14" s="485">
        <v>0</v>
      </c>
      <c r="IM14" s="485">
        <v>0</v>
      </c>
      <c r="IN14" s="485">
        <v>0</v>
      </c>
      <c r="IO14" s="485">
        <v>0</v>
      </c>
      <c r="IP14" s="485">
        <v>0</v>
      </c>
      <c r="IQ14" s="485">
        <v>1</v>
      </c>
      <c r="IR14" s="485">
        <v>0</v>
      </c>
      <c r="IS14" s="485">
        <v>0</v>
      </c>
      <c r="IT14" s="485">
        <v>1</v>
      </c>
      <c r="IU14" s="485">
        <v>2</v>
      </c>
      <c r="IV14" s="485">
        <v>8</v>
      </c>
      <c r="IW14" s="485">
        <v>3</v>
      </c>
      <c r="IX14" s="485">
        <v>2</v>
      </c>
      <c r="IY14" s="485">
        <v>0</v>
      </c>
      <c r="IZ14" s="485">
        <v>7</v>
      </c>
      <c r="JA14" s="485">
        <v>1</v>
      </c>
      <c r="JB14" s="485">
        <v>1</v>
      </c>
      <c r="JC14" s="485">
        <v>0</v>
      </c>
      <c r="JD14" s="485">
        <v>2</v>
      </c>
      <c r="JE14" s="485">
        <v>4</v>
      </c>
      <c r="JF14" s="485">
        <v>0</v>
      </c>
      <c r="JG14" s="485">
        <v>1</v>
      </c>
      <c r="JH14" s="485">
        <v>1</v>
      </c>
      <c r="JI14" s="485">
        <v>2</v>
      </c>
      <c r="JJ14" s="485">
        <v>2</v>
      </c>
      <c r="JK14" s="485">
        <v>1</v>
      </c>
      <c r="JL14" s="485">
        <v>0</v>
      </c>
      <c r="JM14" s="485">
        <v>1</v>
      </c>
      <c r="JN14" s="485">
        <v>1</v>
      </c>
      <c r="JO14" s="485">
        <v>1</v>
      </c>
      <c r="JP14" s="485">
        <v>1</v>
      </c>
      <c r="JQ14" s="485" t="s">
        <v>273</v>
      </c>
    </row>
    <row r="15" spans="1:277" s="355" customFormat="1" ht="23.25" customHeight="1" x14ac:dyDescent="0.3">
      <c r="A15" s="164"/>
      <c r="B15" s="288" t="s">
        <v>822</v>
      </c>
      <c r="C15" s="485">
        <v>193.39599999999999</v>
      </c>
      <c r="D15" s="485">
        <v>91.843999999999994</v>
      </c>
      <c r="E15" s="485">
        <v>101.55200000000001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v>1</v>
      </c>
      <c r="V15" s="485" t="s">
        <v>97</v>
      </c>
      <c r="W15" s="485" t="s">
        <v>97</v>
      </c>
      <c r="X15" s="485" t="s">
        <v>97</v>
      </c>
      <c r="Y15" s="485" t="s">
        <v>97</v>
      </c>
      <c r="Z15" s="485" t="s">
        <v>97</v>
      </c>
      <c r="AA15" s="485">
        <v>70</v>
      </c>
      <c r="AB15" s="485" t="s">
        <v>97</v>
      </c>
      <c r="AC15" s="485" t="s">
        <v>97</v>
      </c>
      <c r="AD15" s="485" t="s">
        <v>97</v>
      </c>
      <c r="AE15" s="485" t="s">
        <v>97</v>
      </c>
      <c r="AF15" s="485" t="s">
        <v>97</v>
      </c>
      <c r="AG15" s="485" t="s">
        <v>97</v>
      </c>
      <c r="AH15" s="485" t="s">
        <v>97</v>
      </c>
      <c r="AI15" s="485" t="s">
        <v>97</v>
      </c>
      <c r="AJ15" s="485" t="s">
        <v>97</v>
      </c>
      <c r="AK15" s="485" t="s">
        <v>97</v>
      </c>
      <c r="AL15" s="485" t="s">
        <v>97</v>
      </c>
      <c r="AM15" s="485" t="s">
        <v>97</v>
      </c>
      <c r="AN15" s="485" t="s">
        <v>273</v>
      </c>
      <c r="AO15" s="485" t="s">
        <v>97</v>
      </c>
      <c r="AP15" s="485" t="s">
        <v>97</v>
      </c>
      <c r="AQ15" s="485" t="s">
        <v>97</v>
      </c>
      <c r="AR15" s="485" t="s">
        <v>97</v>
      </c>
      <c r="AS15" s="485" t="s">
        <v>97</v>
      </c>
      <c r="AT15" s="485" t="s">
        <v>97</v>
      </c>
      <c r="AU15" s="485" t="s">
        <v>97</v>
      </c>
      <c r="AV15" s="485" t="s">
        <v>97</v>
      </c>
      <c r="AW15" s="485" t="s">
        <v>97</v>
      </c>
      <c r="AX15" s="485" t="s">
        <v>97</v>
      </c>
      <c r="AY15" s="485" t="s">
        <v>97</v>
      </c>
      <c r="AZ15" s="485" t="s">
        <v>273</v>
      </c>
      <c r="BA15" s="485" t="s">
        <v>97</v>
      </c>
      <c r="BB15" s="485" t="s">
        <v>97</v>
      </c>
      <c r="BC15" s="485" t="s">
        <v>273</v>
      </c>
      <c r="BD15" s="485" t="s">
        <v>97</v>
      </c>
      <c r="BE15" s="485">
        <v>0</v>
      </c>
      <c r="BF15" s="485" t="s">
        <v>97</v>
      </c>
      <c r="BG15" s="485" t="s">
        <v>97</v>
      </c>
      <c r="BH15" s="485" t="s">
        <v>273</v>
      </c>
      <c r="BI15" s="485" t="s">
        <v>97</v>
      </c>
      <c r="BJ15" s="485" t="s">
        <v>97</v>
      </c>
      <c r="BK15" s="485">
        <v>19</v>
      </c>
      <c r="BL15" s="485" t="s">
        <v>97</v>
      </c>
      <c r="BM15" s="485" t="s">
        <v>97</v>
      </c>
      <c r="BN15" s="485" t="s">
        <v>97</v>
      </c>
      <c r="BO15" s="485" t="s">
        <v>97</v>
      </c>
      <c r="BP15" s="485" t="s">
        <v>97</v>
      </c>
      <c r="BQ15" s="485" t="s">
        <v>273</v>
      </c>
      <c r="BR15" s="485" t="s">
        <v>97</v>
      </c>
      <c r="BS15" s="485" t="s">
        <v>273</v>
      </c>
      <c r="BT15" s="485" t="s">
        <v>97</v>
      </c>
      <c r="BU15" s="485" t="s">
        <v>97</v>
      </c>
      <c r="BV15" s="485" t="s">
        <v>97</v>
      </c>
      <c r="BW15" s="485" t="s">
        <v>273</v>
      </c>
      <c r="BX15" s="485" t="s">
        <v>273</v>
      </c>
      <c r="BY15" s="485" t="s">
        <v>273</v>
      </c>
      <c r="BZ15" s="485" t="s">
        <v>97</v>
      </c>
      <c r="CA15" s="485" t="s">
        <v>273</v>
      </c>
      <c r="CB15" s="485" t="s">
        <v>97</v>
      </c>
      <c r="CC15" s="485" t="s">
        <v>273</v>
      </c>
      <c r="CD15" s="485" t="s">
        <v>273</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97</v>
      </c>
      <c r="CV15" s="485">
        <v>29</v>
      </c>
      <c r="CW15" s="485" t="s">
        <v>273</v>
      </c>
      <c r="CX15" s="485" t="s">
        <v>273</v>
      </c>
      <c r="CY15" s="485" t="s">
        <v>273</v>
      </c>
      <c r="CZ15" s="485" t="s">
        <v>273</v>
      </c>
      <c r="DA15" s="485" t="s">
        <v>97</v>
      </c>
      <c r="DB15" s="485">
        <v>34</v>
      </c>
      <c r="DC15" s="485" t="s">
        <v>273</v>
      </c>
      <c r="DD15" s="485" t="s">
        <v>273</v>
      </c>
      <c r="DE15" s="485" t="s">
        <v>273</v>
      </c>
      <c r="DF15" s="485" t="s">
        <v>273</v>
      </c>
      <c r="DG15" s="485" t="s">
        <v>273</v>
      </c>
      <c r="DH15" s="485" t="s">
        <v>273</v>
      </c>
      <c r="DI15" s="485" t="s">
        <v>97</v>
      </c>
      <c r="DJ15" s="485" t="s">
        <v>273</v>
      </c>
      <c r="DK15" s="485" t="s">
        <v>273</v>
      </c>
      <c r="DL15" s="485" t="s">
        <v>273</v>
      </c>
      <c r="DM15" s="485" t="s">
        <v>273</v>
      </c>
      <c r="DN15" s="485" t="s">
        <v>273</v>
      </c>
      <c r="DO15" s="485" t="s">
        <v>273</v>
      </c>
      <c r="DP15" s="485" t="s">
        <v>273</v>
      </c>
      <c r="DQ15" s="485" t="s">
        <v>273</v>
      </c>
      <c r="DR15" s="485" t="s">
        <v>273</v>
      </c>
      <c r="DS15" s="485" t="s">
        <v>273</v>
      </c>
      <c r="DT15" s="485" t="s">
        <v>273</v>
      </c>
      <c r="DU15" s="485" t="s">
        <v>273</v>
      </c>
      <c r="DV15" s="485" t="s">
        <v>273</v>
      </c>
      <c r="DW15" s="485" t="s">
        <v>97</v>
      </c>
      <c r="DX15" s="485" t="s">
        <v>97</v>
      </c>
      <c r="DY15" s="485" t="s">
        <v>97</v>
      </c>
      <c r="DZ15" s="485" t="s">
        <v>97</v>
      </c>
      <c r="EA15" s="485" t="s">
        <v>97</v>
      </c>
      <c r="EB15" s="485" t="s">
        <v>97</v>
      </c>
      <c r="EC15" s="485" t="s">
        <v>97</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273</v>
      </c>
    </row>
    <row r="16" spans="1:277" s="355" customFormat="1" ht="23.25" customHeight="1" x14ac:dyDescent="0.3">
      <c r="A16" s="164"/>
      <c r="B16" s="289" t="s">
        <v>588</v>
      </c>
      <c r="C16" s="486">
        <v>955.67100000000005</v>
      </c>
      <c r="D16" s="486">
        <v>423.65300000000002</v>
      </c>
      <c r="E16" s="486">
        <v>324.37299999999999</v>
      </c>
      <c r="F16" s="486">
        <v>24.42</v>
      </c>
      <c r="G16" s="486">
        <v>183.22300000000001</v>
      </c>
      <c r="H16" s="486" t="s">
        <v>97</v>
      </c>
      <c r="I16" s="479"/>
      <c r="J16" s="486">
        <v>39</v>
      </c>
      <c r="K16" s="486" t="s">
        <v>273</v>
      </c>
      <c r="L16" s="486" t="s">
        <v>273</v>
      </c>
      <c r="M16" s="486">
        <v>3</v>
      </c>
      <c r="N16" s="486">
        <v>128</v>
      </c>
      <c r="O16" s="486">
        <v>7</v>
      </c>
      <c r="P16" s="486">
        <v>5</v>
      </c>
      <c r="Q16" s="486" t="s">
        <v>273</v>
      </c>
      <c r="R16" s="486">
        <v>1</v>
      </c>
      <c r="S16" s="486">
        <v>37</v>
      </c>
      <c r="T16" s="486">
        <v>1</v>
      </c>
      <c r="U16" s="486">
        <v>0</v>
      </c>
      <c r="V16" s="486">
        <v>1</v>
      </c>
      <c r="W16" s="486">
        <v>2</v>
      </c>
      <c r="X16" s="486">
        <v>0</v>
      </c>
      <c r="Y16" s="486">
        <v>0</v>
      </c>
      <c r="Z16" s="486">
        <v>0</v>
      </c>
      <c r="AA16" s="486">
        <v>2</v>
      </c>
      <c r="AB16" s="486">
        <v>0</v>
      </c>
      <c r="AC16" s="486">
        <v>0</v>
      </c>
      <c r="AD16" s="486">
        <v>10</v>
      </c>
      <c r="AE16" s="486">
        <v>0</v>
      </c>
      <c r="AF16" s="486">
        <v>3</v>
      </c>
      <c r="AG16" s="486">
        <v>2</v>
      </c>
      <c r="AH16" s="486">
        <v>0</v>
      </c>
      <c r="AI16" s="486">
        <v>0</v>
      </c>
      <c r="AJ16" s="486">
        <v>0</v>
      </c>
      <c r="AK16" s="486" t="s">
        <v>97</v>
      </c>
      <c r="AL16" s="486">
        <v>1</v>
      </c>
      <c r="AM16" s="486">
        <v>5</v>
      </c>
      <c r="AN16" s="486" t="s">
        <v>273</v>
      </c>
      <c r="AO16" s="486">
        <v>0</v>
      </c>
      <c r="AP16" s="486">
        <v>0</v>
      </c>
      <c r="AQ16" s="486">
        <v>17</v>
      </c>
      <c r="AR16" s="486">
        <v>0</v>
      </c>
      <c r="AS16" s="486">
        <v>34</v>
      </c>
      <c r="AT16" s="486">
        <v>2</v>
      </c>
      <c r="AU16" s="486">
        <v>2</v>
      </c>
      <c r="AV16" s="486">
        <v>1</v>
      </c>
      <c r="AW16" s="486">
        <v>0</v>
      </c>
      <c r="AX16" s="486">
        <v>0</v>
      </c>
      <c r="AY16" s="486">
        <v>1</v>
      </c>
      <c r="AZ16" s="486" t="s">
        <v>273</v>
      </c>
      <c r="BA16" s="486">
        <v>3</v>
      </c>
      <c r="BB16" s="486">
        <v>1</v>
      </c>
      <c r="BC16" s="486" t="s">
        <v>273</v>
      </c>
      <c r="BD16" s="486">
        <v>1</v>
      </c>
      <c r="BE16" s="486">
        <v>2</v>
      </c>
      <c r="BF16" s="486">
        <v>0</v>
      </c>
      <c r="BG16" s="486">
        <v>0</v>
      </c>
      <c r="BH16" s="486" t="s">
        <v>273</v>
      </c>
      <c r="BI16" s="486">
        <v>5</v>
      </c>
      <c r="BJ16" s="486">
        <v>3</v>
      </c>
      <c r="BK16" s="486">
        <v>4</v>
      </c>
      <c r="BL16" s="486">
        <v>3</v>
      </c>
      <c r="BM16" s="486">
        <v>1</v>
      </c>
      <c r="BN16" s="486">
        <v>3</v>
      </c>
      <c r="BO16" s="486">
        <v>1</v>
      </c>
      <c r="BP16" s="486">
        <v>94</v>
      </c>
      <c r="BQ16" s="486" t="s">
        <v>273</v>
      </c>
      <c r="BR16" s="486">
        <v>19</v>
      </c>
      <c r="BS16" s="486" t="s">
        <v>273</v>
      </c>
      <c r="BT16" s="486">
        <v>2</v>
      </c>
      <c r="BU16" s="486">
        <v>6</v>
      </c>
      <c r="BV16" s="486">
        <v>8</v>
      </c>
      <c r="BW16" s="486" t="s">
        <v>273</v>
      </c>
      <c r="BX16" s="486" t="s">
        <v>273</v>
      </c>
      <c r="BY16" s="486" t="s">
        <v>273</v>
      </c>
      <c r="BZ16" s="486">
        <v>5</v>
      </c>
      <c r="CA16" s="486" t="s">
        <v>273</v>
      </c>
      <c r="CB16" s="486">
        <v>0</v>
      </c>
      <c r="CC16" s="486" t="s">
        <v>273</v>
      </c>
      <c r="CD16" s="486" t="s">
        <v>273</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v>6</v>
      </c>
      <c r="CV16" s="486">
        <v>146</v>
      </c>
      <c r="CW16" s="486" t="s">
        <v>273</v>
      </c>
      <c r="CX16" s="486" t="s">
        <v>273</v>
      </c>
      <c r="CY16" s="486" t="s">
        <v>273</v>
      </c>
      <c r="CZ16" s="486" t="s">
        <v>273</v>
      </c>
      <c r="DA16" s="486">
        <v>8</v>
      </c>
      <c r="DB16" s="486">
        <v>1</v>
      </c>
      <c r="DC16" s="486" t="s">
        <v>273</v>
      </c>
      <c r="DD16" s="486" t="s">
        <v>273</v>
      </c>
      <c r="DE16" s="486" t="s">
        <v>273</v>
      </c>
      <c r="DF16" s="486" t="s">
        <v>273</v>
      </c>
      <c r="DG16" s="486" t="s">
        <v>273</v>
      </c>
      <c r="DH16" s="486" t="s">
        <v>273</v>
      </c>
      <c r="DI16" s="486">
        <v>0</v>
      </c>
      <c r="DJ16" s="486" t="s">
        <v>273</v>
      </c>
      <c r="DK16" s="486" t="s">
        <v>273</v>
      </c>
      <c r="DL16" s="486" t="s">
        <v>273</v>
      </c>
      <c r="DM16" s="486" t="s">
        <v>273</v>
      </c>
      <c r="DN16" s="486" t="s">
        <v>273</v>
      </c>
      <c r="DO16" s="486" t="s">
        <v>273</v>
      </c>
      <c r="DP16" s="486" t="s">
        <v>273</v>
      </c>
      <c r="DQ16" s="486" t="s">
        <v>273</v>
      </c>
      <c r="DR16" s="486" t="s">
        <v>273</v>
      </c>
      <c r="DS16" s="486" t="s">
        <v>273</v>
      </c>
      <c r="DT16" s="486" t="s">
        <v>273</v>
      </c>
      <c r="DU16" s="486" t="s">
        <v>273</v>
      </c>
      <c r="DV16" s="486" t="s">
        <v>273</v>
      </c>
      <c r="DW16" s="486">
        <v>3</v>
      </c>
      <c r="DX16" s="486">
        <v>0</v>
      </c>
      <c r="DY16" s="486">
        <v>0</v>
      </c>
      <c r="DZ16" s="486">
        <v>0</v>
      </c>
      <c r="EA16" s="486">
        <v>0</v>
      </c>
      <c r="EB16" s="486">
        <v>0</v>
      </c>
      <c r="EC16" s="486">
        <v>3</v>
      </c>
      <c r="ED16" s="486">
        <v>0</v>
      </c>
      <c r="EE16" s="486">
        <v>0</v>
      </c>
      <c r="EF16" s="486">
        <v>0</v>
      </c>
      <c r="EG16" s="486">
        <v>1</v>
      </c>
      <c r="EH16" s="486">
        <v>0</v>
      </c>
      <c r="EI16" s="486">
        <v>3</v>
      </c>
      <c r="EJ16" s="486">
        <v>0</v>
      </c>
      <c r="EK16" s="486">
        <v>0</v>
      </c>
      <c r="EL16" s="486">
        <v>0</v>
      </c>
      <c r="EM16" s="486">
        <v>1</v>
      </c>
      <c r="EN16" s="486">
        <v>0</v>
      </c>
      <c r="EO16" s="486">
        <v>1</v>
      </c>
      <c r="EP16" s="486">
        <v>2</v>
      </c>
      <c r="EQ16" s="486">
        <v>0</v>
      </c>
      <c r="ER16" s="486">
        <v>1</v>
      </c>
      <c r="ES16" s="486">
        <v>1</v>
      </c>
      <c r="ET16" s="486">
        <v>0</v>
      </c>
      <c r="EU16" s="486">
        <v>0</v>
      </c>
      <c r="EV16" s="486">
        <v>1</v>
      </c>
      <c r="EW16" s="486">
        <v>0</v>
      </c>
      <c r="EX16" s="486">
        <v>0</v>
      </c>
      <c r="EY16" s="486">
        <v>1</v>
      </c>
      <c r="EZ16" s="486">
        <v>1</v>
      </c>
      <c r="FA16" s="486">
        <v>0</v>
      </c>
      <c r="FB16" s="486">
        <v>2</v>
      </c>
      <c r="FC16" s="486">
        <v>1</v>
      </c>
      <c r="FD16" s="486">
        <v>1</v>
      </c>
      <c r="FE16" s="486">
        <v>1</v>
      </c>
      <c r="FF16" s="486">
        <v>0</v>
      </c>
      <c r="FG16" s="486">
        <v>0</v>
      </c>
      <c r="FH16" s="486">
        <v>1</v>
      </c>
      <c r="FI16" s="486">
        <v>0</v>
      </c>
      <c r="FJ16" s="486">
        <v>0</v>
      </c>
      <c r="FK16" s="486">
        <v>2</v>
      </c>
      <c r="FL16" s="486">
        <v>2</v>
      </c>
      <c r="FM16" s="486">
        <v>2</v>
      </c>
      <c r="FN16" s="486">
        <v>2</v>
      </c>
      <c r="FO16" s="486">
        <v>1</v>
      </c>
      <c r="FP16" s="486">
        <v>0</v>
      </c>
      <c r="FQ16" s="486">
        <v>0</v>
      </c>
      <c r="FR16" s="486">
        <v>1</v>
      </c>
      <c r="FS16" s="486">
        <v>0</v>
      </c>
      <c r="FT16" s="486">
        <v>3</v>
      </c>
      <c r="FU16" s="486">
        <v>1</v>
      </c>
      <c r="FV16" s="486">
        <v>0</v>
      </c>
      <c r="FW16" s="486">
        <v>0</v>
      </c>
      <c r="FX16" s="486">
        <v>0</v>
      </c>
      <c r="FY16" s="486">
        <v>3</v>
      </c>
      <c r="FZ16" s="486">
        <v>2</v>
      </c>
      <c r="GA16" s="486">
        <v>0</v>
      </c>
      <c r="GB16" s="486">
        <v>0</v>
      </c>
      <c r="GC16" s="486">
        <v>0</v>
      </c>
      <c r="GD16" s="486">
        <v>0</v>
      </c>
      <c r="GE16" s="486">
        <v>0</v>
      </c>
      <c r="GF16" s="486">
        <v>1</v>
      </c>
      <c r="GG16" s="486">
        <v>0</v>
      </c>
      <c r="GH16" s="486">
        <v>0</v>
      </c>
      <c r="GI16" s="486">
        <v>1</v>
      </c>
      <c r="GJ16" s="486">
        <v>1</v>
      </c>
      <c r="GK16" s="486">
        <v>0</v>
      </c>
      <c r="GL16" s="486">
        <v>3</v>
      </c>
      <c r="GM16" s="486">
        <v>1</v>
      </c>
      <c r="GN16" s="486">
        <v>1</v>
      </c>
      <c r="GO16" s="486">
        <v>1</v>
      </c>
      <c r="GP16" s="486">
        <v>1</v>
      </c>
      <c r="GQ16" s="486">
        <v>3</v>
      </c>
      <c r="GR16" s="486">
        <v>0</v>
      </c>
      <c r="GS16" s="486">
        <v>0</v>
      </c>
      <c r="GT16" s="486">
        <v>1</v>
      </c>
      <c r="GU16" s="486">
        <v>0</v>
      </c>
      <c r="GV16" s="486">
        <v>1</v>
      </c>
      <c r="GW16" s="486">
        <v>1</v>
      </c>
      <c r="GX16" s="486">
        <v>0</v>
      </c>
      <c r="GY16" s="486">
        <v>1</v>
      </c>
      <c r="GZ16" s="486">
        <v>2</v>
      </c>
      <c r="HA16" s="486">
        <v>0</v>
      </c>
      <c r="HB16" s="486">
        <v>0</v>
      </c>
      <c r="HC16" s="486">
        <v>0</v>
      </c>
      <c r="HD16" s="486">
        <v>1</v>
      </c>
      <c r="HE16" s="486">
        <v>0</v>
      </c>
      <c r="HF16" s="486">
        <v>0</v>
      </c>
      <c r="HG16" s="486">
        <v>0</v>
      </c>
      <c r="HH16" s="486">
        <v>1</v>
      </c>
      <c r="HI16" s="486">
        <v>0</v>
      </c>
      <c r="HJ16" s="486">
        <v>0</v>
      </c>
      <c r="HK16" s="486">
        <v>1</v>
      </c>
      <c r="HL16" s="486">
        <v>0</v>
      </c>
      <c r="HM16" s="486">
        <v>2</v>
      </c>
      <c r="HN16" s="486">
        <v>2</v>
      </c>
      <c r="HO16" s="486">
        <v>0</v>
      </c>
      <c r="HP16" s="486">
        <v>0</v>
      </c>
      <c r="HQ16" s="486">
        <v>1</v>
      </c>
      <c r="HR16" s="486">
        <v>0</v>
      </c>
      <c r="HS16" s="486">
        <v>0</v>
      </c>
      <c r="HT16" s="486">
        <v>5</v>
      </c>
      <c r="HU16" s="486">
        <v>0</v>
      </c>
      <c r="HV16" s="486">
        <v>0</v>
      </c>
      <c r="HW16" s="486">
        <v>0</v>
      </c>
      <c r="HX16" s="486">
        <v>1</v>
      </c>
      <c r="HY16" s="486">
        <v>0</v>
      </c>
      <c r="HZ16" s="486">
        <v>1</v>
      </c>
      <c r="IA16" s="486">
        <v>1</v>
      </c>
      <c r="IB16" s="486">
        <v>1</v>
      </c>
      <c r="IC16" s="486">
        <v>1</v>
      </c>
      <c r="ID16" s="486">
        <v>1</v>
      </c>
      <c r="IE16" s="486">
        <v>0</v>
      </c>
      <c r="IF16" s="486">
        <v>0</v>
      </c>
      <c r="IG16" s="486">
        <v>0</v>
      </c>
      <c r="IH16" s="486">
        <v>0</v>
      </c>
      <c r="II16" s="486">
        <v>0</v>
      </c>
      <c r="IJ16" s="486">
        <v>3</v>
      </c>
      <c r="IK16" s="486" t="s">
        <v>97</v>
      </c>
      <c r="IL16" s="486">
        <v>0</v>
      </c>
      <c r="IM16" s="486" t="s">
        <v>97</v>
      </c>
      <c r="IN16" s="486" t="s">
        <v>97</v>
      </c>
      <c r="IO16" s="486">
        <v>0</v>
      </c>
      <c r="IP16" s="486">
        <v>0</v>
      </c>
      <c r="IQ16" s="486">
        <v>0</v>
      </c>
      <c r="IR16" s="486">
        <v>0</v>
      </c>
      <c r="IS16" s="486">
        <v>0</v>
      </c>
      <c r="IT16" s="486">
        <v>0</v>
      </c>
      <c r="IU16" s="486">
        <v>1</v>
      </c>
      <c r="IV16" s="486">
        <v>3</v>
      </c>
      <c r="IW16" s="486">
        <v>1</v>
      </c>
      <c r="IX16" s="486">
        <v>0</v>
      </c>
      <c r="IY16" s="486">
        <v>0</v>
      </c>
      <c r="IZ16" s="486">
        <v>0</v>
      </c>
      <c r="JA16" s="486">
        <v>1</v>
      </c>
      <c r="JB16" s="486">
        <v>0</v>
      </c>
      <c r="JC16" s="486">
        <v>1</v>
      </c>
      <c r="JD16" s="486">
        <v>1</v>
      </c>
      <c r="JE16" s="486">
        <v>6</v>
      </c>
      <c r="JF16" s="486">
        <v>1</v>
      </c>
      <c r="JG16" s="486">
        <v>1</v>
      </c>
      <c r="JH16" s="486">
        <v>1</v>
      </c>
      <c r="JI16" s="486">
        <v>1</v>
      </c>
      <c r="JJ16" s="486">
        <v>3</v>
      </c>
      <c r="JK16" s="486">
        <v>0</v>
      </c>
      <c r="JL16" s="486">
        <v>0</v>
      </c>
      <c r="JM16" s="486">
        <v>0</v>
      </c>
      <c r="JN16" s="486">
        <v>0</v>
      </c>
      <c r="JO16" s="486">
        <v>0</v>
      </c>
      <c r="JP16" s="486">
        <v>2</v>
      </c>
      <c r="JQ16" s="486" t="s">
        <v>273</v>
      </c>
    </row>
    <row r="17" spans="1:277" s="355" customFormat="1" ht="23.25" customHeight="1" x14ac:dyDescent="0.3">
      <c r="A17" s="164"/>
      <c r="B17" s="290" t="s">
        <v>589</v>
      </c>
      <c r="C17" s="481">
        <v>9284.241</v>
      </c>
      <c r="D17" s="481">
        <v>4711.3469999999998</v>
      </c>
      <c r="E17" s="481">
        <v>2132.4639999999999</v>
      </c>
      <c r="F17" s="481">
        <v>1010.989</v>
      </c>
      <c r="G17" s="481">
        <v>1429.261</v>
      </c>
      <c r="H17" s="481">
        <v>0.17799999999999999</v>
      </c>
      <c r="I17" s="479"/>
      <c r="J17" s="481">
        <v>784</v>
      </c>
      <c r="K17" s="481" t="s">
        <v>273</v>
      </c>
      <c r="L17" s="481" t="s">
        <v>273</v>
      </c>
      <c r="M17" s="481">
        <v>132</v>
      </c>
      <c r="N17" s="481">
        <v>234</v>
      </c>
      <c r="O17" s="481">
        <v>75</v>
      </c>
      <c r="P17" s="481">
        <v>56</v>
      </c>
      <c r="Q17" s="481" t="s">
        <v>273</v>
      </c>
      <c r="R17" s="481">
        <v>64</v>
      </c>
      <c r="S17" s="481">
        <v>100</v>
      </c>
      <c r="T17" s="481">
        <v>37</v>
      </c>
      <c r="U17" s="481">
        <v>27</v>
      </c>
      <c r="V17" s="481">
        <v>36</v>
      </c>
      <c r="W17" s="481">
        <v>33</v>
      </c>
      <c r="X17" s="481">
        <v>43</v>
      </c>
      <c r="Y17" s="481">
        <v>28</v>
      </c>
      <c r="Z17" s="481">
        <v>33</v>
      </c>
      <c r="AA17" s="481">
        <v>134</v>
      </c>
      <c r="AB17" s="481">
        <v>43</v>
      </c>
      <c r="AC17" s="481">
        <v>34</v>
      </c>
      <c r="AD17" s="481">
        <v>32</v>
      </c>
      <c r="AE17" s="481">
        <v>61</v>
      </c>
      <c r="AF17" s="481">
        <v>35</v>
      </c>
      <c r="AG17" s="481">
        <v>28</v>
      </c>
      <c r="AH17" s="481">
        <v>17</v>
      </c>
      <c r="AI17" s="481">
        <v>21</v>
      </c>
      <c r="AJ17" s="481">
        <v>5</v>
      </c>
      <c r="AK17" s="481">
        <v>19</v>
      </c>
      <c r="AL17" s="481">
        <v>68</v>
      </c>
      <c r="AM17" s="481">
        <v>135</v>
      </c>
      <c r="AN17" s="481" t="s">
        <v>273</v>
      </c>
      <c r="AO17" s="481">
        <v>7</v>
      </c>
      <c r="AP17" s="481">
        <v>3</v>
      </c>
      <c r="AQ17" s="481">
        <v>36</v>
      </c>
      <c r="AR17" s="481">
        <v>23</v>
      </c>
      <c r="AS17" s="481">
        <v>82</v>
      </c>
      <c r="AT17" s="481">
        <v>91</v>
      </c>
      <c r="AU17" s="481">
        <v>86</v>
      </c>
      <c r="AV17" s="481">
        <v>57</v>
      </c>
      <c r="AW17" s="481">
        <v>17</v>
      </c>
      <c r="AX17" s="481">
        <v>23</v>
      </c>
      <c r="AY17" s="481">
        <v>13</v>
      </c>
      <c r="AZ17" s="481" t="s">
        <v>273</v>
      </c>
      <c r="BA17" s="481">
        <v>144</v>
      </c>
      <c r="BB17" s="481">
        <v>56</v>
      </c>
      <c r="BC17" s="481" t="s">
        <v>273</v>
      </c>
      <c r="BD17" s="481">
        <v>68</v>
      </c>
      <c r="BE17" s="481">
        <v>67</v>
      </c>
      <c r="BF17" s="481">
        <v>29</v>
      </c>
      <c r="BG17" s="481">
        <v>48</v>
      </c>
      <c r="BH17" s="481" t="s">
        <v>273</v>
      </c>
      <c r="BI17" s="481">
        <v>194</v>
      </c>
      <c r="BJ17" s="481">
        <v>166</v>
      </c>
      <c r="BK17" s="481">
        <v>81</v>
      </c>
      <c r="BL17" s="481">
        <v>120</v>
      </c>
      <c r="BM17" s="481">
        <v>80</v>
      </c>
      <c r="BN17" s="481">
        <v>65</v>
      </c>
      <c r="BO17" s="481">
        <v>31</v>
      </c>
      <c r="BP17" s="481">
        <v>728</v>
      </c>
      <c r="BQ17" s="481" t="s">
        <v>273</v>
      </c>
      <c r="BR17" s="481">
        <v>107</v>
      </c>
      <c r="BS17" s="481" t="s">
        <v>273</v>
      </c>
      <c r="BT17" s="481">
        <v>56</v>
      </c>
      <c r="BU17" s="481">
        <v>45</v>
      </c>
      <c r="BV17" s="481">
        <v>54</v>
      </c>
      <c r="BW17" s="481" t="s">
        <v>273</v>
      </c>
      <c r="BX17" s="481" t="s">
        <v>273</v>
      </c>
      <c r="BY17" s="481" t="s">
        <v>273</v>
      </c>
      <c r="BZ17" s="481">
        <v>35</v>
      </c>
      <c r="CA17" s="481" t="s">
        <v>273</v>
      </c>
      <c r="CB17" s="481">
        <v>27</v>
      </c>
      <c r="CC17" s="481" t="s">
        <v>273</v>
      </c>
      <c r="CD17" s="481" t="s">
        <v>273</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v>33</v>
      </c>
      <c r="CV17" s="481">
        <v>487</v>
      </c>
      <c r="CW17" s="481" t="s">
        <v>273</v>
      </c>
      <c r="CX17" s="481" t="s">
        <v>273</v>
      </c>
      <c r="CY17" s="481" t="s">
        <v>273</v>
      </c>
      <c r="CZ17" s="481" t="s">
        <v>273</v>
      </c>
      <c r="DA17" s="481">
        <v>57</v>
      </c>
      <c r="DB17" s="481">
        <v>69</v>
      </c>
      <c r="DC17" s="481" t="s">
        <v>273</v>
      </c>
      <c r="DD17" s="481" t="s">
        <v>273</v>
      </c>
      <c r="DE17" s="481" t="s">
        <v>273</v>
      </c>
      <c r="DF17" s="481" t="s">
        <v>273</v>
      </c>
      <c r="DG17" s="481" t="s">
        <v>273</v>
      </c>
      <c r="DH17" s="481" t="s">
        <v>273</v>
      </c>
      <c r="DI17" s="481">
        <v>83</v>
      </c>
      <c r="DJ17" s="481" t="s">
        <v>273</v>
      </c>
      <c r="DK17" s="481" t="s">
        <v>273</v>
      </c>
      <c r="DL17" s="481" t="s">
        <v>273</v>
      </c>
      <c r="DM17" s="481" t="s">
        <v>273</v>
      </c>
      <c r="DN17" s="481" t="s">
        <v>273</v>
      </c>
      <c r="DO17" s="481" t="s">
        <v>273</v>
      </c>
      <c r="DP17" s="481" t="s">
        <v>273</v>
      </c>
      <c r="DQ17" s="481" t="s">
        <v>273</v>
      </c>
      <c r="DR17" s="481" t="s">
        <v>273</v>
      </c>
      <c r="DS17" s="481" t="s">
        <v>273</v>
      </c>
      <c r="DT17" s="481" t="s">
        <v>273</v>
      </c>
      <c r="DU17" s="481" t="s">
        <v>273</v>
      </c>
      <c r="DV17" s="481" t="s">
        <v>273</v>
      </c>
      <c r="DW17" s="481">
        <v>17</v>
      </c>
      <c r="DX17" s="481">
        <v>7</v>
      </c>
      <c r="DY17" s="481">
        <v>5</v>
      </c>
      <c r="DZ17" s="481">
        <v>6</v>
      </c>
      <c r="EA17" s="481">
        <v>5</v>
      </c>
      <c r="EB17" s="481">
        <v>6</v>
      </c>
      <c r="EC17" s="481">
        <v>20</v>
      </c>
      <c r="ED17" s="481">
        <v>8</v>
      </c>
      <c r="EE17" s="481">
        <v>9</v>
      </c>
      <c r="EF17" s="481">
        <v>8</v>
      </c>
      <c r="EG17" s="481">
        <v>8</v>
      </c>
      <c r="EH17" s="481">
        <v>8</v>
      </c>
      <c r="EI17" s="481">
        <v>23</v>
      </c>
      <c r="EJ17" s="481">
        <v>5</v>
      </c>
      <c r="EK17" s="481">
        <v>5</v>
      </c>
      <c r="EL17" s="481">
        <v>5</v>
      </c>
      <c r="EM17" s="481">
        <v>8</v>
      </c>
      <c r="EN17" s="481">
        <v>8</v>
      </c>
      <c r="EO17" s="481">
        <v>13</v>
      </c>
      <c r="EP17" s="481">
        <v>16</v>
      </c>
      <c r="EQ17" s="481">
        <v>13</v>
      </c>
      <c r="ER17" s="481">
        <v>14</v>
      </c>
      <c r="ES17" s="481">
        <v>8</v>
      </c>
      <c r="ET17" s="481">
        <v>11</v>
      </c>
      <c r="EU17" s="481">
        <v>7</v>
      </c>
      <c r="EV17" s="481">
        <v>14</v>
      </c>
      <c r="EW17" s="481">
        <v>2</v>
      </c>
      <c r="EX17" s="481">
        <v>6</v>
      </c>
      <c r="EY17" s="481">
        <v>8</v>
      </c>
      <c r="EZ17" s="481">
        <v>11</v>
      </c>
      <c r="FA17" s="481">
        <v>4</v>
      </c>
      <c r="FB17" s="481">
        <v>14</v>
      </c>
      <c r="FC17" s="481">
        <v>32</v>
      </c>
      <c r="FD17" s="481">
        <v>8</v>
      </c>
      <c r="FE17" s="481">
        <v>8</v>
      </c>
      <c r="FF17" s="481">
        <v>3</v>
      </c>
      <c r="FG17" s="481">
        <v>3</v>
      </c>
      <c r="FH17" s="481">
        <v>15</v>
      </c>
      <c r="FI17" s="481">
        <v>6</v>
      </c>
      <c r="FJ17" s="481">
        <v>6</v>
      </c>
      <c r="FK17" s="481">
        <v>18</v>
      </c>
      <c r="FL17" s="481">
        <v>27</v>
      </c>
      <c r="FM17" s="481">
        <v>20</v>
      </c>
      <c r="FN17" s="481">
        <v>26</v>
      </c>
      <c r="FO17" s="481">
        <v>11</v>
      </c>
      <c r="FP17" s="481">
        <v>3</v>
      </c>
      <c r="FQ17" s="481">
        <v>6</v>
      </c>
      <c r="FR17" s="481">
        <v>17</v>
      </c>
      <c r="FS17" s="481">
        <v>2</v>
      </c>
      <c r="FT17" s="481">
        <v>11</v>
      </c>
      <c r="FU17" s="481">
        <v>8</v>
      </c>
      <c r="FV17" s="481">
        <v>3</v>
      </c>
      <c r="FW17" s="481">
        <v>2</v>
      </c>
      <c r="FX17" s="481">
        <v>6</v>
      </c>
      <c r="FY17" s="481">
        <v>14</v>
      </c>
      <c r="FZ17" s="481">
        <v>14</v>
      </c>
      <c r="GA17" s="481">
        <v>6</v>
      </c>
      <c r="GB17" s="481">
        <v>6</v>
      </c>
      <c r="GC17" s="481">
        <v>4</v>
      </c>
      <c r="GD17" s="481">
        <v>5</v>
      </c>
      <c r="GE17" s="481">
        <v>6</v>
      </c>
      <c r="GF17" s="481">
        <v>5</v>
      </c>
      <c r="GG17" s="481">
        <v>3</v>
      </c>
      <c r="GH17" s="481">
        <v>4</v>
      </c>
      <c r="GI17" s="481">
        <v>5</v>
      </c>
      <c r="GJ17" s="481">
        <v>10</v>
      </c>
      <c r="GK17" s="481">
        <v>6</v>
      </c>
      <c r="GL17" s="481">
        <v>24</v>
      </c>
      <c r="GM17" s="481">
        <v>17</v>
      </c>
      <c r="GN17" s="481">
        <v>13</v>
      </c>
      <c r="GO17" s="481">
        <v>9</v>
      </c>
      <c r="GP17" s="481">
        <v>8</v>
      </c>
      <c r="GQ17" s="481">
        <v>14</v>
      </c>
      <c r="GR17" s="481">
        <v>2</v>
      </c>
      <c r="GS17" s="481">
        <v>5</v>
      </c>
      <c r="GT17" s="481">
        <v>11</v>
      </c>
      <c r="GU17" s="481">
        <v>3</v>
      </c>
      <c r="GV17" s="481">
        <v>10</v>
      </c>
      <c r="GW17" s="481">
        <v>7</v>
      </c>
      <c r="GX17" s="481">
        <v>4</v>
      </c>
      <c r="GY17" s="481">
        <v>17</v>
      </c>
      <c r="GZ17" s="481">
        <v>20</v>
      </c>
      <c r="HA17" s="481">
        <v>4</v>
      </c>
      <c r="HB17" s="481">
        <v>4</v>
      </c>
      <c r="HC17" s="481">
        <v>8</v>
      </c>
      <c r="HD17" s="481">
        <v>12</v>
      </c>
      <c r="HE17" s="481">
        <v>3</v>
      </c>
      <c r="HF17" s="481">
        <v>5</v>
      </c>
      <c r="HG17" s="481">
        <v>6</v>
      </c>
      <c r="HH17" s="481">
        <v>8</v>
      </c>
      <c r="HI17" s="481">
        <v>6</v>
      </c>
      <c r="HJ17" s="481">
        <v>1</v>
      </c>
      <c r="HK17" s="481">
        <v>11</v>
      </c>
      <c r="HL17" s="481">
        <v>7</v>
      </c>
      <c r="HM17" s="481">
        <v>15</v>
      </c>
      <c r="HN17" s="481">
        <v>20</v>
      </c>
      <c r="HO17" s="481">
        <v>11</v>
      </c>
      <c r="HP17" s="481">
        <v>6</v>
      </c>
      <c r="HQ17" s="481">
        <v>12</v>
      </c>
      <c r="HR17" s="481">
        <v>12</v>
      </c>
      <c r="HS17" s="481">
        <v>12</v>
      </c>
      <c r="HT17" s="481">
        <v>12</v>
      </c>
      <c r="HU17" s="481">
        <v>6</v>
      </c>
      <c r="HV17" s="481">
        <v>1</v>
      </c>
      <c r="HW17" s="481">
        <v>9</v>
      </c>
      <c r="HX17" s="481">
        <v>10</v>
      </c>
      <c r="HY17" s="481">
        <v>6</v>
      </c>
      <c r="HZ17" s="481">
        <v>5</v>
      </c>
      <c r="IA17" s="481">
        <v>6</v>
      </c>
      <c r="IB17" s="481">
        <v>8</v>
      </c>
      <c r="IC17" s="481">
        <v>8</v>
      </c>
      <c r="ID17" s="481">
        <v>13</v>
      </c>
      <c r="IE17" s="481">
        <v>5</v>
      </c>
      <c r="IF17" s="481">
        <v>4</v>
      </c>
      <c r="IG17" s="481">
        <v>3</v>
      </c>
      <c r="IH17" s="481">
        <v>5</v>
      </c>
      <c r="II17" s="481">
        <v>6</v>
      </c>
      <c r="IJ17" s="481">
        <v>13</v>
      </c>
      <c r="IK17" s="481">
        <v>1</v>
      </c>
      <c r="IL17" s="481">
        <v>3</v>
      </c>
      <c r="IM17" s="481">
        <v>2</v>
      </c>
      <c r="IN17" s="481">
        <v>1</v>
      </c>
      <c r="IO17" s="481">
        <v>5</v>
      </c>
      <c r="IP17" s="481">
        <v>7</v>
      </c>
      <c r="IQ17" s="481">
        <v>5</v>
      </c>
      <c r="IR17" s="481">
        <v>4</v>
      </c>
      <c r="IS17" s="481">
        <v>3</v>
      </c>
      <c r="IT17" s="481">
        <v>5</v>
      </c>
      <c r="IU17" s="481">
        <v>9</v>
      </c>
      <c r="IV17" s="481">
        <v>50</v>
      </c>
      <c r="IW17" s="481">
        <v>17</v>
      </c>
      <c r="IX17" s="481">
        <v>9</v>
      </c>
      <c r="IY17" s="481">
        <v>4</v>
      </c>
      <c r="IZ17" s="481">
        <v>16</v>
      </c>
      <c r="JA17" s="481">
        <v>6</v>
      </c>
      <c r="JB17" s="481">
        <v>6</v>
      </c>
      <c r="JC17" s="481">
        <v>9</v>
      </c>
      <c r="JD17" s="481">
        <v>12</v>
      </c>
      <c r="JE17" s="481">
        <v>28</v>
      </c>
      <c r="JF17" s="481">
        <v>5</v>
      </c>
      <c r="JG17" s="481">
        <v>7</v>
      </c>
      <c r="JH17" s="481">
        <v>9</v>
      </c>
      <c r="JI17" s="481">
        <v>9</v>
      </c>
      <c r="JJ17" s="481">
        <v>15</v>
      </c>
      <c r="JK17" s="481">
        <v>7</v>
      </c>
      <c r="JL17" s="481">
        <v>4</v>
      </c>
      <c r="JM17" s="481">
        <v>5</v>
      </c>
      <c r="JN17" s="481">
        <v>6</v>
      </c>
      <c r="JO17" s="481">
        <v>5</v>
      </c>
      <c r="JP17" s="481">
        <v>5</v>
      </c>
      <c r="JQ17" s="481" t="s">
        <v>273</v>
      </c>
    </row>
    <row r="18" spans="1:277" s="355" customFormat="1" ht="23.25" customHeight="1" x14ac:dyDescent="0.3">
      <c r="A18" s="164"/>
      <c r="B18" s="290" t="s">
        <v>1</v>
      </c>
      <c r="C18" s="481">
        <v>20248.137999999999</v>
      </c>
      <c r="D18" s="481">
        <v>8239.1290000000008</v>
      </c>
      <c r="E18" s="481">
        <v>4049.2280000000001</v>
      </c>
      <c r="F18" s="481">
        <v>3725.78</v>
      </c>
      <c r="G18" s="481">
        <v>4179.1959999999999</v>
      </c>
      <c r="H18" s="481">
        <v>54.802999999999997</v>
      </c>
      <c r="I18" s="479"/>
      <c r="J18" s="481">
        <v>866</v>
      </c>
      <c r="K18" s="481">
        <v>376</v>
      </c>
      <c r="L18" s="481">
        <v>531</v>
      </c>
      <c r="M18" s="481">
        <v>342</v>
      </c>
      <c r="N18" s="481">
        <v>280</v>
      </c>
      <c r="O18" s="481">
        <v>223</v>
      </c>
      <c r="P18" s="481">
        <v>210</v>
      </c>
      <c r="Q18" s="481">
        <v>227</v>
      </c>
      <c r="R18" s="481">
        <v>177</v>
      </c>
      <c r="S18" s="481">
        <v>171</v>
      </c>
      <c r="T18" s="481">
        <v>113</v>
      </c>
      <c r="U18" s="481">
        <v>42</v>
      </c>
      <c r="V18" s="481">
        <v>91</v>
      </c>
      <c r="W18" s="481">
        <v>13</v>
      </c>
      <c r="X18" s="481">
        <v>107</v>
      </c>
      <c r="Y18" s="481">
        <v>89</v>
      </c>
      <c r="Z18" s="481">
        <v>111</v>
      </c>
      <c r="AA18" s="481">
        <v>102</v>
      </c>
      <c r="AB18" s="481">
        <v>78</v>
      </c>
      <c r="AC18" s="481">
        <v>92</v>
      </c>
      <c r="AD18" s="481">
        <v>55</v>
      </c>
      <c r="AE18" s="481">
        <v>66</v>
      </c>
      <c r="AF18" s="481">
        <v>54</v>
      </c>
      <c r="AG18" s="481">
        <v>55</v>
      </c>
      <c r="AH18" s="481">
        <v>18</v>
      </c>
      <c r="AI18" s="481">
        <v>51</v>
      </c>
      <c r="AJ18" s="481">
        <v>8</v>
      </c>
      <c r="AK18" s="481">
        <v>39</v>
      </c>
      <c r="AL18" s="481">
        <v>134</v>
      </c>
      <c r="AM18" s="481">
        <v>137</v>
      </c>
      <c r="AN18" s="481">
        <v>141</v>
      </c>
      <c r="AO18" s="481">
        <v>2</v>
      </c>
      <c r="AP18" s="481">
        <v>5</v>
      </c>
      <c r="AQ18" s="481">
        <v>86</v>
      </c>
      <c r="AR18" s="481">
        <v>45</v>
      </c>
      <c r="AS18" s="481">
        <v>132</v>
      </c>
      <c r="AT18" s="481">
        <v>224</v>
      </c>
      <c r="AU18" s="481">
        <v>138</v>
      </c>
      <c r="AV18" s="481">
        <v>96</v>
      </c>
      <c r="AW18" s="481">
        <v>16</v>
      </c>
      <c r="AX18" s="481">
        <v>145</v>
      </c>
      <c r="AY18" s="481">
        <v>90</v>
      </c>
      <c r="AZ18" s="481">
        <v>95</v>
      </c>
      <c r="BA18" s="481">
        <v>204</v>
      </c>
      <c r="BB18" s="481">
        <v>126</v>
      </c>
      <c r="BC18" s="481">
        <v>33</v>
      </c>
      <c r="BD18" s="481">
        <v>73</v>
      </c>
      <c r="BE18" s="481">
        <v>77</v>
      </c>
      <c r="BF18" s="481">
        <v>56</v>
      </c>
      <c r="BG18" s="481">
        <v>68</v>
      </c>
      <c r="BH18" s="481">
        <v>476</v>
      </c>
      <c r="BI18" s="481">
        <v>297</v>
      </c>
      <c r="BJ18" s="481">
        <v>243</v>
      </c>
      <c r="BK18" s="481">
        <v>81</v>
      </c>
      <c r="BL18" s="481">
        <v>127</v>
      </c>
      <c r="BM18" s="481">
        <v>94</v>
      </c>
      <c r="BN18" s="481">
        <v>132</v>
      </c>
      <c r="BO18" s="481">
        <v>53</v>
      </c>
      <c r="BP18" s="481">
        <v>394</v>
      </c>
      <c r="BQ18" s="481">
        <v>430</v>
      </c>
      <c r="BR18" s="481">
        <v>211</v>
      </c>
      <c r="BS18" s="481">
        <v>174</v>
      </c>
      <c r="BT18" s="481">
        <v>114</v>
      </c>
      <c r="BU18" s="481">
        <v>105</v>
      </c>
      <c r="BV18" s="481">
        <v>101</v>
      </c>
      <c r="BW18" s="481">
        <v>79</v>
      </c>
      <c r="BX18" s="481">
        <v>84</v>
      </c>
      <c r="BY18" s="481">
        <v>84</v>
      </c>
      <c r="BZ18" s="481">
        <v>61</v>
      </c>
      <c r="CA18" s="481">
        <v>54</v>
      </c>
      <c r="CB18" s="481">
        <v>51</v>
      </c>
      <c r="CC18" s="481">
        <v>33</v>
      </c>
      <c r="CD18" s="481">
        <v>77</v>
      </c>
      <c r="CE18" s="481">
        <v>46</v>
      </c>
      <c r="CF18" s="481">
        <v>43</v>
      </c>
      <c r="CG18" s="481">
        <v>35</v>
      </c>
      <c r="CH18" s="481">
        <v>36</v>
      </c>
      <c r="CI18" s="481">
        <v>22</v>
      </c>
      <c r="CJ18" s="481">
        <v>22</v>
      </c>
      <c r="CK18" s="481">
        <v>27</v>
      </c>
      <c r="CL18" s="481">
        <v>21</v>
      </c>
      <c r="CM18" s="481">
        <v>19</v>
      </c>
      <c r="CN18" s="481">
        <v>17</v>
      </c>
      <c r="CO18" s="481">
        <v>21</v>
      </c>
      <c r="CP18" s="481">
        <v>10</v>
      </c>
      <c r="CQ18" s="481">
        <v>11</v>
      </c>
      <c r="CR18" s="481">
        <v>5</v>
      </c>
      <c r="CS18" s="481">
        <v>7</v>
      </c>
      <c r="CT18" s="481">
        <v>116</v>
      </c>
      <c r="CU18" s="481">
        <v>39</v>
      </c>
      <c r="CV18" s="481">
        <v>383</v>
      </c>
      <c r="CW18" s="481">
        <v>317</v>
      </c>
      <c r="CX18" s="481">
        <v>237</v>
      </c>
      <c r="CY18" s="481">
        <v>151</v>
      </c>
      <c r="CZ18" s="481">
        <v>114</v>
      </c>
      <c r="DA18" s="481">
        <v>191</v>
      </c>
      <c r="DB18" s="481">
        <v>89</v>
      </c>
      <c r="DC18" s="481">
        <v>439</v>
      </c>
      <c r="DD18" s="481">
        <v>408</v>
      </c>
      <c r="DE18" s="481">
        <v>402</v>
      </c>
      <c r="DF18" s="481">
        <v>293</v>
      </c>
      <c r="DG18" s="481">
        <v>316</v>
      </c>
      <c r="DH18" s="481">
        <v>266</v>
      </c>
      <c r="DI18" s="481">
        <v>210</v>
      </c>
      <c r="DJ18" s="481">
        <v>218</v>
      </c>
      <c r="DK18" s="481">
        <v>119</v>
      </c>
      <c r="DL18" s="481">
        <v>110</v>
      </c>
      <c r="DM18" s="481">
        <v>124</v>
      </c>
      <c r="DN18" s="481">
        <v>107</v>
      </c>
      <c r="DO18" s="481">
        <v>74</v>
      </c>
      <c r="DP18" s="481">
        <v>71</v>
      </c>
      <c r="DQ18" s="481">
        <v>286</v>
      </c>
      <c r="DR18" s="481">
        <v>114</v>
      </c>
      <c r="DS18" s="481">
        <v>77</v>
      </c>
      <c r="DT18" s="481">
        <v>16</v>
      </c>
      <c r="DU18" s="481">
        <v>6</v>
      </c>
      <c r="DV18" s="481">
        <v>61</v>
      </c>
      <c r="DW18" s="481">
        <v>78</v>
      </c>
      <c r="DX18" s="481">
        <v>23</v>
      </c>
      <c r="DY18" s="481">
        <v>18</v>
      </c>
      <c r="DZ18" s="481">
        <v>15</v>
      </c>
      <c r="EA18" s="481">
        <v>20</v>
      </c>
      <c r="EB18" s="481">
        <v>22</v>
      </c>
      <c r="EC18" s="481">
        <v>55</v>
      </c>
      <c r="ED18" s="481">
        <v>40</v>
      </c>
      <c r="EE18" s="481">
        <v>26</v>
      </c>
      <c r="EF18" s="481">
        <v>22</v>
      </c>
      <c r="EG18" s="481">
        <v>26</v>
      </c>
      <c r="EH18" s="481">
        <v>29</v>
      </c>
      <c r="EI18" s="481">
        <v>82</v>
      </c>
      <c r="EJ18" s="481">
        <v>14</v>
      </c>
      <c r="EK18" s="481">
        <v>25</v>
      </c>
      <c r="EL18" s="481">
        <v>16</v>
      </c>
      <c r="EM18" s="481">
        <v>25</v>
      </c>
      <c r="EN18" s="481">
        <v>49</v>
      </c>
      <c r="EO18" s="481">
        <v>50</v>
      </c>
      <c r="EP18" s="481">
        <v>58</v>
      </c>
      <c r="EQ18" s="481">
        <v>81</v>
      </c>
      <c r="ER18" s="481">
        <v>48</v>
      </c>
      <c r="ES18" s="481">
        <v>23</v>
      </c>
      <c r="ET18" s="481">
        <v>16</v>
      </c>
      <c r="EU18" s="481">
        <v>23</v>
      </c>
      <c r="EV18" s="481">
        <v>45</v>
      </c>
      <c r="EW18" s="481">
        <v>3</v>
      </c>
      <c r="EX18" s="481">
        <v>5</v>
      </c>
      <c r="EY18" s="481">
        <v>25</v>
      </c>
      <c r="EZ18" s="481">
        <v>21</v>
      </c>
      <c r="FA18" s="481">
        <v>17</v>
      </c>
      <c r="FB18" s="481">
        <v>48</v>
      </c>
      <c r="FC18" s="481">
        <v>4</v>
      </c>
      <c r="FD18" s="481">
        <v>31</v>
      </c>
      <c r="FE18" s="481">
        <v>15</v>
      </c>
      <c r="FF18" s="481">
        <v>12</v>
      </c>
      <c r="FG18" s="481">
        <v>10</v>
      </c>
      <c r="FH18" s="481">
        <v>70</v>
      </c>
      <c r="FI18" s="481">
        <v>32</v>
      </c>
      <c r="FJ18" s="481">
        <v>25</v>
      </c>
      <c r="FK18" s="481">
        <v>60</v>
      </c>
      <c r="FL18" s="481">
        <v>67</v>
      </c>
      <c r="FM18" s="481">
        <v>51</v>
      </c>
      <c r="FN18" s="481">
        <v>105</v>
      </c>
      <c r="FO18" s="481">
        <v>36</v>
      </c>
      <c r="FP18" s="481">
        <v>14</v>
      </c>
      <c r="FQ18" s="481">
        <v>20</v>
      </c>
      <c r="FR18" s="481">
        <v>28</v>
      </c>
      <c r="FS18" s="481">
        <v>0</v>
      </c>
      <c r="FT18" s="481">
        <v>26</v>
      </c>
      <c r="FU18" s="481">
        <v>19</v>
      </c>
      <c r="FV18" s="481">
        <v>10</v>
      </c>
      <c r="FW18" s="481">
        <v>11</v>
      </c>
      <c r="FX18" s="481">
        <v>14</v>
      </c>
      <c r="FY18" s="481">
        <v>27</v>
      </c>
      <c r="FZ18" s="481">
        <v>67</v>
      </c>
      <c r="GA18" s="481">
        <v>19</v>
      </c>
      <c r="GB18" s="481">
        <v>21</v>
      </c>
      <c r="GC18" s="481">
        <v>2</v>
      </c>
      <c r="GD18" s="481">
        <v>19</v>
      </c>
      <c r="GE18" s="481">
        <v>18</v>
      </c>
      <c r="GF18" s="481">
        <v>13</v>
      </c>
      <c r="GG18" s="481">
        <v>8</v>
      </c>
      <c r="GH18" s="481">
        <v>4</v>
      </c>
      <c r="GI18" s="481">
        <v>17</v>
      </c>
      <c r="GJ18" s="481">
        <v>30</v>
      </c>
      <c r="GK18" s="481">
        <v>15</v>
      </c>
      <c r="GL18" s="481">
        <v>34</v>
      </c>
      <c r="GM18" s="481">
        <v>31</v>
      </c>
      <c r="GN18" s="481">
        <v>23</v>
      </c>
      <c r="GO18" s="481">
        <v>20</v>
      </c>
      <c r="GP18" s="481">
        <v>15</v>
      </c>
      <c r="GQ18" s="481">
        <v>34</v>
      </c>
      <c r="GR18" s="481">
        <v>2</v>
      </c>
      <c r="GS18" s="481">
        <v>13</v>
      </c>
      <c r="GT18" s="481">
        <v>29</v>
      </c>
      <c r="GU18" s="481">
        <v>9</v>
      </c>
      <c r="GV18" s="481">
        <v>40</v>
      </c>
      <c r="GW18" s="481">
        <v>16</v>
      </c>
      <c r="GX18" s="481">
        <v>14</v>
      </c>
      <c r="GY18" s="481">
        <v>94</v>
      </c>
      <c r="GZ18" s="481">
        <v>59</v>
      </c>
      <c r="HA18" s="481">
        <v>21</v>
      </c>
      <c r="HB18" s="481">
        <v>15</v>
      </c>
      <c r="HC18" s="481">
        <v>13</v>
      </c>
      <c r="HD18" s="481">
        <v>29</v>
      </c>
      <c r="HE18" s="481">
        <v>20</v>
      </c>
      <c r="HF18" s="481">
        <v>18</v>
      </c>
      <c r="HG18" s="481">
        <v>15</v>
      </c>
      <c r="HH18" s="481">
        <v>24</v>
      </c>
      <c r="HI18" s="481">
        <v>32</v>
      </c>
      <c r="HJ18" s="481">
        <v>2</v>
      </c>
      <c r="HK18" s="481">
        <v>27</v>
      </c>
      <c r="HL18" s="481">
        <v>7</v>
      </c>
      <c r="HM18" s="481">
        <v>58</v>
      </c>
      <c r="HN18" s="481">
        <v>53</v>
      </c>
      <c r="HO18" s="481">
        <v>35</v>
      </c>
      <c r="HP18" s="481">
        <v>22</v>
      </c>
      <c r="HQ18" s="481">
        <v>45</v>
      </c>
      <c r="HR18" s="481">
        <v>60</v>
      </c>
      <c r="HS18" s="481">
        <v>24</v>
      </c>
      <c r="HT18" s="481">
        <v>20</v>
      </c>
      <c r="HU18" s="481">
        <v>14</v>
      </c>
      <c r="HV18" s="481">
        <v>1</v>
      </c>
      <c r="HW18" s="481">
        <v>19</v>
      </c>
      <c r="HX18" s="481">
        <v>12</v>
      </c>
      <c r="HY18" s="481">
        <v>22</v>
      </c>
      <c r="HZ18" s="481">
        <v>11</v>
      </c>
      <c r="IA18" s="481">
        <v>15</v>
      </c>
      <c r="IB18" s="481">
        <v>24</v>
      </c>
      <c r="IC18" s="481">
        <v>19</v>
      </c>
      <c r="ID18" s="481">
        <v>45</v>
      </c>
      <c r="IE18" s="481">
        <v>23</v>
      </c>
      <c r="IF18" s="481">
        <v>19</v>
      </c>
      <c r="IG18" s="481">
        <v>14</v>
      </c>
      <c r="IH18" s="481">
        <v>25</v>
      </c>
      <c r="II18" s="481">
        <v>23</v>
      </c>
      <c r="IJ18" s="481">
        <v>46</v>
      </c>
      <c r="IK18" s="481">
        <v>1</v>
      </c>
      <c r="IL18" s="481">
        <v>10</v>
      </c>
      <c r="IM18" s="481">
        <v>14</v>
      </c>
      <c r="IN18" s="481">
        <v>9</v>
      </c>
      <c r="IO18" s="481">
        <v>19</v>
      </c>
      <c r="IP18" s="481">
        <v>16</v>
      </c>
      <c r="IQ18" s="481">
        <v>12</v>
      </c>
      <c r="IR18" s="481">
        <v>8</v>
      </c>
      <c r="IS18" s="481">
        <v>7</v>
      </c>
      <c r="IT18" s="481">
        <v>14</v>
      </c>
      <c r="IU18" s="481">
        <v>17</v>
      </c>
      <c r="IV18" s="481">
        <v>133</v>
      </c>
      <c r="IW18" s="481">
        <v>50</v>
      </c>
      <c r="IX18" s="481">
        <v>34</v>
      </c>
      <c r="IY18" s="481">
        <v>25</v>
      </c>
      <c r="IZ18" s="481">
        <v>27</v>
      </c>
      <c r="JA18" s="481">
        <v>17</v>
      </c>
      <c r="JB18" s="481">
        <v>17</v>
      </c>
      <c r="JC18" s="481">
        <v>33</v>
      </c>
      <c r="JD18" s="481">
        <v>42</v>
      </c>
      <c r="JE18" s="481">
        <v>96</v>
      </c>
      <c r="JF18" s="481">
        <v>15</v>
      </c>
      <c r="JG18" s="481">
        <v>19</v>
      </c>
      <c r="JH18" s="481">
        <v>30</v>
      </c>
      <c r="JI18" s="481">
        <v>25</v>
      </c>
      <c r="JJ18" s="481">
        <v>45</v>
      </c>
      <c r="JK18" s="481">
        <v>22</v>
      </c>
      <c r="JL18" s="481">
        <v>9</v>
      </c>
      <c r="JM18" s="481">
        <v>10</v>
      </c>
      <c r="JN18" s="481">
        <v>19</v>
      </c>
      <c r="JO18" s="481">
        <v>17</v>
      </c>
      <c r="JP18" s="481">
        <v>19</v>
      </c>
      <c r="JQ18" s="481">
        <v>54</v>
      </c>
    </row>
    <row r="19" spans="1:277" s="355" customFormat="1" ht="23.25" customHeight="1" x14ac:dyDescent="0.3">
      <c r="A19" s="164"/>
      <c r="B19" s="290" t="s">
        <v>695</v>
      </c>
      <c r="C19" s="481">
        <v>4205.6869999999999</v>
      </c>
      <c r="D19" s="481">
        <v>1140.182</v>
      </c>
      <c r="E19" s="481">
        <v>754.17899999999997</v>
      </c>
      <c r="F19" s="481">
        <v>1126.961</v>
      </c>
      <c r="G19" s="481">
        <v>1184.3630000000001</v>
      </c>
      <c r="H19" s="481" t="s">
        <v>97</v>
      </c>
      <c r="I19" s="479"/>
      <c r="J19" s="481">
        <v>86</v>
      </c>
      <c r="K19" s="481">
        <v>72</v>
      </c>
      <c r="L19" s="481">
        <v>69</v>
      </c>
      <c r="M19" s="481">
        <v>50</v>
      </c>
      <c r="N19" s="481">
        <v>46</v>
      </c>
      <c r="O19" s="481">
        <v>6</v>
      </c>
      <c r="P19" s="481">
        <v>6</v>
      </c>
      <c r="Q19" s="481">
        <v>41</v>
      </c>
      <c r="R19" s="481">
        <v>11</v>
      </c>
      <c r="S19" s="481">
        <v>7</v>
      </c>
      <c r="T19" s="481">
        <v>7</v>
      </c>
      <c r="U19" s="481">
        <v>4</v>
      </c>
      <c r="V19" s="481">
        <v>11</v>
      </c>
      <c r="W19" s="481">
        <v>4</v>
      </c>
      <c r="X19" s="481">
        <v>10</v>
      </c>
      <c r="Y19" s="481">
        <v>27</v>
      </c>
      <c r="Z19" s="481">
        <v>24</v>
      </c>
      <c r="AA19" s="481">
        <v>14</v>
      </c>
      <c r="AB19" s="481">
        <v>12</v>
      </c>
      <c r="AC19" s="481">
        <v>25</v>
      </c>
      <c r="AD19" s="481">
        <v>5</v>
      </c>
      <c r="AE19" s="481">
        <v>10</v>
      </c>
      <c r="AF19" s="481">
        <v>8</v>
      </c>
      <c r="AG19" s="481">
        <v>21</v>
      </c>
      <c r="AH19" s="481">
        <v>1</v>
      </c>
      <c r="AI19" s="481">
        <v>14</v>
      </c>
      <c r="AJ19" s="481">
        <v>1</v>
      </c>
      <c r="AK19" s="481">
        <v>15</v>
      </c>
      <c r="AL19" s="481">
        <v>13</v>
      </c>
      <c r="AM19" s="481">
        <v>15</v>
      </c>
      <c r="AN19" s="481">
        <v>11</v>
      </c>
      <c r="AO19" s="481" t="s">
        <v>97</v>
      </c>
      <c r="AP19" s="481">
        <v>1</v>
      </c>
      <c r="AQ19" s="481">
        <v>9</v>
      </c>
      <c r="AR19" s="481">
        <v>5</v>
      </c>
      <c r="AS19" s="481">
        <v>11</v>
      </c>
      <c r="AT19" s="481">
        <v>15</v>
      </c>
      <c r="AU19" s="481">
        <v>15</v>
      </c>
      <c r="AV19" s="481">
        <v>17</v>
      </c>
      <c r="AW19" s="481">
        <v>4</v>
      </c>
      <c r="AX19" s="481">
        <v>25</v>
      </c>
      <c r="AY19" s="481">
        <v>13</v>
      </c>
      <c r="AZ19" s="481">
        <v>16</v>
      </c>
      <c r="BA19" s="481">
        <v>17</v>
      </c>
      <c r="BB19" s="481">
        <v>48</v>
      </c>
      <c r="BC19" s="481">
        <v>10</v>
      </c>
      <c r="BD19" s="481">
        <v>6</v>
      </c>
      <c r="BE19" s="481">
        <v>27</v>
      </c>
      <c r="BF19" s="481">
        <v>24</v>
      </c>
      <c r="BG19" s="481">
        <v>5</v>
      </c>
      <c r="BH19" s="481">
        <v>71</v>
      </c>
      <c r="BI19" s="481">
        <v>35</v>
      </c>
      <c r="BJ19" s="481">
        <v>25</v>
      </c>
      <c r="BK19" s="481">
        <v>9</v>
      </c>
      <c r="BL19" s="481">
        <v>18</v>
      </c>
      <c r="BM19" s="481">
        <v>5</v>
      </c>
      <c r="BN19" s="481">
        <v>16</v>
      </c>
      <c r="BO19" s="481">
        <v>19</v>
      </c>
      <c r="BP19" s="481">
        <v>116</v>
      </c>
      <c r="BQ19" s="481">
        <v>49</v>
      </c>
      <c r="BR19" s="481">
        <v>45</v>
      </c>
      <c r="BS19" s="481">
        <v>24</v>
      </c>
      <c r="BT19" s="481">
        <v>8</v>
      </c>
      <c r="BU19" s="481">
        <v>7</v>
      </c>
      <c r="BV19" s="481">
        <v>14</v>
      </c>
      <c r="BW19" s="481">
        <v>27</v>
      </c>
      <c r="BX19" s="481">
        <v>19</v>
      </c>
      <c r="BY19" s="481">
        <v>25</v>
      </c>
      <c r="BZ19" s="481">
        <v>11</v>
      </c>
      <c r="CA19" s="481">
        <v>15</v>
      </c>
      <c r="CB19" s="481">
        <v>6</v>
      </c>
      <c r="CC19" s="481">
        <v>5</v>
      </c>
      <c r="CD19" s="481" t="s">
        <v>97</v>
      </c>
      <c r="CE19" s="481" t="s">
        <v>97</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v>16</v>
      </c>
      <c r="CU19" s="481">
        <v>7</v>
      </c>
      <c r="CV19" s="481">
        <v>176</v>
      </c>
      <c r="CW19" s="481">
        <v>53</v>
      </c>
      <c r="CX19" s="481">
        <v>25</v>
      </c>
      <c r="CY19" s="481">
        <v>35</v>
      </c>
      <c r="CZ19" s="481">
        <v>14</v>
      </c>
      <c r="DA19" s="481">
        <v>23</v>
      </c>
      <c r="DB19" s="481">
        <v>23</v>
      </c>
      <c r="DC19" s="481">
        <v>110</v>
      </c>
      <c r="DD19" s="481">
        <v>93</v>
      </c>
      <c r="DE19" s="481">
        <v>135</v>
      </c>
      <c r="DF19" s="481">
        <v>124</v>
      </c>
      <c r="DG19" s="481">
        <v>97</v>
      </c>
      <c r="DH19" s="481">
        <v>75</v>
      </c>
      <c r="DI19" s="481">
        <v>79</v>
      </c>
      <c r="DJ19" s="481">
        <v>78</v>
      </c>
      <c r="DK19" s="481">
        <v>32</v>
      </c>
      <c r="DL19" s="481">
        <v>42</v>
      </c>
      <c r="DM19" s="481">
        <v>43</v>
      </c>
      <c r="DN19" s="481">
        <v>17</v>
      </c>
      <c r="DO19" s="481">
        <v>10</v>
      </c>
      <c r="DP19" s="481">
        <v>15</v>
      </c>
      <c r="DQ19" s="481">
        <v>62</v>
      </c>
      <c r="DR19" s="481">
        <v>46</v>
      </c>
      <c r="DS19" s="481">
        <v>28</v>
      </c>
      <c r="DT19" s="481">
        <v>10</v>
      </c>
      <c r="DU19" s="481">
        <v>3</v>
      </c>
      <c r="DV19" s="481">
        <v>18</v>
      </c>
      <c r="DW19" s="481">
        <v>18</v>
      </c>
      <c r="DX19" s="481">
        <v>5</v>
      </c>
      <c r="DY19" s="481">
        <v>3</v>
      </c>
      <c r="DZ19" s="481">
        <v>4</v>
      </c>
      <c r="EA19" s="481">
        <v>5</v>
      </c>
      <c r="EB19" s="481">
        <v>5</v>
      </c>
      <c r="EC19" s="481">
        <v>18</v>
      </c>
      <c r="ED19" s="481">
        <v>11</v>
      </c>
      <c r="EE19" s="481">
        <v>8</v>
      </c>
      <c r="EF19" s="481">
        <v>6</v>
      </c>
      <c r="EG19" s="481">
        <v>9</v>
      </c>
      <c r="EH19" s="481">
        <v>11</v>
      </c>
      <c r="EI19" s="481">
        <v>27</v>
      </c>
      <c r="EJ19" s="481">
        <v>5</v>
      </c>
      <c r="EK19" s="481">
        <v>7</v>
      </c>
      <c r="EL19" s="481">
        <v>5</v>
      </c>
      <c r="EM19" s="481">
        <v>9</v>
      </c>
      <c r="EN19" s="481">
        <v>10</v>
      </c>
      <c r="EO19" s="481">
        <v>18</v>
      </c>
      <c r="EP19" s="481">
        <v>18</v>
      </c>
      <c r="EQ19" s="481">
        <v>24</v>
      </c>
      <c r="ER19" s="481">
        <v>14</v>
      </c>
      <c r="ES19" s="481">
        <v>2</v>
      </c>
      <c r="ET19" s="481">
        <v>2</v>
      </c>
      <c r="EU19" s="481">
        <v>4</v>
      </c>
      <c r="EV19" s="481">
        <v>13</v>
      </c>
      <c r="EW19" s="481">
        <v>0</v>
      </c>
      <c r="EX19" s="481">
        <v>2</v>
      </c>
      <c r="EY19" s="481">
        <v>3</v>
      </c>
      <c r="EZ19" s="481">
        <v>5</v>
      </c>
      <c r="FA19" s="481">
        <v>3</v>
      </c>
      <c r="FB19" s="481">
        <v>11</v>
      </c>
      <c r="FC19" s="481">
        <v>4</v>
      </c>
      <c r="FD19" s="481">
        <v>5</v>
      </c>
      <c r="FE19" s="481">
        <v>5</v>
      </c>
      <c r="FF19" s="481">
        <v>2</v>
      </c>
      <c r="FG19" s="481">
        <v>3</v>
      </c>
      <c r="FH19" s="481">
        <v>17</v>
      </c>
      <c r="FI19" s="481">
        <v>5</v>
      </c>
      <c r="FJ19" s="481">
        <v>4</v>
      </c>
      <c r="FK19" s="481">
        <v>7</v>
      </c>
      <c r="FL19" s="481">
        <v>6</v>
      </c>
      <c r="FM19" s="481">
        <v>6</v>
      </c>
      <c r="FN19" s="481">
        <v>32</v>
      </c>
      <c r="FO19" s="481">
        <v>9</v>
      </c>
      <c r="FP19" s="481">
        <v>3</v>
      </c>
      <c r="FQ19" s="481">
        <v>7</v>
      </c>
      <c r="FR19" s="481">
        <v>7</v>
      </c>
      <c r="FS19" s="481">
        <v>0</v>
      </c>
      <c r="FT19" s="481">
        <v>7</v>
      </c>
      <c r="FU19" s="481">
        <v>6</v>
      </c>
      <c r="FV19" s="481">
        <v>2</v>
      </c>
      <c r="FW19" s="481">
        <v>3</v>
      </c>
      <c r="FX19" s="481">
        <v>1</v>
      </c>
      <c r="FY19" s="481">
        <v>6</v>
      </c>
      <c r="FZ19" s="481">
        <v>18</v>
      </c>
      <c r="GA19" s="481">
        <v>2</v>
      </c>
      <c r="GB19" s="481">
        <v>1</v>
      </c>
      <c r="GC19" s="481">
        <v>0</v>
      </c>
      <c r="GD19" s="481">
        <v>4</v>
      </c>
      <c r="GE19" s="481">
        <v>5</v>
      </c>
      <c r="GF19" s="481">
        <v>4</v>
      </c>
      <c r="GG19" s="481">
        <v>2</v>
      </c>
      <c r="GH19" s="481">
        <v>0</v>
      </c>
      <c r="GI19" s="481">
        <v>5</v>
      </c>
      <c r="GJ19" s="481">
        <v>8</v>
      </c>
      <c r="GK19" s="481">
        <v>2</v>
      </c>
      <c r="GL19" s="481">
        <v>10</v>
      </c>
      <c r="GM19" s="481">
        <v>3</v>
      </c>
      <c r="GN19" s="481">
        <v>2</v>
      </c>
      <c r="GO19" s="481">
        <v>6</v>
      </c>
      <c r="GP19" s="481">
        <v>6</v>
      </c>
      <c r="GQ19" s="481">
        <v>8</v>
      </c>
      <c r="GR19" s="481" t="s">
        <v>97</v>
      </c>
      <c r="GS19" s="481">
        <v>4</v>
      </c>
      <c r="GT19" s="481">
        <v>2</v>
      </c>
      <c r="GU19" s="481">
        <v>2</v>
      </c>
      <c r="GV19" s="481">
        <v>6</v>
      </c>
      <c r="GW19" s="481">
        <v>5</v>
      </c>
      <c r="GX19" s="481">
        <v>0</v>
      </c>
      <c r="GY19" s="481">
        <v>23</v>
      </c>
      <c r="GZ19" s="481">
        <v>15</v>
      </c>
      <c r="HA19" s="481">
        <v>7</v>
      </c>
      <c r="HB19" s="481">
        <v>6</v>
      </c>
      <c r="HC19" s="481">
        <v>3</v>
      </c>
      <c r="HD19" s="481">
        <v>12</v>
      </c>
      <c r="HE19" s="481">
        <v>6</v>
      </c>
      <c r="HF19" s="481">
        <v>6</v>
      </c>
      <c r="HG19" s="481">
        <v>5</v>
      </c>
      <c r="HH19" s="481">
        <v>10</v>
      </c>
      <c r="HI19" s="481">
        <v>10</v>
      </c>
      <c r="HJ19" s="481">
        <v>0</v>
      </c>
      <c r="HK19" s="481">
        <v>9</v>
      </c>
      <c r="HL19" s="481">
        <v>1</v>
      </c>
      <c r="HM19" s="481">
        <v>12</v>
      </c>
      <c r="HN19" s="481">
        <v>5</v>
      </c>
      <c r="HO19" s="481">
        <v>3</v>
      </c>
      <c r="HP19" s="481">
        <v>5</v>
      </c>
      <c r="HQ19" s="481">
        <v>16</v>
      </c>
      <c r="HR19" s="481">
        <v>6</v>
      </c>
      <c r="HS19" s="481">
        <v>4</v>
      </c>
      <c r="HT19" s="481">
        <v>8</v>
      </c>
      <c r="HU19" s="481">
        <v>2</v>
      </c>
      <c r="HV19" s="481" t="s">
        <v>97</v>
      </c>
      <c r="HW19" s="481">
        <v>6</v>
      </c>
      <c r="HX19" s="481">
        <v>4</v>
      </c>
      <c r="HY19" s="481">
        <v>5</v>
      </c>
      <c r="HZ19" s="481">
        <v>4</v>
      </c>
      <c r="IA19" s="481">
        <v>2</v>
      </c>
      <c r="IB19" s="481">
        <v>4</v>
      </c>
      <c r="IC19" s="481">
        <v>9</v>
      </c>
      <c r="ID19" s="481">
        <v>11</v>
      </c>
      <c r="IE19" s="481">
        <v>4</v>
      </c>
      <c r="IF19" s="481">
        <v>5</v>
      </c>
      <c r="IG19" s="481">
        <v>2</v>
      </c>
      <c r="IH19" s="481">
        <v>8</v>
      </c>
      <c r="II19" s="481">
        <v>9</v>
      </c>
      <c r="IJ19" s="481">
        <v>19</v>
      </c>
      <c r="IK19" s="481">
        <v>0</v>
      </c>
      <c r="IL19" s="481">
        <v>2</v>
      </c>
      <c r="IM19" s="481">
        <v>5</v>
      </c>
      <c r="IN19" s="481">
        <v>3</v>
      </c>
      <c r="IO19" s="481">
        <v>6</v>
      </c>
      <c r="IP19" s="481">
        <v>6</v>
      </c>
      <c r="IQ19" s="481">
        <v>4</v>
      </c>
      <c r="IR19" s="481">
        <v>3</v>
      </c>
      <c r="IS19" s="481">
        <v>2</v>
      </c>
      <c r="IT19" s="481">
        <v>5</v>
      </c>
      <c r="IU19" s="481">
        <v>7</v>
      </c>
      <c r="IV19" s="481">
        <v>51</v>
      </c>
      <c r="IW19" s="481">
        <v>21</v>
      </c>
      <c r="IX19" s="481">
        <v>11</v>
      </c>
      <c r="IY19" s="481">
        <v>6</v>
      </c>
      <c r="IZ19" s="481">
        <v>5</v>
      </c>
      <c r="JA19" s="481">
        <v>6</v>
      </c>
      <c r="JB19" s="481">
        <v>6</v>
      </c>
      <c r="JC19" s="481">
        <v>12</v>
      </c>
      <c r="JD19" s="481">
        <v>16</v>
      </c>
      <c r="JE19" s="481">
        <v>38</v>
      </c>
      <c r="JF19" s="481">
        <v>6</v>
      </c>
      <c r="JG19" s="481">
        <v>8</v>
      </c>
      <c r="JH19" s="481">
        <v>14</v>
      </c>
      <c r="JI19" s="481">
        <v>9</v>
      </c>
      <c r="JJ19" s="481">
        <v>18</v>
      </c>
      <c r="JK19" s="481">
        <v>6</v>
      </c>
      <c r="JL19" s="481">
        <v>3</v>
      </c>
      <c r="JM19" s="481">
        <v>5</v>
      </c>
      <c r="JN19" s="481">
        <v>7</v>
      </c>
      <c r="JO19" s="481">
        <v>5</v>
      </c>
      <c r="JP19" s="481">
        <v>6</v>
      </c>
      <c r="JQ19" s="481" t="s">
        <v>97</v>
      </c>
    </row>
    <row r="20" spans="1:277" s="355" customFormat="1" ht="23.25" customHeight="1" x14ac:dyDescent="0.3">
      <c r="A20" s="164"/>
      <c r="B20" s="291" t="s">
        <v>823</v>
      </c>
      <c r="C20" s="481">
        <v>16042.450999999999</v>
      </c>
      <c r="D20" s="481">
        <v>7098.9470000000001</v>
      </c>
      <c r="E20" s="481">
        <v>3295.0479999999998</v>
      </c>
      <c r="F20" s="481">
        <v>2598.8180000000002</v>
      </c>
      <c r="G20" s="481">
        <v>2994.8319999999999</v>
      </c>
      <c r="H20" s="481">
        <v>54.802999999999997</v>
      </c>
      <c r="I20" s="479"/>
      <c r="J20" s="481">
        <v>779</v>
      </c>
      <c r="K20" s="481">
        <v>304</v>
      </c>
      <c r="L20" s="481">
        <v>461</v>
      </c>
      <c r="M20" s="481">
        <v>292</v>
      </c>
      <c r="N20" s="481">
        <v>234</v>
      </c>
      <c r="O20" s="481">
        <v>217</v>
      </c>
      <c r="P20" s="481">
        <v>203</v>
      </c>
      <c r="Q20" s="481">
        <v>186</v>
      </c>
      <c r="R20" s="481">
        <v>166</v>
      </c>
      <c r="S20" s="481">
        <v>164</v>
      </c>
      <c r="T20" s="481">
        <v>106</v>
      </c>
      <c r="U20" s="481">
        <v>38</v>
      </c>
      <c r="V20" s="481">
        <v>80</v>
      </c>
      <c r="W20" s="481">
        <v>8</v>
      </c>
      <c r="X20" s="481">
        <v>96</v>
      </c>
      <c r="Y20" s="481">
        <v>62</v>
      </c>
      <c r="Z20" s="481">
        <v>86</v>
      </c>
      <c r="AA20" s="481">
        <v>87</v>
      </c>
      <c r="AB20" s="481">
        <v>65</v>
      </c>
      <c r="AC20" s="481">
        <v>66</v>
      </c>
      <c r="AD20" s="481">
        <v>49</v>
      </c>
      <c r="AE20" s="481">
        <v>56</v>
      </c>
      <c r="AF20" s="481">
        <v>45</v>
      </c>
      <c r="AG20" s="481">
        <v>33</v>
      </c>
      <c r="AH20" s="481">
        <v>16</v>
      </c>
      <c r="AI20" s="481">
        <v>36</v>
      </c>
      <c r="AJ20" s="481">
        <v>7</v>
      </c>
      <c r="AK20" s="481">
        <v>23</v>
      </c>
      <c r="AL20" s="481">
        <v>121</v>
      </c>
      <c r="AM20" s="481">
        <v>122</v>
      </c>
      <c r="AN20" s="481">
        <v>129</v>
      </c>
      <c r="AO20" s="481">
        <v>2</v>
      </c>
      <c r="AP20" s="481">
        <v>4</v>
      </c>
      <c r="AQ20" s="481">
        <v>77</v>
      </c>
      <c r="AR20" s="481">
        <v>39</v>
      </c>
      <c r="AS20" s="481">
        <v>120</v>
      </c>
      <c r="AT20" s="481">
        <v>208</v>
      </c>
      <c r="AU20" s="481">
        <v>122</v>
      </c>
      <c r="AV20" s="481">
        <v>79</v>
      </c>
      <c r="AW20" s="481">
        <v>12</v>
      </c>
      <c r="AX20" s="481">
        <v>120</v>
      </c>
      <c r="AY20" s="481">
        <v>76</v>
      </c>
      <c r="AZ20" s="481">
        <v>78</v>
      </c>
      <c r="BA20" s="481">
        <v>186</v>
      </c>
      <c r="BB20" s="481">
        <v>77</v>
      </c>
      <c r="BC20" s="481">
        <v>22</v>
      </c>
      <c r="BD20" s="481">
        <v>66</v>
      </c>
      <c r="BE20" s="481">
        <v>49</v>
      </c>
      <c r="BF20" s="481">
        <v>31</v>
      </c>
      <c r="BG20" s="481">
        <v>63</v>
      </c>
      <c r="BH20" s="481">
        <v>404</v>
      </c>
      <c r="BI20" s="481">
        <v>261</v>
      </c>
      <c r="BJ20" s="481">
        <v>218</v>
      </c>
      <c r="BK20" s="481">
        <v>72</v>
      </c>
      <c r="BL20" s="481">
        <v>108</v>
      </c>
      <c r="BM20" s="481">
        <v>88</v>
      </c>
      <c r="BN20" s="481">
        <v>115</v>
      </c>
      <c r="BO20" s="481">
        <v>33</v>
      </c>
      <c r="BP20" s="481">
        <v>277</v>
      </c>
      <c r="BQ20" s="481">
        <v>381</v>
      </c>
      <c r="BR20" s="481">
        <v>166</v>
      </c>
      <c r="BS20" s="481">
        <v>149</v>
      </c>
      <c r="BT20" s="481">
        <v>106</v>
      </c>
      <c r="BU20" s="481">
        <v>98</v>
      </c>
      <c r="BV20" s="481">
        <v>87</v>
      </c>
      <c r="BW20" s="481">
        <v>51</v>
      </c>
      <c r="BX20" s="481">
        <v>65</v>
      </c>
      <c r="BY20" s="481">
        <v>59</v>
      </c>
      <c r="BZ20" s="481">
        <v>50</v>
      </c>
      <c r="CA20" s="481">
        <v>38</v>
      </c>
      <c r="CB20" s="481">
        <v>45</v>
      </c>
      <c r="CC20" s="481">
        <v>27</v>
      </c>
      <c r="CD20" s="481">
        <v>77</v>
      </c>
      <c r="CE20" s="481">
        <v>46</v>
      </c>
      <c r="CF20" s="481">
        <v>43</v>
      </c>
      <c r="CG20" s="481">
        <v>35</v>
      </c>
      <c r="CH20" s="481">
        <v>36</v>
      </c>
      <c r="CI20" s="481">
        <v>22</v>
      </c>
      <c r="CJ20" s="481">
        <v>22</v>
      </c>
      <c r="CK20" s="481">
        <v>27</v>
      </c>
      <c r="CL20" s="481">
        <v>21</v>
      </c>
      <c r="CM20" s="481">
        <v>19</v>
      </c>
      <c r="CN20" s="481">
        <v>17</v>
      </c>
      <c r="CO20" s="481">
        <v>21</v>
      </c>
      <c r="CP20" s="481">
        <v>10</v>
      </c>
      <c r="CQ20" s="481">
        <v>11</v>
      </c>
      <c r="CR20" s="481">
        <v>5</v>
      </c>
      <c r="CS20" s="481">
        <v>7</v>
      </c>
      <c r="CT20" s="481">
        <v>99</v>
      </c>
      <c r="CU20" s="481">
        <v>32</v>
      </c>
      <c r="CV20" s="481">
        <v>206</v>
      </c>
      <c r="CW20" s="481">
        <v>263</v>
      </c>
      <c r="CX20" s="481">
        <v>211</v>
      </c>
      <c r="CY20" s="481">
        <v>116</v>
      </c>
      <c r="CZ20" s="481">
        <v>100</v>
      </c>
      <c r="DA20" s="481">
        <v>168</v>
      </c>
      <c r="DB20" s="481">
        <v>66</v>
      </c>
      <c r="DC20" s="481">
        <v>329</v>
      </c>
      <c r="DD20" s="481">
        <v>314</v>
      </c>
      <c r="DE20" s="481">
        <v>267</v>
      </c>
      <c r="DF20" s="481">
        <v>168</v>
      </c>
      <c r="DG20" s="481">
        <v>219</v>
      </c>
      <c r="DH20" s="481">
        <v>191</v>
      </c>
      <c r="DI20" s="481">
        <v>130</v>
      </c>
      <c r="DJ20" s="481">
        <v>140</v>
      </c>
      <c r="DK20" s="481">
        <v>87</v>
      </c>
      <c r="DL20" s="481">
        <v>68</v>
      </c>
      <c r="DM20" s="481">
        <v>81</v>
      </c>
      <c r="DN20" s="481">
        <v>89</v>
      </c>
      <c r="DO20" s="481">
        <v>63</v>
      </c>
      <c r="DP20" s="481">
        <v>56</v>
      </c>
      <c r="DQ20" s="481">
        <v>224</v>
      </c>
      <c r="DR20" s="481">
        <v>67</v>
      </c>
      <c r="DS20" s="481">
        <v>48</v>
      </c>
      <c r="DT20" s="481">
        <v>5</v>
      </c>
      <c r="DU20" s="481">
        <v>2</v>
      </c>
      <c r="DV20" s="481">
        <v>42</v>
      </c>
      <c r="DW20" s="481">
        <v>59</v>
      </c>
      <c r="DX20" s="481">
        <v>18</v>
      </c>
      <c r="DY20" s="481">
        <v>14</v>
      </c>
      <c r="DZ20" s="481">
        <v>11</v>
      </c>
      <c r="EA20" s="481">
        <v>14</v>
      </c>
      <c r="EB20" s="481">
        <v>16</v>
      </c>
      <c r="EC20" s="481">
        <v>36</v>
      </c>
      <c r="ED20" s="481">
        <v>29</v>
      </c>
      <c r="EE20" s="481">
        <v>18</v>
      </c>
      <c r="EF20" s="481">
        <v>16</v>
      </c>
      <c r="EG20" s="481">
        <v>16</v>
      </c>
      <c r="EH20" s="481">
        <v>17</v>
      </c>
      <c r="EI20" s="481">
        <v>54</v>
      </c>
      <c r="EJ20" s="481">
        <v>9</v>
      </c>
      <c r="EK20" s="481">
        <v>17</v>
      </c>
      <c r="EL20" s="481">
        <v>11</v>
      </c>
      <c r="EM20" s="481">
        <v>15</v>
      </c>
      <c r="EN20" s="481">
        <v>38</v>
      </c>
      <c r="EO20" s="481">
        <v>31</v>
      </c>
      <c r="EP20" s="481">
        <v>40</v>
      </c>
      <c r="EQ20" s="481">
        <v>56</v>
      </c>
      <c r="ER20" s="481">
        <v>33</v>
      </c>
      <c r="ES20" s="481">
        <v>21</v>
      </c>
      <c r="ET20" s="481">
        <v>13</v>
      </c>
      <c r="EU20" s="481">
        <v>18</v>
      </c>
      <c r="EV20" s="481">
        <v>31</v>
      </c>
      <c r="EW20" s="481">
        <v>3</v>
      </c>
      <c r="EX20" s="481">
        <v>2</v>
      </c>
      <c r="EY20" s="481">
        <v>21</v>
      </c>
      <c r="EZ20" s="481">
        <v>16</v>
      </c>
      <c r="FA20" s="481">
        <v>13</v>
      </c>
      <c r="FB20" s="481">
        <v>37</v>
      </c>
      <c r="FC20" s="481">
        <v>0</v>
      </c>
      <c r="FD20" s="481">
        <v>26</v>
      </c>
      <c r="FE20" s="481">
        <v>10</v>
      </c>
      <c r="FF20" s="481">
        <v>9</v>
      </c>
      <c r="FG20" s="481">
        <v>7</v>
      </c>
      <c r="FH20" s="481">
        <v>52</v>
      </c>
      <c r="FI20" s="481">
        <v>26</v>
      </c>
      <c r="FJ20" s="481">
        <v>20</v>
      </c>
      <c r="FK20" s="481">
        <v>53</v>
      </c>
      <c r="FL20" s="481">
        <v>60</v>
      </c>
      <c r="FM20" s="481">
        <v>44</v>
      </c>
      <c r="FN20" s="481">
        <v>73</v>
      </c>
      <c r="FO20" s="481">
        <v>27</v>
      </c>
      <c r="FP20" s="481">
        <v>11</v>
      </c>
      <c r="FQ20" s="481">
        <v>12</v>
      </c>
      <c r="FR20" s="481">
        <v>21</v>
      </c>
      <c r="FS20" s="481">
        <v>0</v>
      </c>
      <c r="FT20" s="481">
        <v>19</v>
      </c>
      <c r="FU20" s="481">
        <v>12</v>
      </c>
      <c r="FV20" s="481">
        <v>7</v>
      </c>
      <c r="FW20" s="481">
        <v>7</v>
      </c>
      <c r="FX20" s="481">
        <v>13</v>
      </c>
      <c r="FY20" s="481">
        <v>20</v>
      </c>
      <c r="FZ20" s="481">
        <v>48</v>
      </c>
      <c r="GA20" s="481">
        <v>17</v>
      </c>
      <c r="GB20" s="481">
        <v>19</v>
      </c>
      <c r="GC20" s="481">
        <v>2</v>
      </c>
      <c r="GD20" s="481">
        <v>14</v>
      </c>
      <c r="GE20" s="481">
        <v>12</v>
      </c>
      <c r="GF20" s="481">
        <v>9</v>
      </c>
      <c r="GG20" s="481">
        <v>5</v>
      </c>
      <c r="GH20" s="481">
        <v>3</v>
      </c>
      <c r="GI20" s="481">
        <v>12</v>
      </c>
      <c r="GJ20" s="481">
        <v>21</v>
      </c>
      <c r="GK20" s="481">
        <v>12</v>
      </c>
      <c r="GL20" s="481">
        <v>24</v>
      </c>
      <c r="GM20" s="481">
        <v>28</v>
      </c>
      <c r="GN20" s="481">
        <v>20</v>
      </c>
      <c r="GO20" s="481">
        <v>13</v>
      </c>
      <c r="GP20" s="481">
        <v>9</v>
      </c>
      <c r="GQ20" s="481">
        <v>26</v>
      </c>
      <c r="GR20" s="481">
        <v>2</v>
      </c>
      <c r="GS20" s="481">
        <v>9</v>
      </c>
      <c r="GT20" s="481">
        <v>26</v>
      </c>
      <c r="GU20" s="481">
        <v>7</v>
      </c>
      <c r="GV20" s="481">
        <v>34</v>
      </c>
      <c r="GW20" s="481">
        <v>11</v>
      </c>
      <c r="GX20" s="481">
        <v>13</v>
      </c>
      <c r="GY20" s="481">
        <v>70</v>
      </c>
      <c r="GZ20" s="481">
        <v>44</v>
      </c>
      <c r="HA20" s="481">
        <v>14</v>
      </c>
      <c r="HB20" s="481">
        <v>9</v>
      </c>
      <c r="HC20" s="481">
        <v>10</v>
      </c>
      <c r="HD20" s="481">
        <v>16</v>
      </c>
      <c r="HE20" s="481">
        <v>14</v>
      </c>
      <c r="HF20" s="481">
        <v>11</v>
      </c>
      <c r="HG20" s="481">
        <v>9</v>
      </c>
      <c r="HH20" s="481">
        <v>14</v>
      </c>
      <c r="HI20" s="481">
        <v>21</v>
      </c>
      <c r="HJ20" s="481">
        <v>1</v>
      </c>
      <c r="HK20" s="481">
        <v>18</v>
      </c>
      <c r="HL20" s="481">
        <v>6</v>
      </c>
      <c r="HM20" s="481">
        <v>46</v>
      </c>
      <c r="HN20" s="481">
        <v>48</v>
      </c>
      <c r="HO20" s="481">
        <v>32</v>
      </c>
      <c r="HP20" s="481">
        <v>16</v>
      </c>
      <c r="HQ20" s="481">
        <v>29</v>
      </c>
      <c r="HR20" s="481">
        <v>53</v>
      </c>
      <c r="HS20" s="481">
        <v>19</v>
      </c>
      <c r="HT20" s="481">
        <v>11</v>
      </c>
      <c r="HU20" s="481">
        <v>12</v>
      </c>
      <c r="HV20" s="481">
        <v>1</v>
      </c>
      <c r="HW20" s="481">
        <v>12</v>
      </c>
      <c r="HX20" s="481">
        <v>8</v>
      </c>
      <c r="HY20" s="481">
        <v>16</v>
      </c>
      <c r="HZ20" s="481">
        <v>7</v>
      </c>
      <c r="IA20" s="481">
        <v>13</v>
      </c>
      <c r="IB20" s="481">
        <v>19</v>
      </c>
      <c r="IC20" s="481">
        <v>10</v>
      </c>
      <c r="ID20" s="481">
        <v>34</v>
      </c>
      <c r="IE20" s="481">
        <v>18</v>
      </c>
      <c r="IF20" s="481">
        <v>13</v>
      </c>
      <c r="IG20" s="481">
        <v>11</v>
      </c>
      <c r="IH20" s="481">
        <v>17</v>
      </c>
      <c r="II20" s="481">
        <v>14</v>
      </c>
      <c r="IJ20" s="481">
        <v>27</v>
      </c>
      <c r="IK20" s="481">
        <v>1</v>
      </c>
      <c r="IL20" s="481">
        <v>7</v>
      </c>
      <c r="IM20" s="481">
        <v>9</v>
      </c>
      <c r="IN20" s="481">
        <v>6</v>
      </c>
      <c r="IO20" s="481">
        <v>12</v>
      </c>
      <c r="IP20" s="481">
        <v>9</v>
      </c>
      <c r="IQ20" s="481">
        <v>8</v>
      </c>
      <c r="IR20" s="481">
        <v>5</v>
      </c>
      <c r="IS20" s="481">
        <v>4</v>
      </c>
      <c r="IT20" s="481">
        <v>9</v>
      </c>
      <c r="IU20" s="481">
        <v>10</v>
      </c>
      <c r="IV20" s="481">
        <v>82</v>
      </c>
      <c r="IW20" s="481">
        <v>29</v>
      </c>
      <c r="IX20" s="481">
        <v>22</v>
      </c>
      <c r="IY20" s="481">
        <v>18</v>
      </c>
      <c r="IZ20" s="481">
        <v>21</v>
      </c>
      <c r="JA20" s="481">
        <v>11</v>
      </c>
      <c r="JB20" s="481">
        <v>11</v>
      </c>
      <c r="JC20" s="481">
        <v>20</v>
      </c>
      <c r="JD20" s="481">
        <v>26</v>
      </c>
      <c r="JE20" s="481">
        <v>58</v>
      </c>
      <c r="JF20" s="481">
        <v>8</v>
      </c>
      <c r="JG20" s="481">
        <v>11</v>
      </c>
      <c r="JH20" s="481">
        <v>16</v>
      </c>
      <c r="JI20" s="481">
        <v>15</v>
      </c>
      <c r="JJ20" s="481">
        <v>26</v>
      </c>
      <c r="JK20" s="481">
        <v>15</v>
      </c>
      <c r="JL20" s="481">
        <v>6</v>
      </c>
      <c r="JM20" s="481">
        <v>5</v>
      </c>
      <c r="JN20" s="481">
        <v>11</v>
      </c>
      <c r="JO20" s="481">
        <v>11</v>
      </c>
      <c r="JP20" s="481">
        <v>13</v>
      </c>
      <c r="JQ20" s="481">
        <v>54</v>
      </c>
    </row>
    <row r="21" spans="1:277" s="355" customFormat="1" ht="18.649999999999999" customHeight="1" x14ac:dyDescent="0.3">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row>
    <row r="22" spans="1:277" s="355" customFormat="1" ht="23.25" customHeight="1" x14ac:dyDescent="0.3">
      <c r="A22" s="164"/>
      <c r="B22" s="364" t="s">
        <v>824</v>
      </c>
      <c r="C22" s="481">
        <v>834749</v>
      </c>
      <c r="D22" s="481">
        <v>349440</v>
      </c>
      <c r="E22" s="481">
        <v>158380</v>
      </c>
      <c r="F22" s="481">
        <v>156317</v>
      </c>
      <c r="G22" s="481">
        <v>165522</v>
      </c>
      <c r="H22" s="481">
        <v>5090</v>
      </c>
      <c r="I22" s="489"/>
      <c r="J22" s="481">
        <v>47000</v>
      </c>
      <c r="K22" s="481">
        <v>20900</v>
      </c>
      <c r="L22" s="481">
        <v>26800</v>
      </c>
      <c r="M22" s="481">
        <v>11200</v>
      </c>
      <c r="N22" s="481">
        <v>12000</v>
      </c>
      <c r="O22" s="481">
        <v>10300</v>
      </c>
      <c r="P22" s="481">
        <v>10700</v>
      </c>
      <c r="Q22" s="481">
        <v>11100</v>
      </c>
      <c r="R22" s="481">
        <v>7140</v>
      </c>
      <c r="S22" s="481">
        <v>8110</v>
      </c>
      <c r="T22" s="481">
        <v>5430</v>
      </c>
      <c r="U22" s="481" t="s">
        <v>97</v>
      </c>
      <c r="V22" s="481">
        <v>4060</v>
      </c>
      <c r="W22" s="481" t="s">
        <v>97</v>
      </c>
      <c r="X22" s="481">
        <v>4700</v>
      </c>
      <c r="Y22" s="481">
        <v>4520</v>
      </c>
      <c r="Z22" s="481">
        <v>5150</v>
      </c>
      <c r="AA22" s="481">
        <v>4750</v>
      </c>
      <c r="AB22" s="481">
        <v>3360</v>
      </c>
      <c r="AC22" s="481">
        <v>4680</v>
      </c>
      <c r="AD22" s="481">
        <v>2550</v>
      </c>
      <c r="AE22" s="481">
        <v>4060</v>
      </c>
      <c r="AF22" s="481">
        <v>2820</v>
      </c>
      <c r="AG22" s="481">
        <v>3050</v>
      </c>
      <c r="AH22" s="481" t="s">
        <v>97</v>
      </c>
      <c r="AI22" s="481">
        <v>2330</v>
      </c>
      <c r="AJ22" s="481" t="s">
        <v>97</v>
      </c>
      <c r="AK22" s="481">
        <v>1810</v>
      </c>
      <c r="AL22" s="481">
        <v>6480</v>
      </c>
      <c r="AM22" s="481">
        <v>4520</v>
      </c>
      <c r="AN22" s="481">
        <v>5140</v>
      </c>
      <c r="AO22" s="481" t="s">
        <v>97</v>
      </c>
      <c r="AP22" s="481" t="s">
        <v>97</v>
      </c>
      <c r="AQ22" s="481">
        <v>3420</v>
      </c>
      <c r="AR22" s="481">
        <v>1840</v>
      </c>
      <c r="AS22" s="481">
        <v>4080</v>
      </c>
      <c r="AT22" s="481">
        <v>8350</v>
      </c>
      <c r="AU22" s="481">
        <v>5910</v>
      </c>
      <c r="AV22" s="481">
        <v>2890</v>
      </c>
      <c r="AW22" s="481" t="s">
        <v>97</v>
      </c>
      <c r="AX22" s="481">
        <v>6560</v>
      </c>
      <c r="AY22" s="481">
        <v>4210</v>
      </c>
      <c r="AZ22" s="481">
        <v>4150</v>
      </c>
      <c r="BA22" s="481">
        <v>6790</v>
      </c>
      <c r="BB22" s="481">
        <v>4260</v>
      </c>
      <c r="BC22" s="481" t="s">
        <v>97</v>
      </c>
      <c r="BD22" s="481">
        <v>2110</v>
      </c>
      <c r="BE22" s="481">
        <v>2210</v>
      </c>
      <c r="BF22" s="481">
        <v>2160</v>
      </c>
      <c r="BG22" s="481">
        <v>2290</v>
      </c>
      <c r="BH22" s="481">
        <v>18600</v>
      </c>
      <c r="BI22" s="481">
        <v>12100</v>
      </c>
      <c r="BJ22" s="481">
        <v>6120</v>
      </c>
      <c r="BK22" s="481">
        <v>3670</v>
      </c>
      <c r="BL22" s="481">
        <v>4020</v>
      </c>
      <c r="BM22" s="481">
        <v>2440</v>
      </c>
      <c r="BN22" s="481">
        <v>4380</v>
      </c>
      <c r="BO22" s="481">
        <v>2220</v>
      </c>
      <c r="BP22" s="481">
        <v>17500</v>
      </c>
      <c r="BQ22" s="481">
        <v>15700</v>
      </c>
      <c r="BR22" s="481">
        <v>10900</v>
      </c>
      <c r="BS22" s="481">
        <v>7540</v>
      </c>
      <c r="BT22" s="481">
        <v>4680</v>
      </c>
      <c r="BU22" s="481">
        <v>4420</v>
      </c>
      <c r="BV22" s="481">
        <v>4260</v>
      </c>
      <c r="BW22" s="481">
        <v>3620</v>
      </c>
      <c r="BX22" s="481">
        <v>3300</v>
      </c>
      <c r="BY22" s="481">
        <v>3070</v>
      </c>
      <c r="BZ22" s="481">
        <v>2640</v>
      </c>
      <c r="CA22" s="481">
        <v>1990</v>
      </c>
      <c r="CB22" s="481">
        <v>1830</v>
      </c>
      <c r="CC22" s="481">
        <v>1340</v>
      </c>
      <c r="CD22" s="481">
        <v>3080</v>
      </c>
      <c r="CE22" s="481">
        <v>1850</v>
      </c>
      <c r="CF22" s="481">
        <v>1760</v>
      </c>
      <c r="CG22" s="481">
        <v>1390</v>
      </c>
      <c r="CH22" s="481">
        <v>1140</v>
      </c>
      <c r="CI22" s="481">
        <v>906</v>
      </c>
      <c r="CJ22" s="481">
        <v>880</v>
      </c>
      <c r="CK22" s="481">
        <v>872</v>
      </c>
      <c r="CL22" s="481">
        <v>845</v>
      </c>
      <c r="CM22" s="481">
        <v>849</v>
      </c>
      <c r="CN22" s="481">
        <v>661</v>
      </c>
      <c r="CO22" s="481">
        <v>499</v>
      </c>
      <c r="CP22" s="481">
        <v>383</v>
      </c>
      <c r="CQ22" s="481">
        <v>371</v>
      </c>
      <c r="CR22" s="481">
        <v>213</v>
      </c>
      <c r="CS22" s="481">
        <v>171</v>
      </c>
      <c r="CT22" s="481">
        <v>5560</v>
      </c>
      <c r="CU22" s="481">
        <v>2140</v>
      </c>
      <c r="CV22" s="481">
        <v>17300</v>
      </c>
      <c r="CW22" s="481">
        <v>10900</v>
      </c>
      <c r="CX22" s="481">
        <v>7380</v>
      </c>
      <c r="CY22" s="481">
        <v>5200</v>
      </c>
      <c r="CZ22" s="481">
        <v>3710</v>
      </c>
      <c r="DA22" s="481">
        <v>5610</v>
      </c>
      <c r="DB22" s="481">
        <v>1920</v>
      </c>
      <c r="DC22" s="481">
        <v>20500</v>
      </c>
      <c r="DD22" s="481">
        <v>18400</v>
      </c>
      <c r="DE22" s="481">
        <v>15700</v>
      </c>
      <c r="DF22" s="481">
        <v>11600</v>
      </c>
      <c r="DG22" s="481">
        <v>12200</v>
      </c>
      <c r="DH22" s="481">
        <v>10600</v>
      </c>
      <c r="DI22" s="481">
        <v>9370</v>
      </c>
      <c r="DJ22" s="481">
        <v>8550</v>
      </c>
      <c r="DK22" s="481">
        <v>5450</v>
      </c>
      <c r="DL22" s="481">
        <v>5380</v>
      </c>
      <c r="DM22" s="481">
        <v>4190</v>
      </c>
      <c r="DN22" s="481">
        <v>4490</v>
      </c>
      <c r="DO22" s="481">
        <v>3400</v>
      </c>
      <c r="DP22" s="481">
        <v>3290</v>
      </c>
      <c r="DQ22" s="481">
        <v>12100</v>
      </c>
      <c r="DR22" s="481">
        <v>3760</v>
      </c>
      <c r="DS22" s="481">
        <v>2470</v>
      </c>
      <c r="DT22" s="481">
        <v>728</v>
      </c>
      <c r="DU22" s="481">
        <v>369</v>
      </c>
      <c r="DV22" s="481">
        <v>3770</v>
      </c>
      <c r="DW22" s="481">
        <v>3380</v>
      </c>
      <c r="DX22" s="481">
        <v>1040</v>
      </c>
      <c r="DY22" s="481">
        <v>746</v>
      </c>
      <c r="DZ22" s="481">
        <v>679</v>
      </c>
      <c r="EA22" s="481">
        <v>777</v>
      </c>
      <c r="EB22" s="481">
        <v>985</v>
      </c>
      <c r="EC22" s="481">
        <v>2410</v>
      </c>
      <c r="ED22" s="481">
        <v>1690</v>
      </c>
      <c r="EE22" s="481">
        <v>1170</v>
      </c>
      <c r="EF22" s="481">
        <v>912</v>
      </c>
      <c r="EG22" s="481">
        <v>1230</v>
      </c>
      <c r="EH22" s="481">
        <v>1200</v>
      </c>
      <c r="EI22" s="481">
        <v>3160</v>
      </c>
      <c r="EJ22" s="481">
        <v>546</v>
      </c>
      <c r="EK22" s="481">
        <v>968</v>
      </c>
      <c r="EL22" s="481">
        <v>591</v>
      </c>
      <c r="EM22" s="481">
        <v>930</v>
      </c>
      <c r="EN22" s="481">
        <v>1550</v>
      </c>
      <c r="EO22" s="481">
        <v>2000</v>
      </c>
      <c r="EP22" s="481">
        <v>2130</v>
      </c>
      <c r="EQ22" s="481">
        <v>2590</v>
      </c>
      <c r="ER22" s="481">
        <v>1690</v>
      </c>
      <c r="ES22" s="481">
        <v>1120</v>
      </c>
      <c r="ET22" s="481">
        <v>942</v>
      </c>
      <c r="EU22" s="481">
        <v>995</v>
      </c>
      <c r="EV22" s="481">
        <v>1880</v>
      </c>
      <c r="EW22" s="481" t="s">
        <v>97</v>
      </c>
      <c r="EX22" s="481">
        <v>362</v>
      </c>
      <c r="EY22" s="481">
        <v>1200</v>
      </c>
      <c r="EZ22" s="481">
        <v>1070</v>
      </c>
      <c r="FA22" s="481">
        <v>685</v>
      </c>
      <c r="FB22" s="481">
        <v>1970</v>
      </c>
      <c r="FC22" s="481">
        <v>1270</v>
      </c>
      <c r="FD22" s="481">
        <v>1420</v>
      </c>
      <c r="FE22" s="481">
        <v>804</v>
      </c>
      <c r="FF22" s="481">
        <v>484</v>
      </c>
      <c r="FG22" s="481">
        <v>433</v>
      </c>
      <c r="FH22" s="481">
        <v>2960</v>
      </c>
      <c r="FI22" s="481">
        <v>1360</v>
      </c>
      <c r="FJ22" s="481">
        <v>1120</v>
      </c>
      <c r="FK22" s="481">
        <v>2880</v>
      </c>
      <c r="FL22" s="481">
        <v>2610</v>
      </c>
      <c r="FM22" s="481">
        <v>2200</v>
      </c>
      <c r="FN22" s="481">
        <v>4280</v>
      </c>
      <c r="FO22" s="481">
        <v>1620</v>
      </c>
      <c r="FP22" s="481">
        <v>577</v>
      </c>
      <c r="FQ22" s="481">
        <v>911</v>
      </c>
      <c r="FR22" s="481">
        <v>1550</v>
      </c>
      <c r="FS22" s="481" t="s">
        <v>97</v>
      </c>
      <c r="FT22" s="481">
        <v>1130</v>
      </c>
      <c r="FU22" s="481">
        <v>923</v>
      </c>
      <c r="FV22" s="481">
        <v>449</v>
      </c>
      <c r="FW22" s="481">
        <v>440</v>
      </c>
      <c r="FX22" s="481">
        <v>617</v>
      </c>
      <c r="FY22" s="481">
        <v>1460</v>
      </c>
      <c r="FZ22" s="481">
        <v>2940</v>
      </c>
      <c r="GA22" s="481">
        <v>745</v>
      </c>
      <c r="GB22" s="481">
        <v>746</v>
      </c>
      <c r="GC22" s="481" t="s">
        <v>97</v>
      </c>
      <c r="GD22" s="481">
        <v>756</v>
      </c>
      <c r="GE22" s="481">
        <v>695</v>
      </c>
      <c r="GF22" s="481">
        <v>564</v>
      </c>
      <c r="GG22" s="481">
        <v>351</v>
      </c>
      <c r="GH22" s="481" t="s">
        <v>97</v>
      </c>
      <c r="GI22" s="481">
        <v>695</v>
      </c>
      <c r="GJ22" s="481">
        <v>1460</v>
      </c>
      <c r="GK22" s="481">
        <v>515</v>
      </c>
      <c r="GL22" s="481">
        <v>1930</v>
      </c>
      <c r="GM22" s="481">
        <v>1090</v>
      </c>
      <c r="GN22" s="481">
        <v>970</v>
      </c>
      <c r="GO22" s="481">
        <v>940</v>
      </c>
      <c r="GP22" s="481">
        <v>704</v>
      </c>
      <c r="GQ22" s="481">
        <v>1730</v>
      </c>
      <c r="GR22" s="481" t="s">
        <v>97</v>
      </c>
      <c r="GS22" s="481">
        <v>521</v>
      </c>
      <c r="GT22" s="481">
        <v>1100</v>
      </c>
      <c r="GU22" s="481">
        <v>415</v>
      </c>
      <c r="GV22" s="481">
        <v>1810</v>
      </c>
      <c r="GW22" s="481">
        <v>756</v>
      </c>
      <c r="GX22" s="481">
        <v>447</v>
      </c>
      <c r="GY22" s="481">
        <v>3850</v>
      </c>
      <c r="GZ22" s="481">
        <v>2470</v>
      </c>
      <c r="HA22" s="481">
        <v>795</v>
      </c>
      <c r="HB22" s="481">
        <v>639</v>
      </c>
      <c r="HC22" s="481">
        <v>536</v>
      </c>
      <c r="HD22" s="481">
        <v>1310</v>
      </c>
      <c r="HE22" s="481">
        <v>774</v>
      </c>
      <c r="HF22" s="481">
        <v>739</v>
      </c>
      <c r="HG22" s="481">
        <v>642</v>
      </c>
      <c r="HH22" s="481">
        <v>989</v>
      </c>
      <c r="HI22" s="481">
        <v>1180</v>
      </c>
      <c r="HJ22" s="481" t="s">
        <v>97</v>
      </c>
      <c r="HK22" s="481">
        <v>1120</v>
      </c>
      <c r="HL22" s="481">
        <v>293</v>
      </c>
      <c r="HM22" s="481">
        <v>1980</v>
      </c>
      <c r="HN22" s="481">
        <v>1940</v>
      </c>
      <c r="HO22" s="481">
        <v>1310</v>
      </c>
      <c r="HP22" s="481">
        <v>823</v>
      </c>
      <c r="HQ22" s="481">
        <v>1530</v>
      </c>
      <c r="HR22" s="481">
        <v>2050</v>
      </c>
      <c r="HS22" s="481">
        <v>1000</v>
      </c>
      <c r="HT22" s="481">
        <v>1130</v>
      </c>
      <c r="HU22" s="481">
        <v>496</v>
      </c>
      <c r="HV22" s="481" t="s">
        <v>97</v>
      </c>
      <c r="HW22" s="481">
        <v>826</v>
      </c>
      <c r="HX22" s="481">
        <v>538</v>
      </c>
      <c r="HY22" s="481">
        <v>750</v>
      </c>
      <c r="HZ22" s="481">
        <v>490</v>
      </c>
      <c r="IA22" s="481">
        <v>470</v>
      </c>
      <c r="IB22" s="481">
        <v>749</v>
      </c>
      <c r="IC22" s="481">
        <v>772</v>
      </c>
      <c r="ID22" s="481">
        <v>1650</v>
      </c>
      <c r="IE22" s="481">
        <v>955</v>
      </c>
      <c r="IF22" s="481">
        <v>758</v>
      </c>
      <c r="IG22" s="481">
        <v>1110</v>
      </c>
      <c r="IH22" s="481">
        <v>682</v>
      </c>
      <c r="II22" s="481">
        <v>676</v>
      </c>
      <c r="IJ22" s="481">
        <v>1630</v>
      </c>
      <c r="IK22" s="490" t="s">
        <v>97</v>
      </c>
      <c r="IL22" s="481">
        <v>271</v>
      </c>
      <c r="IM22" s="481">
        <v>511</v>
      </c>
      <c r="IN22" s="481">
        <v>340</v>
      </c>
      <c r="IO22" s="481">
        <v>564</v>
      </c>
      <c r="IP22" s="481">
        <v>488</v>
      </c>
      <c r="IQ22" s="481">
        <v>409</v>
      </c>
      <c r="IR22" s="481">
        <v>260</v>
      </c>
      <c r="IS22" s="481">
        <v>234</v>
      </c>
      <c r="IT22" s="481">
        <v>451</v>
      </c>
      <c r="IU22" s="481">
        <v>630</v>
      </c>
      <c r="IV22" s="481">
        <v>4640</v>
      </c>
      <c r="IW22" s="481">
        <v>1830</v>
      </c>
      <c r="IX22" s="481">
        <v>1030</v>
      </c>
      <c r="IY22" s="481">
        <v>424</v>
      </c>
      <c r="IZ22" s="481">
        <v>896</v>
      </c>
      <c r="JA22" s="481">
        <v>724</v>
      </c>
      <c r="JB22" s="481">
        <v>582</v>
      </c>
      <c r="JC22" s="481">
        <v>1070</v>
      </c>
      <c r="JD22" s="481">
        <v>1650</v>
      </c>
      <c r="JE22" s="481">
        <v>3940</v>
      </c>
      <c r="JF22" s="481">
        <v>661</v>
      </c>
      <c r="JG22" s="481">
        <v>817</v>
      </c>
      <c r="JH22" s="481">
        <v>1190</v>
      </c>
      <c r="JI22" s="481">
        <v>1050</v>
      </c>
      <c r="JJ22" s="481">
        <v>1820</v>
      </c>
      <c r="JK22" s="481">
        <v>602</v>
      </c>
      <c r="JL22" s="481">
        <v>275</v>
      </c>
      <c r="JM22" s="481">
        <v>330</v>
      </c>
      <c r="JN22" s="481">
        <v>522</v>
      </c>
      <c r="JO22" s="481">
        <v>553</v>
      </c>
      <c r="JP22" s="481">
        <v>1130</v>
      </c>
      <c r="JQ22" s="481">
        <v>5090</v>
      </c>
    </row>
    <row r="23" spans="1:277" s="355" customFormat="1" ht="23.25" customHeight="1" x14ac:dyDescent="0.3">
      <c r="A23" s="164"/>
      <c r="B23" s="46" t="s">
        <v>681</v>
      </c>
      <c r="C23" s="481">
        <v>782457.77800000005</v>
      </c>
      <c r="D23" s="481">
        <v>342740.20299999998</v>
      </c>
      <c r="E23" s="481">
        <v>141628.29999999999</v>
      </c>
      <c r="F23" s="481">
        <v>131493.31899999999</v>
      </c>
      <c r="G23" s="481">
        <v>161470.58900000001</v>
      </c>
      <c r="H23" s="481">
        <v>5125.3670000000002</v>
      </c>
      <c r="I23" s="489"/>
      <c r="J23" s="481">
        <v>45294</v>
      </c>
      <c r="K23" s="481">
        <v>20490</v>
      </c>
      <c r="L23" s="481">
        <v>26677</v>
      </c>
      <c r="M23" s="481">
        <v>10893</v>
      </c>
      <c r="N23" s="481">
        <v>12679</v>
      </c>
      <c r="O23" s="481">
        <v>10062</v>
      </c>
      <c r="P23" s="481">
        <v>10434</v>
      </c>
      <c r="Q23" s="481">
        <v>11045</v>
      </c>
      <c r="R23" s="481">
        <v>7028</v>
      </c>
      <c r="S23" s="481">
        <v>8143</v>
      </c>
      <c r="T23" s="481">
        <v>5316</v>
      </c>
      <c r="U23" s="481" t="s">
        <v>97</v>
      </c>
      <c r="V23" s="481">
        <v>4068</v>
      </c>
      <c r="W23" s="481" t="s">
        <v>97</v>
      </c>
      <c r="X23" s="481">
        <v>4709</v>
      </c>
      <c r="Y23" s="481">
        <v>4276</v>
      </c>
      <c r="Z23" s="481">
        <v>4971</v>
      </c>
      <c r="AA23" s="481">
        <v>4583</v>
      </c>
      <c r="AB23" s="481">
        <v>3565</v>
      </c>
      <c r="AC23" s="481">
        <v>4197</v>
      </c>
      <c r="AD23" s="481">
        <v>2471</v>
      </c>
      <c r="AE23" s="481">
        <v>4189</v>
      </c>
      <c r="AF23" s="481">
        <v>2827</v>
      </c>
      <c r="AG23" s="481">
        <v>2857</v>
      </c>
      <c r="AH23" s="481" t="s">
        <v>97</v>
      </c>
      <c r="AI23" s="481">
        <v>2186</v>
      </c>
      <c r="AJ23" s="481" t="s">
        <v>97</v>
      </c>
      <c r="AK23" s="481">
        <v>1675</v>
      </c>
      <c r="AL23" s="481">
        <v>6508</v>
      </c>
      <c r="AM23" s="481">
        <v>4787</v>
      </c>
      <c r="AN23" s="481">
        <v>4868</v>
      </c>
      <c r="AO23" s="481" t="s">
        <v>97</v>
      </c>
      <c r="AP23" s="481" t="s">
        <v>97</v>
      </c>
      <c r="AQ23" s="481">
        <v>3378</v>
      </c>
      <c r="AR23" s="481">
        <v>1838</v>
      </c>
      <c r="AS23" s="481">
        <v>3854</v>
      </c>
      <c r="AT23" s="481">
        <v>7853</v>
      </c>
      <c r="AU23" s="481">
        <v>5599</v>
      </c>
      <c r="AV23" s="481">
        <v>2821</v>
      </c>
      <c r="AW23" s="481" t="s">
        <v>97</v>
      </c>
      <c r="AX23" s="481">
        <v>6303</v>
      </c>
      <c r="AY23" s="481">
        <v>4012</v>
      </c>
      <c r="AZ23" s="481">
        <v>3958</v>
      </c>
      <c r="BA23" s="481">
        <v>6344</v>
      </c>
      <c r="BB23" s="481">
        <v>4070</v>
      </c>
      <c r="BC23" s="481" t="s">
        <v>97</v>
      </c>
      <c r="BD23" s="481">
        <v>2059</v>
      </c>
      <c r="BE23" s="481">
        <v>2631</v>
      </c>
      <c r="BF23" s="481">
        <v>2199</v>
      </c>
      <c r="BG23" s="481">
        <v>2271</v>
      </c>
      <c r="BH23" s="481">
        <v>18266</v>
      </c>
      <c r="BI23" s="481">
        <v>12089</v>
      </c>
      <c r="BJ23" s="481">
        <v>6206</v>
      </c>
      <c r="BK23" s="481">
        <v>3470</v>
      </c>
      <c r="BL23" s="481">
        <v>4001</v>
      </c>
      <c r="BM23" s="481">
        <v>2276</v>
      </c>
      <c r="BN23" s="481">
        <v>4214</v>
      </c>
      <c r="BO23" s="481">
        <v>2206</v>
      </c>
      <c r="BP23" s="481">
        <v>17503</v>
      </c>
      <c r="BQ23" s="481">
        <v>13718</v>
      </c>
      <c r="BR23" s="481">
        <v>10669</v>
      </c>
      <c r="BS23" s="481">
        <v>6473</v>
      </c>
      <c r="BT23" s="481">
        <v>4310</v>
      </c>
      <c r="BU23" s="481">
        <v>4070</v>
      </c>
      <c r="BV23" s="481">
        <v>3699</v>
      </c>
      <c r="BW23" s="481">
        <v>2928</v>
      </c>
      <c r="BX23" s="481">
        <v>2634</v>
      </c>
      <c r="BY23" s="481">
        <v>2459</v>
      </c>
      <c r="BZ23" s="481">
        <v>2468</v>
      </c>
      <c r="CA23" s="481">
        <v>1616</v>
      </c>
      <c r="CB23" s="481">
        <v>1592</v>
      </c>
      <c r="CC23" s="481">
        <v>995</v>
      </c>
      <c r="CD23" s="481">
        <v>2764</v>
      </c>
      <c r="CE23" s="481">
        <v>1776</v>
      </c>
      <c r="CF23" s="481">
        <v>1586</v>
      </c>
      <c r="CG23" s="481">
        <v>1251</v>
      </c>
      <c r="CH23" s="481">
        <v>959</v>
      </c>
      <c r="CI23" s="481">
        <v>859</v>
      </c>
      <c r="CJ23" s="481">
        <v>808</v>
      </c>
      <c r="CK23" s="481">
        <v>808</v>
      </c>
      <c r="CL23" s="481">
        <v>779</v>
      </c>
      <c r="CM23" s="481">
        <v>748</v>
      </c>
      <c r="CN23" s="481">
        <v>606</v>
      </c>
      <c r="CO23" s="481">
        <v>455</v>
      </c>
      <c r="CP23" s="481">
        <v>375</v>
      </c>
      <c r="CQ23" s="481">
        <v>355</v>
      </c>
      <c r="CR23" s="481">
        <v>204</v>
      </c>
      <c r="CS23" s="481">
        <v>163</v>
      </c>
      <c r="CT23" s="481">
        <v>5316</v>
      </c>
      <c r="CU23" s="481">
        <v>2107</v>
      </c>
      <c r="CV23" s="481">
        <v>15808</v>
      </c>
      <c r="CW23" s="481">
        <v>8665</v>
      </c>
      <c r="CX23" s="481">
        <v>6551</v>
      </c>
      <c r="CY23" s="481">
        <v>4221</v>
      </c>
      <c r="CZ23" s="481">
        <v>3178</v>
      </c>
      <c r="DA23" s="481">
        <v>4619</v>
      </c>
      <c r="DB23" s="481">
        <v>1514</v>
      </c>
      <c r="DC23" s="481">
        <v>16815</v>
      </c>
      <c r="DD23" s="481">
        <v>15251</v>
      </c>
      <c r="DE23" s="481">
        <v>12970</v>
      </c>
      <c r="DF23" s="481">
        <v>10746</v>
      </c>
      <c r="DG23" s="481">
        <v>10488</v>
      </c>
      <c r="DH23" s="481">
        <v>8301</v>
      </c>
      <c r="DI23" s="481">
        <v>7878</v>
      </c>
      <c r="DJ23" s="481">
        <v>6902</v>
      </c>
      <c r="DK23" s="481">
        <v>4619</v>
      </c>
      <c r="DL23" s="481">
        <v>4453</v>
      </c>
      <c r="DM23" s="481">
        <v>3568</v>
      </c>
      <c r="DN23" s="481">
        <v>3684</v>
      </c>
      <c r="DO23" s="481">
        <v>2804</v>
      </c>
      <c r="DP23" s="481">
        <v>2638</v>
      </c>
      <c r="DQ23" s="481">
        <v>10799</v>
      </c>
      <c r="DR23" s="481">
        <v>3159</v>
      </c>
      <c r="DS23" s="481">
        <v>2005</v>
      </c>
      <c r="DT23" s="481">
        <v>590</v>
      </c>
      <c r="DU23" s="481">
        <v>316</v>
      </c>
      <c r="DV23" s="481">
        <v>3497</v>
      </c>
      <c r="DW23" s="481">
        <v>3369</v>
      </c>
      <c r="DX23" s="481">
        <v>995</v>
      </c>
      <c r="DY23" s="481">
        <v>708</v>
      </c>
      <c r="DZ23" s="481">
        <v>742</v>
      </c>
      <c r="EA23" s="481">
        <v>738</v>
      </c>
      <c r="EB23" s="481">
        <v>931</v>
      </c>
      <c r="EC23" s="481">
        <v>2248</v>
      </c>
      <c r="ED23" s="481">
        <v>1571</v>
      </c>
      <c r="EE23" s="481">
        <v>1096</v>
      </c>
      <c r="EF23" s="481">
        <v>936</v>
      </c>
      <c r="EG23" s="481">
        <v>1174</v>
      </c>
      <c r="EH23" s="481">
        <v>1141</v>
      </c>
      <c r="EI23" s="481">
        <v>3274</v>
      </c>
      <c r="EJ23" s="481">
        <v>613</v>
      </c>
      <c r="EK23" s="481">
        <v>914</v>
      </c>
      <c r="EL23" s="481">
        <v>643</v>
      </c>
      <c r="EM23" s="481">
        <v>1014</v>
      </c>
      <c r="EN23" s="481">
        <v>1452</v>
      </c>
      <c r="EO23" s="481">
        <v>1888</v>
      </c>
      <c r="EP23" s="481">
        <v>2058</v>
      </c>
      <c r="EQ23" s="481">
        <v>2668</v>
      </c>
      <c r="ER23" s="481">
        <v>1624</v>
      </c>
      <c r="ES23" s="481">
        <v>1099</v>
      </c>
      <c r="ET23" s="481">
        <v>935</v>
      </c>
      <c r="EU23" s="481">
        <v>965</v>
      </c>
      <c r="EV23" s="481">
        <v>1809</v>
      </c>
      <c r="EW23" s="481" t="s">
        <v>97</v>
      </c>
      <c r="EX23" s="481">
        <v>355</v>
      </c>
      <c r="EY23" s="481">
        <v>1135</v>
      </c>
      <c r="EZ23" s="481">
        <v>1084</v>
      </c>
      <c r="FA23" s="481">
        <v>673</v>
      </c>
      <c r="FB23" s="481">
        <v>2021</v>
      </c>
      <c r="FC23" s="481">
        <v>1254</v>
      </c>
      <c r="FD23" s="481">
        <v>1402</v>
      </c>
      <c r="FE23" s="481">
        <v>767</v>
      </c>
      <c r="FF23" s="481">
        <v>469</v>
      </c>
      <c r="FG23" s="481">
        <v>408</v>
      </c>
      <c r="FH23" s="481">
        <v>2942</v>
      </c>
      <c r="FI23" s="481">
        <v>1301</v>
      </c>
      <c r="FJ23" s="481">
        <v>1072</v>
      </c>
      <c r="FK23" s="481">
        <v>2846</v>
      </c>
      <c r="FL23" s="481">
        <v>2577</v>
      </c>
      <c r="FM23" s="481">
        <v>2091</v>
      </c>
      <c r="FN23" s="481">
        <v>4166</v>
      </c>
      <c r="FO23" s="481">
        <v>1537</v>
      </c>
      <c r="FP23" s="481">
        <v>550</v>
      </c>
      <c r="FQ23" s="481">
        <v>853</v>
      </c>
      <c r="FR23" s="481">
        <v>1486</v>
      </c>
      <c r="FS23" s="481" t="s">
        <v>97</v>
      </c>
      <c r="FT23" s="481">
        <v>1084</v>
      </c>
      <c r="FU23" s="481">
        <v>873</v>
      </c>
      <c r="FV23" s="481">
        <v>426</v>
      </c>
      <c r="FW23" s="481">
        <v>415</v>
      </c>
      <c r="FX23" s="481">
        <v>593</v>
      </c>
      <c r="FY23" s="481">
        <v>1424</v>
      </c>
      <c r="FZ23" s="481">
        <v>2870</v>
      </c>
      <c r="GA23" s="481">
        <v>716</v>
      </c>
      <c r="GB23" s="481">
        <v>721</v>
      </c>
      <c r="GC23" s="481" t="s">
        <v>97</v>
      </c>
      <c r="GD23" s="481">
        <v>716</v>
      </c>
      <c r="GE23" s="481">
        <v>659</v>
      </c>
      <c r="GF23" s="481">
        <v>542</v>
      </c>
      <c r="GG23" s="481">
        <v>335</v>
      </c>
      <c r="GH23" s="481" t="s">
        <v>97</v>
      </c>
      <c r="GI23" s="481">
        <v>737</v>
      </c>
      <c r="GJ23" s="481">
        <v>1376</v>
      </c>
      <c r="GK23" s="481">
        <v>496</v>
      </c>
      <c r="GL23" s="481">
        <v>1850</v>
      </c>
      <c r="GM23" s="481">
        <v>1047</v>
      </c>
      <c r="GN23" s="481">
        <v>949</v>
      </c>
      <c r="GO23" s="481">
        <v>893</v>
      </c>
      <c r="GP23" s="481">
        <v>763</v>
      </c>
      <c r="GQ23" s="481">
        <v>1707</v>
      </c>
      <c r="GR23" s="481" t="s">
        <v>97</v>
      </c>
      <c r="GS23" s="481">
        <v>491</v>
      </c>
      <c r="GT23" s="481">
        <v>1057</v>
      </c>
      <c r="GU23" s="481">
        <v>410</v>
      </c>
      <c r="GV23" s="481">
        <v>1780</v>
      </c>
      <c r="GW23" s="481">
        <v>722</v>
      </c>
      <c r="GX23" s="481">
        <v>435</v>
      </c>
      <c r="GY23" s="481">
        <v>3760</v>
      </c>
      <c r="GZ23" s="481">
        <v>2395</v>
      </c>
      <c r="HA23" s="481">
        <v>766</v>
      </c>
      <c r="HB23" s="481">
        <v>623</v>
      </c>
      <c r="HC23" s="481">
        <v>523</v>
      </c>
      <c r="HD23" s="481">
        <v>1270</v>
      </c>
      <c r="HE23" s="481">
        <v>748</v>
      </c>
      <c r="HF23" s="481">
        <v>710</v>
      </c>
      <c r="HG23" s="481">
        <v>631</v>
      </c>
      <c r="HH23" s="481">
        <v>965</v>
      </c>
      <c r="HI23" s="481">
        <v>1123</v>
      </c>
      <c r="HJ23" s="481" t="s">
        <v>97</v>
      </c>
      <c r="HK23" s="481">
        <v>1063</v>
      </c>
      <c r="HL23" s="481">
        <v>386</v>
      </c>
      <c r="HM23" s="481">
        <v>1899</v>
      </c>
      <c r="HN23" s="481">
        <v>1913</v>
      </c>
      <c r="HO23" s="481">
        <v>1279</v>
      </c>
      <c r="HP23" s="481">
        <v>783</v>
      </c>
      <c r="HQ23" s="481">
        <v>1491</v>
      </c>
      <c r="HR23" s="481">
        <v>1933</v>
      </c>
      <c r="HS23" s="481">
        <v>956</v>
      </c>
      <c r="HT23" s="481">
        <v>1005</v>
      </c>
      <c r="HU23" s="481">
        <v>489</v>
      </c>
      <c r="HV23" s="481" t="s">
        <v>97</v>
      </c>
      <c r="HW23" s="481">
        <v>795</v>
      </c>
      <c r="HX23" s="481">
        <v>625</v>
      </c>
      <c r="HY23" s="481">
        <v>721</v>
      </c>
      <c r="HZ23" s="481">
        <v>481</v>
      </c>
      <c r="IA23" s="481">
        <v>464</v>
      </c>
      <c r="IB23" s="481">
        <v>740</v>
      </c>
      <c r="IC23" s="481">
        <v>747</v>
      </c>
      <c r="ID23" s="481">
        <v>1562</v>
      </c>
      <c r="IE23" s="481">
        <v>955</v>
      </c>
      <c r="IF23" s="481">
        <v>757</v>
      </c>
      <c r="IG23" s="481">
        <v>1135</v>
      </c>
      <c r="IH23" s="481">
        <v>637</v>
      </c>
      <c r="II23" s="481">
        <v>717</v>
      </c>
      <c r="IJ23" s="481">
        <v>1585</v>
      </c>
      <c r="IK23" s="490" t="s">
        <v>97</v>
      </c>
      <c r="IL23" s="481">
        <v>269</v>
      </c>
      <c r="IM23" s="481">
        <v>493</v>
      </c>
      <c r="IN23" s="481">
        <v>328</v>
      </c>
      <c r="IO23" s="481">
        <v>535</v>
      </c>
      <c r="IP23" s="481">
        <v>463</v>
      </c>
      <c r="IQ23" s="481">
        <v>386</v>
      </c>
      <c r="IR23" s="481">
        <v>243</v>
      </c>
      <c r="IS23" s="481">
        <v>224</v>
      </c>
      <c r="IT23" s="481">
        <v>427</v>
      </c>
      <c r="IU23" s="481">
        <v>603</v>
      </c>
      <c r="IV23" s="481">
        <v>4393</v>
      </c>
      <c r="IW23" s="481">
        <v>1692</v>
      </c>
      <c r="IX23" s="481">
        <v>1119</v>
      </c>
      <c r="IY23" s="481">
        <v>462</v>
      </c>
      <c r="IZ23" s="481">
        <v>956</v>
      </c>
      <c r="JA23" s="481">
        <v>702</v>
      </c>
      <c r="JB23" s="481">
        <v>541</v>
      </c>
      <c r="JC23" s="481">
        <v>997</v>
      </c>
      <c r="JD23" s="481">
        <v>1561</v>
      </c>
      <c r="JE23" s="481">
        <v>3704</v>
      </c>
      <c r="JF23" s="481">
        <v>640</v>
      </c>
      <c r="JG23" s="481">
        <v>778</v>
      </c>
      <c r="JH23" s="481">
        <v>1166</v>
      </c>
      <c r="JI23" s="481">
        <v>1004</v>
      </c>
      <c r="JJ23" s="481">
        <v>1777</v>
      </c>
      <c r="JK23" s="481">
        <v>577</v>
      </c>
      <c r="JL23" s="481">
        <v>259</v>
      </c>
      <c r="JM23" s="481">
        <v>388</v>
      </c>
      <c r="JN23" s="481">
        <v>608</v>
      </c>
      <c r="JO23" s="481">
        <v>594</v>
      </c>
      <c r="JP23" s="481">
        <v>1200</v>
      </c>
      <c r="JQ23" s="481">
        <v>5125</v>
      </c>
    </row>
    <row r="24" spans="1:277" s="355" customFormat="1" ht="23.25" customHeight="1" x14ac:dyDescent="0.3">
      <c r="A24" s="164"/>
      <c r="B24" s="47" t="s">
        <v>594</v>
      </c>
      <c r="C24" s="481">
        <v>795093</v>
      </c>
      <c r="D24" s="481">
        <v>350830</v>
      </c>
      <c r="E24" s="481">
        <v>140153</v>
      </c>
      <c r="F24" s="481">
        <v>136270</v>
      </c>
      <c r="G24" s="481">
        <v>162940</v>
      </c>
      <c r="H24" s="481">
        <v>4900</v>
      </c>
      <c r="I24" s="489"/>
      <c r="J24" s="481">
        <v>43900</v>
      </c>
      <c r="K24" s="481">
        <v>20500</v>
      </c>
      <c r="L24" s="481">
        <v>26700</v>
      </c>
      <c r="M24" s="481">
        <v>21400</v>
      </c>
      <c r="N24" s="481">
        <v>12700</v>
      </c>
      <c r="O24" s="481">
        <v>10000</v>
      </c>
      <c r="P24" s="481">
        <v>10400</v>
      </c>
      <c r="Q24" s="481">
        <v>11100</v>
      </c>
      <c r="R24" s="481">
        <v>7040</v>
      </c>
      <c r="S24" s="481">
        <v>8140</v>
      </c>
      <c r="T24" s="481">
        <v>5310</v>
      </c>
      <c r="U24" s="481" t="s">
        <v>97</v>
      </c>
      <c r="V24" s="481">
        <v>4050</v>
      </c>
      <c r="W24" s="481" t="s">
        <v>97</v>
      </c>
      <c r="X24" s="481">
        <v>4690</v>
      </c>
      <c r="Y24" s="481">
        <v>4320</v>
      </c>
      <c r="Z24" s="481">
        <v>5010</v>
      </c>
      <c r="AA24" s="481">
        <v>4430</v>
      </c>
      <c r="AB24" s="481">
        <v>3570</v>
      </c>
      <c r="AC24" s="481">
        <v>4240</v>
      </c>
      <c r="AD24" s="481">
        <v>2480</v>
      </c>
      <c r="AE24" s="481">
        <v>4160</v>
      </c>
      <c r="AF24" s="481">
        <v>2830</v>
      </c>
      <c r="AG24" s="481">
        <v>2880</v>
      </c>
      <c r="AH24" s="481" t="s">
        <v>97</v>
      </c>
      <c r="AI24" s="481">
        <v>2210</v>
      </c>
      <c r="AJ24" s="481" t="s">
        <v>97</v>
      </c>
      <c r="AK24" s="481">
        <v>1690</v>
      </c>
      <c r="AL24" s="481">
        <v>6470</v>
      </c>
      <c r="AM24" s="481">
        <v>4780</v>
      </c>
      <c r="AN24" s="481">
        <v>4890</v>
      </c>
      <c r="AO24" s="481" t="s">
        <v>97</v>
      </c>
      <c r="AP24" s="481" t="s">
        <v>97</v>
      </c>
      <c r="AQ24" s="481">
        <v>3390</v>
      </c>
      <c r="AR24" s="481">
        <v>1780</v>
      </c>
      <c r="AS24" s="481">
        <v>3850</v>
      </c>
      <c r="AT24" s="481">
        <v>7830</v>
      </c>
      <c r="AU24" s="481">
        <v>5460</v>
      </c>
      <c r="AV24" s="481">
        <v>2620</v>
      </c>
      <c r="AW24" s="481" t="s">
        <v>97</v>
      </c>
      <c r="AX24" s="481">
        <v>6210</v>
      </c>
      <c r="AY24" s="481">
        <v>3970</v>
      </c>
      <c r="AZ24" s="481">
        <v>3900</v>
      </c>
      <c r="BA24" s="481">
        <v>6250</v>
      </c>
      <c r="BB24" s="481">
        <v>4140</v>
      </c>
      <c r="BC24" s="481" t="s">
        <v>97</v>
      </c>
      <c r="BD24" s="481">
        <v>2030</v>
      </c>
      <c r="BE24" s="481">
        <v>2320</v>
      </c>
      <c r="BF24" s="481">
        <v>2240</v>
      </c>
      <c r="BG24" s="481">
        <v>2280</v>
      </c>
      <c r="BH24" s="481">
        <v>18300</v>
      </c>
      <c r="BI24" s="481">
        <v>12100</v>
      </c>
      <c r="BJ24" s="481">
        <v>6100</v>
      </c>
      <c r="BK24" s="481">
        <v>3450</v>
      </c>
      <c r="BL24" s="481">
        <v>4000</v>
      </c>
      <c r="BM24" s="481">
        <v>2280</v>
      </c>
      <c r="BN24" s="481">
        <v>4210</v>
      </c>
      <c r="BO24" s="481">
        <v>2230</v>
      </c>
      <c r="BP24" s="481">
        <v>16600</v>
      </c>
      <c r="BQ24" s="481">
        <v>13640</v>
      </c>
      <c r="BR24" s="481">
        <v>10407</v>
      </c>
      <c r="BS24" s="481">
        <v>6080</v>
      </c>
      <c r="BT24" s="481">
        <v>4260</v>
      </c>
      <c r="BU24" s="481">
        <v>3990</v>
      </c>
      <c r="BV24" s="481">
        <v>3440</v>
      </c>
      <c r="BW24" s="481">
        <v>3080</v>
      </c>
      <c r="BX24" s="481">
        <v>2730</v>
      </c>
      <c r="BY24" s="481">
        <v>2600</v>
      </c>
      <c r="BZ24" s="481">
        <v>2490</v>
      </c>
      <c r="CA24" s="481">
        <v>1700</v>
      </c>
      <c r="CB24" s="481">
        <v>1560</v>
      </c>
      <c r="CC24" s="481">
        <v>1000</v>
      </c>
      <c r="CD24" s="481">
        <v>2740</v>
      </c>
      <c r="CE24" s="481">
        <v>1760</v>
      </c>
      <c r="CF24" s="481">
        <v>1570</v>
      </c>
      <c r="CG24" s="481">
        <v>1240</v>
      </c>
      <c r="CH24" s="481">
        <v>950</v>
      </c>
      <c r="CI24" s="481">
        <v>850</v>
      </c>
      <c r="CJ24" s="481">
        <v>800</v>
      </c>
      <c r="CK24" s="481">
        <v>800</v>
      </c>
      <c r="CL24" s="481">
        <v>770</v>
      </c>
      <c r="CM24" s="481">
        <v>740</v>
      </c>
      <c r="CN24" s="481">
        <v>600</v>
      </c>
      <c r="CO24" s="481">
        <v>450</v>
      </c>
      <c r="CP24" s="481">
        <v>370</v>
      </c>
      <c r="CQ24" s="481">
        <v>350</v>
      </c>
      <c r="CR24" s="481">
        <v>200</v>
      </c>
      <c r="CS24" s="481">
        <v>160</v>
      </c>
      <c r="CT24" s="481">
        <v>5310</v>
      </c>
      <c r="CU24" s="481">
        <v>2080</v>
      </c>
      <c r="CV24" s="481">
        <v>15500</v>
      </c>
      <c r="CW24" s="481">
        <v>8930</v>
      </c>
      <c r="CX24" s="481">
        <v>6640</v>
      </c>
      <c r="CY24" s="481">
        <v>4406</v>
      </c>
      <c r="CZ24" s="481">
        <v>3020</v>
      </c>
      <c r="DA24" s="481">
        <v>4700</v>
      </c>
      <c r="DB24" s="481">
        <v>1640</v>
      </c>
      <c r="DC24" s="481">
        <v>17400</v>
      </c>
      <c r="DD24" s="481">
        <v>15710</v>
      </c>
      <c r="DE24" s="481">
        <v>13700</v>
      </c>
      <c r="DF24" s="481">
        <v>11410</v>
      </c>
      <c r="DG24" s="481">
        <v>10600</v>
      </c>
      <c r="DH24" s="481">
        <v>8700</v>
      </c>
      <c r="DI24" s="481">
        <v>8250</v>
      </c>
      <c r="DJ24" s="481">
        <v>7340</v>
      </c>
      <c r="DK24" s="481">
        <v>4660</v>
      </c>
      <c r="DL24" s="481">
        <v>4590</v>
      </c>
      <c r="DM24" s="481">
        <v>3810</v>
      </c>
      <c r="DN24" s="481">
        <v>3750</v>
      </c>
      <c r="DO24" s="481">
        <v>2830</v>
      </c>
      <c r="DP24" s="481">
        <v>2690</v>
      </c>
      <c r="DQ24" s="481">
        <v>10790</v>
      </c>
      <c r="DR24" s="481">
        <v>3430</v>
      </c>
      <c r="DS24" s="481">
        <v>2170</v>
      </c>
      <c r="DT24" s="481">
        <v>650</v>
      </c>
      <c r="DU24" s="481">
        <v>330</v>
      </c>
      <c r="DV24" s="481">
        <v>3460</v>
      </c>
      <c r="DW24" s="481">
        <v>3400</v>
      </c>
      <c r="DX24" s="481">
        <v>989</v>
      </c>
      <c r="DY24" s="481">
        <v>713</v>
      </c>
      <c r="DZ24" s="481">
        <v>750</v>
      </c>
      <c r="EA24" s="481">
        <v>746</v>
      </c>
      <c r="EB24" s="481">
        <v>939</v>
      </c>
      <c r="EC24" s="481">
        <v>2280</v>
      </c>
      <c r="ED24" s="481">
        <v>1590</v>
      </c>
      <c r="EE24" s="481">
        <v>1110</v>
      </c>
      <c r="EF24" s="481">
        <v>947</v>
      </c>
      <c r="EG24" s="481">
        <v>1190</v>
      </c>
      <c r="EH24" s="481">
        <v>1160</v>
      </c>
      <c r="EI24" s="481">
        <v>3320</v>
      </c>
      <c r="EJ24" s="481">
        <v>623</v>
      </c>
      <c r="EK24" s="481">
        <v>928</v>
      </c>
      <c r="EL24" s="481">
        <v>652</v>
      </c>
      <c r="EM24" s="481">
        <v>1030</v>
      </c>
      <c r="EN24" s="481">
        <v>1470</v>
      </c>
      <c r="EO24" s="481">
        <v>1920</v>
      </c>
      <c r="EP24" s="481">
        <v>2090</v>
      </c>
      <c r="EQ24" s="481">
        <v>2710</v>
      </c>
      <c r="ER24" s="481">
        <v>1650</v>
      </c>
      <c r="ES24" s="481">
        <v>1100</v>
      </c>
      <c r="ET24" s="481">
        <v>938</v>
      </c>
      <c r="EU24" s="481">
        <v>972</v>
      </c>
      <c r="EV24" s="481">
        <v>1830</v>
      </c>
      <c r="EW24" s="481" t="s">
        <v>97</v>
      </c>
      <c r="EX24" s="481">
        <v>359</v>
      </c>
      <c r="EY24" s="481">
        <v>1140</v>
      </c>
      <c r="EZ24" s="481">
        <v>1090</v>
      </c>
      <c r="FA24" s="481">
        <v>679</v>
      </c>
      <c r="FB24" s="481">
        <v>2040</v>
      </c>
      <c r="FC24" s="481">
        <v>1260</v>
      </c>
      <c r="FD24" s="481">
        <v>1410</v>
      </c>
      <c r="FE24" s="481">
        <v>775</v>
      </c>
      <c r="FF24" s="481">
        <v>474</v>
      </c>
      <c r="FG24" s="481">
        <v>414</v>
      </c>
      <c r="FH24" s="481">
        <v>2970</v>
      </c>
      <c r="FI24" s="481">
        <v>1310</v>
      </c>
      <c r="FJ24" s="481">
        <v>1080</v>
      </c>
      <c r="FK24" s="481">
        <v>2850</v>
      </c>
      <c r="FL24" s="481">
        <v>2570</v>
      </c>
      <c r="FM24" s="481">
        <v>2100</v>
      </c>
      <c r="FN24" s="481">
        <v>4220</v>
      </c>
      <c r="FO24" s="481">
        <v>1550</v>
      </c>
      <c r="FP24" s="481">
        <v>557</v>
      </c>
      <c r="FQ24" s="481">
        <v>866</v>
      </c>
      <c r="FR24" s="481">
        <v>1490</v>
      </c>
      <c r="FS24" s="481" t="s">
        <v>97</v>
      </c>
      <c r="FT24" s="481">
        <v>1090</v>
      </c>
      <c r="FU24" s="481">
        <v>885</v>
      </c>
      <c r="FV24" s="481">
        <v>430</v>
      </c>
      <c r="FW24" s="481">
        <v>421</v>
      </c>
      <c r="FX24" s="481">
        <v>594</v>
      </c>
      <c r="FY24" s="481">
        <v>1430</v>
      </c>
      <c r="FZ24" s="481">
        <v>2900</v>
      </c>
      <c r="GA24" s="481">
        <v>718</v>
      </c>
      <c r="GB24" s="481">
        <v>717</v>
      </c>
      <c r="GC24" s="481" t="s">
        <v>97</v>
      </c>
      <c r="GD24" s="481">
        <v>724</v>
      </c>
      <c r="GE24" s="481">
        <v>667</v>
      </c>
      <c r="GF24" s="481">
        <v>549</v>
      </c>
      <c r="GG24" s="481">
        <v>338</v>
      </c>
      <c r="GH24" s="481" t="s">
        <v>97</v>
      </c>
      <c r="GI24" s="481">
        <v>746</v>
      </c>
      <c r="GJ24" s="481">
        <v>1390</v>
      </c>
      <c r="GK24" s="481">
        <v>494</v>
      </c>
      <c r="GL24" s="481">
        <v>1860</v>
      </c>
      <c r="GM24" s="481">
        <v>1040</v>
      </c>
      <c r="GN24" s="481">
        <v>951</v>
      </c>
      <c r="GO24" s="481">
        <v>905</v>
      </c>
      <c r="GP24" s="481">
        <v>774</v>
      </c>
      <c r="GQ24" s="481">
        <v>1720</v>
      </c>
      <c r="GR24" s="481" t="s">
        <v>97</v>
      </c>
      <c r="GS24" s="481">
        <v>498</v>
      </c>
      <c r="GT24" s="481">
        <v>1060</v>
      </c>
      <c r="GU24" s="481">
        <v>414</v>
      </c>
      <c r="GV24" s="481">
        <v>1790</v>
      </c>
      <c r="GW24" s="481">
        <v>730</v>
      </c>
      <c r="GX24" s="481">
        <v>437</v>
      </c>
      <c r="GY24" s="481">
        <v>3800</v>
      </c>
      <c r="GZ24" s="481">
        <v>2420</v>
      </c>
      <c r="HA24" s="481">
        <v>779</v>
      </c>
      <c r="HB24" s="481">
        <v>632</v>
      </c>
      <c r="HC24" s="481">
        <v>528</v>
      </c>
      <c r="HD24" s="481">
        <v>1290</v>
      </c>
      <c r="HE24" s="481">
        <v>758</v>
      </c>
      <c r="HF24" s="481">
        <v>722</v>
      </c>
      <c r="HG24" s="481">
        <v>640</v>
      </c>
      <c r="HH24" s="481">
        <v>981</v>
      </c>
      <c r="HI24" s="481">
        <v>1140</v>
      </c>
      <c r="HJ24" s="481" t="s">
        <v>97</v>
      </c>
      <c r="HK24" s="481">
        <v>1080</v>
      </c>
      <c r="HL24" s="481">
        <v>384</v>
      </c>
      <c r="HM24" s="481">
        <v>1910</v>
      </c>
      <c r="HN24" s="481">
        <v>1910</v>
      </c>
      <c r="HO24" s="481">
        <v>1280</v>
      </c>
      <c r="HP24" s="481">
        <v>791</v>
      </c>
      <c r="HQ24" s="481">
        <v>1520</v>
      </c>
      <c r="HR24" s="481">
        <v>1940</v>
      </c>
      <c r="HS24" s="481">
        <v>962</v>
      </c>
      <c r="HT24" s="481">
        <v>1020</v>
      </c>
      <c r="HU24" s="481">
        <v>493</v>
      </c>
      <c r="HV24" s="481" t="s">
        <v>97</v>
      </c>
      <c r="HW24" s="481">
        <v>804</v>
      </c>
      <c r="HX24" s="481">
        <v>633</v>
      </c>
      <c r="HY24" s="481">
        <v>730</v>
      </c>
      <c r="HZ24" s="481">
        <v>488</v>
      </c>
      <c r="IA24" s="481">
        <v>469</v>
      </c>
      <c r="IB24" s="481">
        <v>747</v>
      </c>
      <c r="IC24" s="481">
        <v>761</v>
      </c>
      <c r="ID24" s="481">
        <v>1580</v>
      </c>
      <c r="IE24" s="481">
        <v>920</v>
      </c>
      <c r="IF24" s="481">
        <v>720</v>
      </c>
      <c r="IG24" s="481">
        <v>1058</v>
      </c>
      <c r="IH24" s="481">
        <v>652</v>
      </c>
      <c r="II24" s="481">
        <v>735</v>
      </c>
      <c r="IJ24" s="481">
        <v>1620</v>
      </c>
      <c r="IK24" s="490" t="s">
        <v>97</v>
      </c>
      <c r="IL24" s="481">
        <v>274</v>
      </c>
      <c r="IM24" s="481">
        <v>502</v>
      </c>
      <c r="IN24" s="481">
        <v>334</v>
      </c>
      <c r="IO24" s="481">
        <v>547</v>
      </c>
      <c r="IP24" s="481">
        <v>475</v>
      </c>
      <c r="IQ24" s="481">
        <v>394</v>
      </c>
      <c r="IR24" s="481">
        <v>249</v>
      </c>
      <c r="IS24" s="481">
        <v>229</v>
      </c>
      <c r="IT24" s="481">
        <v>437</v>
      </c>
      <c r="IU24" s="481">
        <v>616</v>
      </c>
      <c r="IV24" s="481">
        <v>4480</v>
      </c>
      <c r="IW24" s="481">
        <v>1730</v>
      </c>
      <c r="IX24" s="481">
        <v>1140</v>
      </c>
      <c r="IY24" s="481">
        <v>466</v>
      </c>
      <c r="IZ24" s="481">
        <v>949</v>
      </c>
      <c r="JA24" s="481">
        <v>712</v>
      </c>
      <c r="JB24" s="481">
        <v>553</v>
      </c>
      <c r="JC24" s="481">
        <v>1020</v>
      </c>
      <c r="JD24" s="481">
        <v>1590</v>
      </c>
      <c r="JE24" s="481">
        <v>3770</v>
      </c>
      <c r="JF24" s="481">
        <v>652</v>
      </c>
      <c r="JG24" s="481">
        <v>794</v>
      </c>
      <c r="JH24" s="481">
        <v>1190</v>
      </c>
      <c r="JI24" s="481">
        <v>1020</v>
      </c>
      <c r="JJ24" s="481">
        <v>1810</v>
      </c>
      <c r="JK24" s="481">
        <v>588</v>
      </c>
      <c r="JL24" s="481">
        <v>265</v>
      </c>
      <c r="JM24" s="481">
        <v>398</v>
      </c>
      <c r="JN24" s="481">
        <v>622</v>
      </c>
      <c r="JO24" s="481">
        <v>604</v>
      </c>
      <c r="JP24" s="481">
        <v>1110</v>
      </c>
      <c r="JQ24" s="481">
        <v>4900</v>
      </c>
    </row>
    <row r="25" spans="1:277" ht="17" customHeight="1" x14ac:dyDescent="0.3">
      <c r="A25" s="19"/>
      <c r="B25" s="19" t="s">
        <v>1186</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5" customHeight="1" x14ac:dyDescent="0.3">
      <c r="A26" s="19"/>
      <c r="B26" s="19" t="s">
        <v>1185</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9" style="27" customWidth="1"/>
    <col min="12" max="12" width="9" style="27"/>
    <col min="13" max="13" width="11.453125" style="27" bestFit="1" customWidth="1"/>
    <col min="14" max="14" width="10.08984375" style="27" bestFit="1" customWidth="1"/>
    <col min="15" max="16384" width="9" style="27"/>
  </cols>
  <sheetData>
    <row r="1" spans="2:14" ht="14.4" customHeight="1" x14ac:dyDescent="0.2">
      <c r="B1" s="30"/>
    </row>
    <row r="2" spans="2:14" s="24" customFormat="1" ht="20.399999999999999" customHeight="1" x14ac:dyDescent="0.2">
      <c r="B2" s="1433" t="s">
        <v>700</v>
      </c>
      <c r="C2" s="1402" t="s">
        <v>549</v>
      </c>
      <c r="D2" s="1434" t="s">
        <v>669</v>
      </c>
      <c r="E2" s="1407" t="s">
        <v>671</v>
      </c>
      <c r="F2" s="1408"/>
      <c r="G2" s="1409" t="s">
        <v>536</v>
      </c>
      <c r="H2" s="1410"/>
      <c r="I2" s="1411"/>
      <c r="J2" s="1432" t="s">
        <v>679</v>
      </c>
    </row>
    <row r="3" spans="2:14" s="24" customFormat="1" ht="27" customHeight="1" x14ac:dyDescent="0.2">
      <c r="B3" s="1400"/>
      <c r="C3" s="1403"/>
      <c r="D3" s="1406"/>
      <c r="E3" s="272" t="s">
        <v>670</v>
      </c>
      <c r="F3" s="268" t="s">
        <v>534</v>
      </c>
      <c r="G3" s="273" t="s">
        <v>539</v>
      </c>
      <c r="H3" s="269" t="s">
        <v>675</v>
      </c>
      <c r="I3" s="269" t="s">
        <v>678</v>
      </c>
      <c r="J3" s="1397"/>
    </row>
    <row r="4" spans="2:14" s="24" customFormat="1" ht="16.25" customHeight="1" x14ac:dyDescent="0.2">
      <c r="B4" s="1401"/>
      <c r="C4" s="1404"/>
      <c r="D4" s="270" t="s">
        <v>537</v>
      </c>
      <c r="E4" s="270" t="s">
        <v>537</v>
      </c>
      <c r="F4" s="25" t="s">
        <v>535</v>
      </c>
      <c r="G4" s="271" t="s">
        <v>576</v>
      </c>
      <c r="H4" s="26" t="s">
        <v>538</v>
      </c>
      <c r="I4" s="26" t="s">
        <v>535</v>
      </c>
      <c r="J4" s="1398"/>
    </row>
    <row r="5" spans="2:14" ht="16.25" customHeight="1" x14ac:dyDescent="0.2">
      <c r="B5" s="54" t="s">
        <v>6</v>
      </c>
      <c r="C5" s="130" t="s">
        <v>540</v>
      </c>
      <c r="D5" s="69">
        <v>44900</v>
      </c>
      <c r="E5" s="177">
        <v>46200</v>
      </c>
      <c r="F5" s="82">
        <v>3.8</v>
      </c>
      <c r="G5" s="69">
        <v>44400</v>
      </c>
      <c r="H5" s="99">
        <v>4</v>
      </c>
      <c r="I5" s="82">
        <v>4</v>
      </c>
      <c r="J5" s="274" t="s">
        <v>542</v>
      </c>
      <c r="M5" s="28"/>
      <c r="N5" s="29"/>
    </row>
    <row r="6" spans="2:14" ht="16.25" customHeight="1" x14ac:dyDescent="0.2">
      <c r="B6" s="55" t="s">
        <v>3</v>
      </c>
      <c r="C6" s="131" t="s">
        <v>277</v>
      </c>
      <c r="D6" s="178">
        <v>20500</v>
      </c>
      <c r="E6" s="179">
        <v>19800</v>
      </c>
      <c r="F6" s="83">
        <v>4.4000000000000004</v>
      </c>
      <c r="G6" s="70">
        <v>20800</v>
      </c>
      <c r="H6" s="83">
        <v>4.2</v>
      </c>
      <c r="I6" s="83">
        <v>4.5</v>
      </c>
      <c r="J6" s="131" t="s">
        <v>543</v>
      </c>
      <c r="M6" s="28"/>
      <c r="N6" s="29"/>
    </row>
    <row r="7" spans="2:14" ht="16.25" customHeight="1" x14ac:dyDescent="0.2">
      <c r="B7" s="56" t="s">
        <v>7</v>
      </c>
      <c r="C7" s="132" t="s">
        <v>278</v>
      </c>
      <c r="D7" s="180">
        <v>26700</v>
      </c>
      <c r="E7" s="181">
        <v>27000</v>
      </c>
      <c r="F7" s="84">
        <v>4.2</v>
      </c>
      <c r="G7" s="71">
        <v>26300</v>
      </c>
      <c r="H7" s="84">
        <v>3.9</v>
      </c>
      <c r="I7" s="84">
        <v>4.4000000000000004</v>
      </c>
      <c r="J7" s="132" t="s">
        <v>544</v>
      </c>
      <c r="M7" s="28"/>
      <c r="N7" s="29"/>
    </row>
    <row r="8" spans="2:14" ht="16.25" customHeight="1" x14ac:dyDescent="0.2">
      <c r="B8" s="55" t="s">
        <v>4</v>
      </c>
      <c r="C8" s="131" t="s">
        <v>279</v>
      </c>
      <c r="D8" s="178">
        <v>21300</v>
      </c>
      <c r="E8" s="179">
        <v>20700</v>
      </c>
      <c r="F8" s="83">
        <v>4.4000000000000004</v>
      </c>
      <c r="G8" s="70">
        <v>21600</v>
      </c>
      <c r="H8" s="83">
        <v>4.3</v>
      </c>
      <c r="I8" s="83">
        <v>4.5999999999999996</v>
      </c>
      <c r="J8" s="131" t="s">
        <v>542</v>
      </c>
      <c r="M8" s="28"/>
      <c r="N8" s="29"/>
    </row>
    <row r="9" spans="2:14" ht="16.25" customHeight="1" x14ac:dyDescent="0.2">
      <c r="B9" s="56" t="s">
        <v>8</v>
      </c>
      <c r="C9" s="132" t="s">
        <v>280</v>
      </c>
      <c r="D9" s="180">
        <v>12000</v>
      </c>
      <c r="E9" s="181">
        <v>12300</v>
      </c>
      <c r="F9" s="84">
        <v>4.0999999999999996</v>
      </c>
      <c r="G9" s="71">
        <v>11800</v>
      </c>
      <c r="H9" s="84">
        <v>4.0999999999999996</v>
      </c>
      <c r="I9" s="84">
        <v>4.3</v>
      </c>
      <c r="J9" s="132" t="s">
        <v>542</v>
      </c>
      <c r="M9" s="28"/>
      <c r="N9" s="29"/>
    </row>
    <row r="10" spans="2:14" ht="16.25" customHeight="1" x14ac:dyDescent="0.2">
      <c r="B10" s="55" t="s">
        <v>5</v>
      </c>
      <c r="C10" s="131" t="s">
        <v>281</v>
      </c>
      <c r="D10" s="178">
        <v>10300</v>
      </c>
      <c r="E10" s="179">
        <v>10400</v>
      </c>
      <c r="F10" s="83">
        <v>4.0999999999999996</v>
      </c>
      <c r="G10" s="70">
        <v>10100</v>
      </c>
      <c r="H10" s="83">
        <v>3.9</v>
      </c>
      <c r="I10" s="83">
        <v>4.3</v>
      </c>
      <c r="J10" s="131" t="s">
        <v>544</v>
      </c>
      <c r="M10" s="28"/>
      <c r="N10" s="29"/>
    </row>
    <row r="11" spans="2:14" ht="16.25" customHeight="1" x14ac:dyDescent="0.2">
      <c r="B11" s="56" t="s">
        <v>9</v>
      </c>
      <c r="C11" s="132" t="s">
        <v>282</v>
      </c>
      <c r="D11" s="180">
        <v>10400</v>
      </c>
      <c r="E11" s="181">
        <v>10600</v>
      </c>
      <c r="F11" s="84">
        <v>3.9</v>
      </c>
      <c r="G11" s="71">
        <v>10300</v>
      </c>
      <c r="H11" s="84">
        <v>3.7</v>
      </c>
      <c r="I11" s="84">
        <v>4.0999999999999996</v>
      </c>
      <c r="J11" s="132" t="s">
        <v>543</v>
      </c>
      <c r="M11" s="28"/>
      <c r="N11" s="29"/>
    </row>
    <row r="12" spans="2:14" ht="16.25" customHeight="1" x14ac:dyDescent="0.2">
      <c r="B12" s="55" t="s">
        <v>10</v>
      </c>
      <c r="C12" s="131" t="s">
        <v>283</v>
      </c>
      <c r="D12" s="178">
        <v>11100</v>
      </c>
      <c r="E12" s="179">
        <v>11300</v>
      </c>
      <c r="F12" s="83">
        <v>4.0999999999999996</v>
      </c>
      <c r="G12" s="70">
        <v>10900</v>
      </c>
      <c r="H12" s="83">
        <v>3.9</v>
      </c>
      <c r="I12" s="83">
        <v>4.3</v>
      </c>
      <c r="J12" s="131" t="s">
        <v>544</v>
      </c>
      <c r="M12" s="28"/>
      <c r="N12" s="29"/>
    </row>
    <row r="13" spans="2:14" ht="16.25" customHeight="1" x14ac:dyDescent="0.2">
      <c r="B13" s="56" t="s">
        <v>11</v>
      </c>
      <c r="C13" s="132" t="s">
        <v>284</v>
      </c>
      <c r="D13" s="180">
        <v>7090</v>
      </c>
      <c r="E13" s="181">
        <v>7250</v>
      </c>
      <c r="F13" s="84">
        <v>4.4000000000000004</v>
      </c>
      <c r="G13" s="71">
        <v>7020</v>
      </c>
      <c r="H13" s="84">
        <v>4.2</v>
      </c>
      <c r="I13" s="84">
        <v>4.5999999999999996</v>
      </c>
      <c r="J13" s="132" t="s">
        <v>543</v>
      </c>
      <c r="M13" s="28"/>
      <c r="N13" s="29"/>
    </row>
    <row r="14" spans="2:14" ht="16.25" customHeight="1" x14ac:dyDescent="0.2">
      <c r="B14" s="55" t="s">
        <v>12</v>
      </c>
      <c r="C14" s="131" t="s">
        <v>285</v>
      </c>
      <c r="D14" s="178">
        <v>7930</v>
      </c>
      <c r="E14" s="179">
        <v>8240</v>
      </c>
      <c r="F14" s="83">
        <v>4.5</v>
      </c>
      <c r="G14" s="70">
        <v>7930</v>
      </c>
      <c r="H14" s="83">
        <v>4.2</v>
      </c>
      <c r="I14" s="83">
        <v>4.8</v>
      </c>
      <c r="J14" s="131" t="s">
        <v>545</v>
      </c>
      <c r="M14" s="28"/>
      <c r="N14" s="29"/>
    </row>
    <row r="15" spans="2:14" ht="16.25" customHeight="1" x14ac:dyDescent="0.2">
      <c r="B15" s="56" t="s">
        <v>13</v>
      </c>
      <c r="C15" s="132" t="s">
        <v>286</v>
      </c>
      <c r="D15" s="180">
        <v>5320</v>
      </c>
      <c r="E15" s="181">
        <v>5410</v>
      </c>
      <c r="F15" s="84">
        <v>4</v>
      </c>
      <c r="G15" s="71">
        <v>5280</v>
      </c>
      <c r="H15" s="84">
        <v>3.8</v>
      </c>
      <c r="I15" s="84">
        <v>4.2</v>
      </c>
      <c r="J15" s="132" t="s">
        <v>543</v>
      </c>
      <c r="M15" s="28"/>
      <c r="N15" s="29"/>
    </row>
    <row r="16" spans="2:14" ht="16.25" customHeight="1" x14ac:dyDescent="0.2">
      <c r="B16" s="55" t="s">
        <v>14</v>
      </c>
      <c r="C16" s="131" t="s">
        <v>517</v>
      </c>
      <c r="D16" s="178">
        <v>4480</v>
      </c>
      <c r="E16" s="179">
        <v>4590</v>
      </c>
      <c r="F16" s="83">
        <v>4.5</v>
      </c>
      <c r="G16" s="70">
        <v>4480</v>
      </c>
      <c r="H16" s="83">
        <v>4.2</v>
      </c>
      <c r="I16" s="83">
        <v>4.8</v>
      </c>
      <c r="J16" s="131" t="s">
        <v>545</v>
      </c>
      <c r="M16" s="28"/>
      <c r="N16" s="29"/>
    </row>
    <row r="17" spans="2:14" ht="16.25" customHeight="1" x14ac:dyDescent="0.2">
      <c r="B17" s="56" t="s">
        <v>15</v>
      </c>
      <c r="C17" s="132" t="s">
        <v>287</v>
      </c>
      <c r="D17" s="180">
        <v>4060</v>
      </c>
      <c r="E17" s="181">
        <v>4120</v>
      </c>
      <c r="F17" s="84">
        <v>4.0999999999999996</v>
      </c>
      <c r="G17" s="71">
        <v>4000</v>
      </c>
      <c r="H17" s="84">
        <v>3.9</v>
      </c>
      <c r="I17" s="84">
        <v>4.3</v>
      </c>
      <c r="J17" s="132" t="s">
        <v>544</v>
      </c>
      <c r="M17" s="28"/>
      <c r="N17" s="29"/>
    </row>
    <row r="18" spans="2:14" ht="16.25" customHeight="1" x14ac:dyDescent="0.2">
      <c r="B18" s="55" t="s">
        <v>16</v>
      </c>
      <c r="C18" s="131" t="s">
        <v>518</v>
      </c>
      <c r="D18" s="178">
        <v>3310</v>
      </c>
      <c r="E18" s="179">
        <v>3320</v>
      </c>
      <c r="F18" s="83">
        <v>4.5999999999999996</v>
      </c>
      <c r="G18" s="70">
        <v>3300</v>
      </c>
      <c r="H18" s="83">
        <v>4.5999999999999996</v>
      </c>
      <c r="I18" s="83">
        <v>4.8</v>
      </c>
      <c r="J18" s="131" t="s">
        <v>542</v>
      </c>
      <c r="M18" s="28"/>
      <c r="N18" s="29"/>
    </row>
    <row r="19" spans="2:14" ht="16.25" customHeight="1" x14ac:dyDescent="0.2">
      <c r="B19" s="56" t="s">
        <v>17</v>
      </c>
      <c r="C19" s="132" t="s">
        <v>288</v>
      </c>
      <c r="D19" s="180">
        <v>4700</v>
      </c>
      <c r="E19" s="181">
        <v>4850</v>
      </c>
      <c r="F19" s="84">
        <v>4.3</v>
      </c>
      <c r="G19" s="71">
        <v>4630</v>
      </c>
      <c r="H19" s="84">
        <v>4.4000000000000004</v>
      </c>
      <c r="I19" s="84">
        <v>4.5</v>
      </c>
      <c r="J19" s="132" t="s">
        <v>542</v>
      </c>
      <c r="M19" s="28"/>
      <c r="N19" s="29"/>
    </row>
    <row r="20" spans="2:14" ht="16.25" customHeight="1" x14ac:dyDescent="0.2">
      <c r="B20" s="55" t="s">
        <v>18</v>
      </c>
      <c r="C20" s="131" t="s">
        <v>289</v>
      </c>
      <c r="D20" s="178">
        <v>4520</v>
      </c>
      <c r="E20" s="179">
        <v>4600</v>
      </c>
      <c r="F20" s="83">
        <v>3.9</v>
      </c>
      <c r="G20" s="70">
        <v>4440</v>
      </c>
      <c r="H20" s="83">
        <v>3.7</v>
      </c>
      <c r="I20" s="83">
        <v>4.0999999999999996</v>
      </c>
      <c r="J20" s="131" t="s">
        <v>544</v>
      </c>
      <c r="M20" s="28"/>
      <c r="N20" s="29"/>
    </row>
    <row r="21" spans="2:14" ht="16.25" customHeight="1" x14ac:dyDescent="0.2">
      <c r="B21" s="56" t="s">
        <v>19</v>
      </c>
      <c r="C21" s="132" t="s">
        <v>290</v>
      </c>
      <c r="D21" s="180">
        <v>5140</v>
      </c>
      <c r="E21" s="181">
        <v>5220</v>
      </c>
      <c r="F21" s="84">
        <v>4</v>
      </c>
      <c r="G21" s="71">
        <v>5060</v>
      </c>
      <c r="H21" s="84">
        <v>3.8</v>
      </c>
      <c r="I21" s="84">
        <v>4.2</v>
      </c>
      <c r="J21" s="132" t="s">
        <v>544</v>
      </c>
      <c r="M21" s="28"/>
      <c r="N21" s="29"/>
    </row>
    <row r="22" spans="2:14" ht="16.25" customHeight="1" x14ac:dyDescent="0.2">
      <c r="B22" s="55" t="s">
        <v>20</v>
      </c>
      <c r="C22" s="131" t="s">
        <v>291</v>
      </c>
      <c r="D22" s="178">
        <v>4670</v>
      </c>
      <c r="E22" s="179">
        <v>4820</v>
      </c>
      <c r="F22" s="83">
        <v>4.7</v>
      </c>
      <c r="G22" s="70">
        <v>4610</v>
      </c>
      <c r="H22" s="83">
        <v>4.4000000000000004</v>
      </c>
      <c r="I22" s="83">
        <v>4.9000000000000004</v>
      </c>
      <c r="J22" s="131" t="s">
        <v>543</v>
      </c>
      <c r="M22" s="28"/>
      <c r="N22" s="29"/>
    </row>
    <row r="23" spans="2:14" ht="16.25" customHeight="1" x14ac:dyDescent="0.2">
      <c r="B23" s="56" t="s">
        <v>21</v>
      </c>
      <c r="C23" s="132" t="s">
        <v>292</v>
      </c>
      <c r="D23" s="180">
        <v>3350</v>
      </c>
      <c r="E23" s="181">
        <v>3400</v>
      </c>
      <c r="F23" s="84">
        <v>4.5</v>
      </c>
      <c r="G23" s="71">
        <v>3300</v>
      </c>
      <c r="H23" s="84">
        <v>4.3</v>
      </c>
      <c r="I23" s="84">
        <v>4.7</v>
      </c>
      <c r="J23" s="132" t="s">
        <v>544</v>
      </c>
      <c r="M23" s="28"/>
      <c r="N23" s="29"/>
    </row>
    <row r="24" spans="2:14" ht="16.25" customHeight="1" x14ac:dyDescent="0.2">
      <c r="B24" s="55" t="s">
        <v>22</v>
      </c>
      <c r="C24" s="131" t="s">
        <v>293</v>
      </c>
      <c r="D24" s="178">
        <v>4580</v>
      </c>
      <c r="E24" s="179">
        <v>4650</v>
      </c>
      <c r="F24" s="83">
        <v>4.0999999999999996</v>
      </c>
      <c r="G24" s="70">
        <v>4500</v>
      </c>
      <c r="H24" s="83">
        <v>3.9</v>
      </c>
      <c r="I24" s="83">
        <v>4.3</v>
      </c>
      <c r="J24" s="131" t="s">
        <v>544</v>
      </c>
      <c r="M24" s="28"/>
      <c r="N24" s="29"/>
    </row>
    <row r="25" spans="2:14" ht="16.25" customHeight="1" x14ac:dyDescent="0.2">
      <c r="B25" s="56" t="s">
        <v>23</v>
      </c>
      <c r="C25" s="132" t="s">
        <v>294</v>
      </c>
      <c r="D25" s="180">
        <v>2480</v>
      </c>
      <c r="E25" s="181">
        <v>2490</v>
      </c>
      <c r="F25" s="84">
        <v>4.3</v>
      </c>
      <c r="G25" s="71">
        <v>2470</v>
      </c>
      <c r="H25" s="84">
        <v>4.3</v>
      </c>
      <c r="I25" s="84">
        <v>4.5</v>
      </c>
      <c r="J25" s="132" t="s">
        <v>542</v>
      </c>
      <c r="M25" s="28"/>
      <c r="N25" s="29"/>
    </row>
    <row r="26" spans="2:14" ht="16.25" customHeight="1" x14ac:dyDescent="0.2">
      <c r="B26" s="55" t="s">
        <v>24</v>
      </c>
      <c r="C26" s="131" t="s">
        <v>295</v>
      </c>
      <c r="D26" s="178">
        <v>4160</v>
      </c>
      <c r="E26" s="179">
        <v>4230</v>
      </c>
      <c r="F26" s="83">
        <v>4.2</v>
      </c>
      <c r="G26" s="70">
        <v>4090</v>
      </c>
      <c r="H26" s="83">
        <v>4</v>
      </c>
      <c r="I26" s="83">
        <v>4.4000000000000004</v>
      </c>
      <c r="J26" s="131" t="s">
        <v>544</v>
      </c>
      <c r="M26" s="28"/>
      <c r="N26" s="29"/>
    </row>
    <row r="27" spans="2:14" ht="16.25" customHeight="1" x14ac:dyDescent="0.2">
      <c r="B27" s="56" t="s">
        <v>25</v>
      </c>
      <c r="C27" s="132" t="s">
        <v>296</v>
      </c>
      <c r="D27" s="180">
        <v>2820</v>
      </c>
      <c r="E27" s="181">
        <v>2860</v>
      </c>
      <c r="F27" s="84">
        <v>4.5</v>
      </c>
      <c r="G27" s="71">
        <v>2770</v>
      </c>
      <c r="H27" s="84">
        <v>4.3</v>
      </c>
      <c r="I27" s="84">
        <v>4.7</v>
      </c>
      <c r="J27" s="132" t="s">
        <v>544</v>
      </c>
      <c r="M27" s="28"/>
      <c r="N27" s="29"/>
    </row>
    <row r="28" spans="2:14" ht="16.25" customHeight="1" x14ac:dyDescent="0.2">
      <c r="B28" s="55" t="s">
        <v>26</v>
      </c>
      <c r="C28" s="131" t="s">
        <v>297</v>
      </c>
      <c r="D28" s="178">
        <v>3050</v>
      </c>
      <c r="E28" s="179">
        <v>3100</v>
      </c>
      <c r="F28" s="83">
        <v>4.0999999999999996</v>
      </c>
      <c r="G28" s="70">
        <v>3000</v>
      </c>
      <c r="H28" s="83">
        <v>3.9</v>
      </c>
      <c r="I28" s="83">
        <v>4.3</v>
      </c>
      <c r="J28" s="131" t="s">
        <v>544</v>
      </c>
      <c r="M28" s="28"/>
      <c r="N28" s="29"/>
    </row>
    <row r="29" spans="2:14" ht="16.25" customHeight="1" x14ac:dyDescent="0.2">
      <c r="B29" s="57" t="s">
        <v>27</v>
      </c>
      <c r="C29" s="133" t="s">
        <v>519</v>
      </c>
      <c r="D29" s="182">
        <v>2210</v>
      </c>
      <c r="E29" s="183">
        <v>2250</v>
      </c>
      <c r="F29" s="85">
        <v>4.4000000000000004</v>
      </c>
      <c r="G29" s="72">
        <v>2190</v>
      </c>
      <c r="H29" s="85">
        <v>4.5999999999999996</v>
      </c>
      <c r="I29" s="85">
        <v>4.5999999999999996</v>
      </c>
      <c r="J29" s="133" t="s">
        <v>542</v>
      </c>
      <c r="M29" s="28"/>
      <c r="N29" s="29"/>
    </row>
    <row r="30" spans="2:14" ht="16.25" customHeight="1" x14ac:dyDescent="0.2">
      <c r="B30" s="55" t="s">
        <v>28</v>
      </c>
      <c r="C30" s="131" t="s">
        <v>298</v>
      </c>
      <c r="D30" s="178">
        <v>2310</v>
      </c>
      <c r="E30" s="179">
        <v>2330</v>
      </c>
      <c r="F30" s="83">
        <v>4.3</v>
      </c>
      <c r="G30" s="70">
        <v>2280</v>
      </c>
      <c r="H30" s="83">
        <v>4.0999999999999996</v>
      </c>
      <c r="I30" s="83">
        <v>4.5</v>
      </c>
      <c r="J30" s="131" t="s">
        <v>544</v>
      </c>
      <c r="M30" s="28"/>
      <c r="N30" s="29"/>
    </row>
    <row r="31" spans="2:14" ht="16.25" customHeight="1" x14ac:dyDescent="0.2">
      <c r="B31" s="56" t="s">
        <v>29</v>
      </c>
      <c r="C31" s="132" t="s">
        <v>520</v>
      </c>
      <c r="D31" s="180">
        <v>1330</v>
      </c>
      <c r="E31" s="181">
        <v>1340</v>
      </c>
      <c r="F31" s="84">
        <v>4.7</v>
      </c>
      <c r="G31" s="71">
        <v>1320</v>
      </c>
      <c r="H31" s="84">
        <v>4.5</v>
      </c>
      <c r="I31" s="84">
        <v>4.9000000000000004</v>
      </c>
      <c r="J31" s="132" t="s">
        <v>544</v>
      </c>
      <c r="M31" s="28"/>
      <c r="N31" s="29"/>
    </row>
    <row r="32" spans="2:14" ht="16.25" customHeight="1" x14ac:dyDescent="0.2">
      <c r="B32" s="55" t="s">
        <v>30</v>
      </c>
      <c r="C32" s="131" t="s">
        <v>299</v>
      </c>
      <c r="D32" s="178">
        <v>1810</v>
      </c>
      <c r="E32" s="179">
        <v>1830</v>
      </c>
      <c r="F32" s="83">
        <v>4.4000000000000004</v>
      </c>
      <c r="G32" s="70">
        <v>1780</v>
      </c>
      <c r="H32" s="83">
        <v>4.2</v>
      </c>
      <c r="I32" s="83">
        <v>4.5999999999999996</v>
      </c>
      <c r="J32" s="131" t="s">
        <v>544</v>
      </c>
      <c r="M32" s="28"/>
      <c r="N32" s="29"/>
    </row>
    <row r="33" spans="2:14" ht="16.25" customHeight="1" x14ac:dyDescent="0.2">
      <c r="B33" s="56" t="s">
        <v>31</v>
      </c>
      <c r="C33" s="132" t="s">
        <v>300</v>
      </c>
      <c r="D33" s="180">
        <v>6470</v>
      </c>
      <c r="E33" s="181">
        <v>6560</v>
      </c>
      <c r="F33" s="84">
        <v>4.2</v>
      </c>
      <c r="G33" s="71">
        <v>6380</v>
      </c>
      <c r="H33" s="84">
        <v>4</v>
      </c>
      <c r="I33" s="84">
        <v>4.4000000000000004</v>
      </c>
      <c r="J33" s="132" t="s">
        <v>544</v>
      </c>
      <c r="M33" s="28"/>
      <c r="N33" s="29"/>
    </row>
    <row r="34" spans="2:14" ht="16.25" customHeight="1" x14ac:dyDescent="0.2">
      <c r="B34" s="55" t="s">
        <v>32</v>
      </c>
      <c r="C34" s="131" t="s">
        <v>301</v>
      </c>
      <c r="D34" s="178">
        <v>4570</v>
      </c>
      <c r="E34" s="179">
        <v>4570</v>
      </c>
      <c r="F34" s="83">
        <v>5.2</v>
      </c>
      <c r="G34" s="70">
        <v>4570</v>
      </c>
      <c r="H34" s="83">
        <v>5.3</v>
      </c>
      <c r="I34" s="83">
        <v>5.4</v>
      </c>
      <c r="J34" s="131" t="s">
        <v>542</v>
      </c>
      <c r="M34" s="28"/>
      <c r="N34" s="29"/>
    </row>
    <row r="35" spans="2:14" ht="16.25" customHeight="1" x14ac:dyDescent="0.2">
      <c r="B35" s="56" t="s">
        <v>33</v>
      </c>
      <c r="C35" s="132" t="s">
        <v>302</v>
      </c>
      <c r="D35" s="180">
        <v>5000</v>
      </c>
      <c r="E35" s="181">
        <v>5080</v>
      </c>
      <c r="F35" s="84">
        <v>4.7</v>
      </c>
      <c r="G35" s="71">
        <v>4960</v>
      </c>
      <c r="H35" s="84">
        <v>4.8</v>
      </c>
      <c r="I35" s="84">
        <v>5.2</v>
      </c>
      <c r="J35" s="132" t="s">
        <v>543</v>
      </c>
      <c r="M35" s="28"/>
      <c r="N35" s="29"/>
    </row>
    <row r="36" spans="2:14" ht="16.25" customHeight="1" x14ac:dyDescent="0.2">
      <c r="B36" s="55" t="s">
        <v>34</v>
      </c>
      <c r="C36" s="131" t="s">
        <v>521</v>
      </c>
      <c r="D36" s="178">
        <v>1090</v>
      </c>
      <c r="E36" s="179">
        <v>1100</v>
      </c>
      <c r="F36" s="83">
        <v>4.5999999999999996</v>
      </c>
      <c r="G36" s="70">
        <v>1070</v>
      </c>
      <c r="H36" s="83">
        <v>4.4000000000000004</v>
      </c>
      <c r="I36" s="83">
        <v>4.8</v>
      </c>
      <c r="J36" s="131" t="s">
        <v>544</v>
      </c>
      <c r="M36" s="28"/>
      <c r="N36" s="29"/>
    </row>
    <row r="37" spans="2:14" ht="16.25" customHeight="1" x14ac:dyDescent="0.2">
      <c r="B37" s="56" t="s">
        <v>35</v>
      </c>
      <c r="C37" s="132" t="s">
        <v>522</v>
      </c>
      <c r="D37" s="180">
        <v>858</v>
      </c>
      <c r="E37" s="181">
        <v>867</v>
      </c>
      <c r="F37" s="84">
        <v>4.7</v>
      </c>
      <c r="G37" s="71">
        <v>848</v>
      </c>
      <c r="H37" s="84">
        <v>4.5</v>
      </c>
      <c r="I37" s="84">
        <v>4.9000000000000004</v>
      </c>
      <c r="J37" s="132" t="s">
        <v>544</v>
      </c>
      <c r="M37" s="28"/>
      <c r="N37" s="29"/>
    </row>
    <row r="38" spans="2:14" ht="16.25" customHeight="1" x14ac:dyDescent="0.2">
      <c r="B38" s="55" t="s">
        <v>36</v>
      </c>
      <c r="C38" s="131" t="s">
        <v>303</v>
      </c>
      <c r="D38" s="178">
        <v>3400</v>
      </c>
      <c r="E38" s="179">
        <v>3430</v>
      </c>
      <c r="F38" s="83">
        <v>4.8</v>
      </c>
      <c r="G38" s="70">
        <v>3400</v>
      </c>
      <c r="H38" s="83">
        <v>4.5</v>
      </c>
      <c r="I38" s="83">
        <v>5.0999999999999996</v>
      </c>
      <c r="J38" s="131" t="s">
        <v>545</v>
      </c>
      <c r="M38" s="28"/>
      <c r="N38" s="29"/>
    </row>
    <row r="39" spans="2:14" ht="16.25" customHeight="1" x14ac:dyDescent="0.2">
      <c r="B39" s="56" t="s">
        <v>37</v>
      </c>
      <c r="C39" s="132" t="s">
        <v>304</v>
      </c>
      <c r="D39" s="180">
        <v>1820</v>
      </c>
      <c r="E39" s="181">
        <v>1840</v>
      </c>
      <c r="F39" s="84">
        <v>5</v>
      </c>
      <c r="G39" s="71">
        <v>1800</v>
      </c>
      <c r="H39" s="84">
        <v>4.8</v>
      </c>
      <c r="I39" s="84">
        <v>5.2</v>
      </c>
      <c r="J39" s="132" t="s">
        <v>544</v>
      </c>
      <c r="M39" s="28"/>
      <c r="N39" s="29"/>
    </row>
    <row r="40" spans="2:14" ht="16.25" customHeight="1" x14ac:dyDescent="0.2">
      <c r="B40" s="55" t="s">
        <v>38</v>
      </c>
      <c r="C40" s="131" t="s">
        <v>305</v>
      </c>
      <c r="D40" s="178">
        <v>3950</v>
      </c>
      <c r="E40" s="179">
        <v>3880</v>
      </c>
      <c r="F40" s="83">
        <v>5</v>
      </c>
      <c r="G40" s="70">
        <v>3980</v>
      </c>
      <c r="H40" s="83">
        <v>5.2</v>
      </c>
      <c r="I40" s="83">
        <v>5.2</v>
      </c>
      <c r="J40" s="131" t="s">
        <v>542</v>
      </c>
      <c r="M40" s="28"/>
      <c r="N40" s="29"/>
    </row>
    <row r="41" spans="2:14" ht="16.25" customHeight="1" x14ac:dyDescent="0.2">
      <c r="B41" s="56" t="s">
        <v>39</v>
      </c>
      <c r="C41" s="132" t="s">
        <v>306</v>
      </c>
      <c r="D41" s="180">
        <v>7930</v>
      </c>
      <c r="E41" s="181">
        <v>7980</v>
      </c>
      <c r="F41" s="84">
        <v>5.0999999999999996</v>
      </c>
      <c r="G41" s="71">
        <v>7870</v>
      </c>
      <c r="H41" s="84">
        <v>4.9000000000000004</v>
      </c>
      <c r="I41" s="84">
        <v>5.3</v>
      </c>
      <c r="J41" s="132" t="s">
        <v>546</v>
      </c>
      <c r="M41" s="28"/>
      <c r="N41" s="29"/>
    </row>
    <row r="42" spans="2:14" ht="16.25" customHeight="1" x14ac:dyDescent="0.2">
      <c r="B42" s="55" t="s">
        <v>40</v>
      </c>
      <c r="C42" s="131" t="s">
        <v>307</v>
      </c>
      <c r="D42" s="178">
        <v>5720</v>
      </c>
      <c r="E42" s="179">
        <v>5790</v>
      </c>
      <c r="F42" s="83">
        <v>4.7</v>
      </c>
      <c r="G42" s="70">
        <v>5640</v>
      </c>
      <c r="H42" s="83">
        <v>4.5</v>
      </c>
      <c r="I42" s="83">
        <v>4.9000000000000004</v>
      </c>
      <c r="J42" s="131" t="s">
        <v>544</v>
      </c>
      <c r="M42" s="28"/>
      <c r="N42" s="29"/>
    </row>
    <row r="43" spans="2:14" ht="16.25" customHeight="1" x14ac:dyDescent="0.2">
      <c r="B43" s="56" t="s">
        <v>41</v>
      </c>
      <c r="C43" s="132" t="s">
        <v>308</v>
      </c>
      <c r="D43" s="180">
        <v>2840</v>
      </c>
      <c r="E43" s="181">
        <v>2690</v>
      </c>
      <c r="F43" s="84">
        <v>5.2</v>
      </c>
      <c r="G43" s="71">
        <v>2910</v>
      </c>
      <c r="H43" s="84">
        <v>5</v>
      </c>
      <c r="I43" s="84">
        <v>5.4</v>
      </c>
      <c r="J43" s="132" t="s">
        <v>542</v>
      </c>
      <c r="M43" s="28"/>
      <c r="N43" s="29"/>
    </row>
    <row r="44" spans="2:14" ht="16.25" customHeight="1" x14ac:dyDescent="0.2">
      <c r="B44" s="55" t="s">
        <v>42</v>
      </c>
      <c r="C44" s="131" t="s">
        <v>523</v>
      </c>
      <c r="D44" s="178">
        <v>1800</v>
      </c>
      <c r="E44" s="179">
        <v>1800</v>
      </c>
      <c r="F44" s="83">
        <v>5.4</v>
      </c>
      <c r="G44" s="70">
        <v>1800</v>
      </c>
      <c r="H44" s="83">
        <v>5.2</v>
      </c>
      <c r="I44" s="83">
        <v>5.6</v>
      </c>
      <c r="J44" s="131" t="s">
        <v>546</v>
      </c>
      <c r="M44" s="28"/>
      <c r="N44" s="29"/>
    </row>
    <row r="45" spans="2:14" ht="16.25" customHeight="1" x14ac:dyDescent="0.2">
      <c r="B45" s="56" t="s">
        <v>43</v>
      </c>
      <c r="C45" s="132" t="s">
        <v>309</v>
      </c>
      <c r="D45" s="180">
        <v>6480</v>
      </c>
      <c r="E45" s="181">
        <v>6530</v>
      </c>
      <c r="F45" s="84">
        <v>5.2</v>
      </c>
      <c r="G45" s="71">
        <v>6430</v>
      </c>
      <c r="H45" s="84">
        <v>5</v>
      </c>
      <c r="I45" s="84">
        <v>5.4</v>
      </c>
      <c r="J45" s="132" t="s">
        <v>544</v>
      </c>
      <c r="M45" s="28"/>
      <c r="N45" s="29"/>
    </row>
    <row r="46" spans="2:14" ht="16.25" customHeight="1" x14ac:dyDescent="0.2">
      <c r="B46" s="55" t="s">
        <v>44</v>
      </c>
      <c r="C46" s="131" t="s">
        <v>310</v>
      </c>
      <c r="D46" s="178">
        <v>4250</v>
      </c>
      <c r="E46" s="179">
        <v>4290</v>
      </c>
      <c r="F46" s="83">
        <v>5.3</v>
      </c>
      <c r="G46" s="70">
        <v>4210</v>
      </c>
      <c r="H46" s="83">
        <v>5.0999999999999996</v>
      </c>
      <c r="I46" s="83">
        <v>5.5</v>
      </c>
      <c r="J46" s="131" t="s">
        <v>544</v>
      </c>
      <c r="M46" s="28"/>
      <c r="N46" s="29"/>
    </row>
    <row r="47" spans="2:14" ht="16.25" customHeight="1" x14ac:dyDescent="0.2">
      <c r="B47" s="56" t="s">
        <v>45</v>
      </c>
      <c r="C47" s="132" t="s">
        <v>524</v>
      </c>
      <c r="D47" s="180">
        <v>3260</v>
      </c>
      <c r="E47" s="181">
        <v>3270</v>
      </c>
      <c r="F47" s="84">
        <v>5.3</v>
      </c>
      <c r="G47" s="71">
        <v>3240</v>
      </c>
      <c r="H47" s="84">
        <v>5.4</v>
      </c>
      <c r="I47" s="84">
        <v>5.2</v>
      </c>
      <c r="J47" s="132" t="s">
        <v>544</v>
      </c>
      <c r="M47" s="28"/>
      <c r="N47" s="29"/>
    </row>
    <row r="48" spans="2:14" ht="16.25" customHeight="1" x14ac:dyDescent="0.2">
      <c r="B48" s="55" t="s">
        <v>46</v>
      </c>
      <c r="C48" s="131" t="s">
        <v>311</v>
      </c>
      <c r="D48" s="178">
        <v>2080</v>
      </c>
      <c r="E48" s="179">
        <v>2090</v>
      </c>
      <c r="F48" s="83">
        <v>5.6</v>
      </c>
      <c r="G48" s="70">
        <v>2060</v>
      </c>
      <c r="H48" s="83">
        <v>5.4</v>
      </c>
      <c r="I48" s="83">
        <v>5.8</v>
      </c>
      <c r="J48" s="131" t="s">
        <v>547</v>
      </c>
      <c r="M48" s="28"/>
      <c r="N48" s="29"/>
    </row>
    <row r="49" spans="2:14" ht="16.25" customHeight="1" x14ac:dyDescent="0.2">
      <c r="B49" s="56" t="s">
        <v>47</v>
      </c>
      <c r="C49" s="132" t="s">
        <v>312</v>
      </c>
      <c r="D49" s="180">
        <v>2250</v>
      </c>
      <c r="E49" s="181">
        <v>2170</v>
      </c>
      <c r="F49" s="84">
        <v>5.8</v>
      </c>
      <c r="G49" s="71">
        <v>2280</v>
      </c>
      <c r="H49" s="84">
        <v>5.8</v>
      </c>
      <c r="I49" s="84">
        <v>6</v>
      </c>
      <c r="J49" s="132" t="s">
        <v>542</v>
      </c>
      <c r="M49" s="28"/>
      <c r="N49" s="29"/>
    </row>
    <row r="50" spans="2:14" ht="16.25" customHeight="1" x14ac:dyDescent="0.2">
      <c r="B50" s="55" t="s">
        <v>48</v>
      </c>
      <c r="C50" s="131" t="s">
        <v>313</v>
      </c>
      <c r="D50" s="178">
        <v>2160</v>
      </c>
      <c r="E50" s="179">
        <v>2180</v>
      </c>
      <c r="F50" s="83">
        <v>5</v>
      </c>
      <c r="G50" s="70">
        <v>2140</v>
      </c>
      <c r="H50" s="83">
        <v>4.8</v>
      </c>
      <c r="I50" s="83">
        <v>5.2</v>
      </c>
      <c r="J50" s="131" t="s">
        <v>544</v>
      </c>
      <c r="M50" s="28"/>
      <c r="N50" s="29"/>
    </row>
    <row r="51" spans="2:14" ht="16.25" customHeight="1" x14ac:dyDescent="0.2">
      <c r="B51" s="56" t="s">
        <v>49</v>
      </c>
      <c r="C51" s="132" t="s">
        <v>314</v>
      </c>
      <c r="D51" s="180">
        <v>2280</v>
      </c>
      <c r="E51" s="181">
        <v>2320</v>
      </c>
      <c r="F51" s="84">
        <v>5.3</v>
      </c>
      <c r="G51" s="71">
        <v>2240</v>
      </c>
      <c r="H51" s="84">
        <v>5.0999999999999996</v>
      </c>
      <c r="I51" s="84">
        <v>5.5</v>
      </c>
      <c r="J51" s="132" t="s">
        <v>546</v>
      </c>
      <c r="M51" s="28"/>
      <c r="N51" s="29"/>
    </row>
    <row r="52" spans="2:14" ht="16.25" customHeight="1" x14ac:dyDescent="0.2">
      <c r="B52" s="55" t="s">
        <v>50</v>
      </c>
      <c r="C52" s="131" t="s">
        <v>315</v>
      </c>
      <c r="D52" s="178">
        <v>18300</v>
      </c>
      <c r="E52" s="179">
        <v>18100</v>
      </c>
      <c r="F52" s="83">
        <v>5.3</v>
      </c>
      <c r="G52" s="70">
        <v>18500</v>
      </c>
      <c r="H52" s="83">
        <v>4.9000000000000004</v>
      </c>
      <c r="I52" s="83">
        <v>5.3</v>
      </c>
      <c r="J52" s="131" t="s">
        <v>544</v>
      </c>
      <c r="M52" s="28"/>
      <c r="N52" s="29"/>
    </row>
    <row r="53" spans="2:14" ht="16.25" customHeight="1" x14ac:dyDescent="0.2">
      <c r="B53" s="56" t="s">
        <v>51</v>
      </c>
      <c r="C53" s="132" t="s">
        <v>316</v>
      </c>
      <c r="D53" s="180">
        <v>12100</v>
      </c>
      <c r="E53" s="181">
        <v>12200</v>
      </c>
      <c r="F53" s="84">
        <v>4.9000000000000004</v>
      </c>
      <c r="G53" s="71">
        <v>11900</v>
      </c>
      <c r="H53" s="84">
        <v>4.7</v>
      </c>
      <c r="I53" s="84">
        <v>5.0999999999999996</v>
      </c>
      <c r="J53" s="132" t="s">
        <v>546</v>
      </c>
      <c r="M53" s="28"/>
      <c r="N53" s="29"/>
    </row>
    <row r="54" spans="2:14" ht="16.25" customHeight="1" x14ac:dyDescent="0.2">
      <c r="B54" s="55" t="s">
        <v>52</v>
      </c>
      <c r="C54" s="131" t="s">
        <v>317</v>
      </c>
      <c r="D54" s="178">
        <v>6030</v>
      </c>
      <c r="E54" s="179">
        <v>6200</v>
      </c>
      <c r="F54" s="83">
        <v>5</v>
      </c>
      <c r="G54" s="70">
        <v>5960</v>
      </c>
      <c r="H54" s="83">
        <v>5.2</v>
      </c>
      <c r="I54" s="83">
        <v>5.2</v>
      </c>
      <c r="J54" s="131" t="s">
        <v>542</v>
      </c>
      <c r="M54" s="28"/>
      <c r="N54" s="29"/>
    </row>
    <row r="55" spans="2:14" ht="16.25" customHeight="1" x14ac:dyDescent="0.2">
      <c r="B55" s="56" t="s">
        <v>53</v>
      </c>
      <c r="C55" s="132" t="s">
        <v>318</v>
      </c>
      <c r="D55" s="180">
        <v>3450</v>
      </c>
      <c r="E55" s="181">
        <v>3540</v>
      </c>
      <c r="F55" s="84">
        <v>4.4000000000000004</v>
      </c>
      <c r="G55" s="71">
        <v>3410</v>
      </c>
      <c r="H55" s="84">
        <v>4.2</v>
      </c>
      <c r="I55" s="84">
        <v>4.5999999999999996</v>
      </c>
      <c r="J55" s="132" t="s">
        <v>543</v>
      </c>
      <c r="M55" s="28"/>
      <c r="N55" s="29"/>
    </row>
    <row r="56" spans="2:14" ht="16.25" customHeight="1" x14ac:dyDescent="0.2">
      <c r="B56" s="55" t="s">
        <v>54</v>
      </c>
      <c r="C56" s="131" t="s">
        <v>319</v>
      </c>
      <c r="D56" s="178">
        <v>3920</v>
      </c>
      <c r="E56" s="179">
        <v>3880</v>
      </c>
      <c r="F56" s="83">
        <v>4.9000000000000004</v>
      </c>
      <c r="G56" s="70">
        <v>3930</v>
      </c>
      <c r="H56" s="83">
        <v>5.0999999999999996</v>
      </c>
      <c r="I56" s="83">
        <v>5.0999999999999996</v>
      </c>
      <c r="J56" s="131" t="s">
        <v>542</v>
      </c>
      <c r="M56" s="28"/>
      <c r="N56" s="29"/>
    </row>
    <row r="57" spans="2:14" ht="16.25" customHeight="1" x14ac:dyDescent="0.2">
      <c r="B57" s="56" t="s">
        <v>55</v>
      </c>
      <c r="C57" s="132" t="s">
        <v>320</v>
      </c>
      <c r="D57" s="180">
        <v>2320</v>
      </c>
      <c r="E57" s="181">
        <v>2270</v>
      </c>
      <c r="F57" s="84">
        <v>6.1</v>
      </c>
      <c r="G57" s="71">
        <v>2340</v>
      </c>
      <c r="H57" s="84">
        <v>6.3</v>
      </c>
      <c r="I57" s="84">
        <v>6.3</v>
      </c>
      <c r="J57" s="132" t="s">
        <v>542</v>
      </c>
      <c r="M57" s="28"/>
      <c r="N57" s="29"/>
    </row>
    <row r="58" spans="2:14" ht="16.25" customHeight="1" x14ac:dyDescent="0.2">
      <c r="B58" s="55" t="s">
        <v>56</v>
      </c>
      <c r="C58" s="131" t="s">
        <v>321</v>
      </c>
      <c r="D58" s="178">
        <v>4280</v>
      </c>
      <c r="E58" s="179">
        <v>4320</v>
      </c>
      <c r="F58" s="83">
        <v>5.2</v>
      </c>
      <c r="G58" s="70">
        <v>4230</v>
      </c>
      <c r="H58" s="83">
        <v>5</v>
      </c>
      <c r="I58" s="83">
        <v>5.4</v>
      </c>
      <c r="J58" s="131" t="s">
        <v>544</v>
      </c>
      <c r="M58" s="28"/>
      <c r="N58" s="29"/>
    </row>
    <row r="59" spans="2:14" ht="16.25" customHeight="1" thickBot="1" x14ac:dyDescent="0.25">
      <c r="B59" s="58" t="s">
        <v>57</v>
      </c>
      <c r="C59" s="134" t="s">
        <v>322</v>
      </c>
      <c r="D59" s="184">
        <v>2170</v>
      </c>
      <c r="E59" s="185">
        <v>2190</v>
      </c>
      <c r="F59" s="86">
        <v>5.2</v>
      </c>
      <c r="G59" s="73">
        <v>2150</v>
      </c>
      <c r="H59" s="86">
        <v>5</v>
      </c>
      <c r="I59" s="86">
        <v>5.4</v>
      </c>
      <c r="J59" s="134" t="s">
        <v>544</v>
      </c>
      <c r="M59" s="28"/>
      <c r="N59" s="29"/>
    </row>
    <row r="60" spans="2:14" ht="16.25" customHeight="1" thickTop="1" x14ac:dyDescent="0.2">
      <c r="B60" s="48" t="s">
        <v>58</v>
      </c>
      <c r="C60" s="51" t="s">
        <v>323</v>
      </c>
      <c r="D60" s="74">
        <v>17500</v>
      </c>
      <c r="E60" s="74">
        <v>17200</v>
      </c>
      <c r="F60" s="87">
        <v>5.2</v>
      </c>
      <c r="G60" s="74">
        <v>17600</v>
      </c>
      <c r="H60" s="96">
        <v>5</v>
      </c>
      <c r="I60" s="87">
        <v>5.4</v>
      </c>
      <c r="J60" s="275" t="s">
        <v>543</v>
      </c>
      <c r="M60" s="28"/>
      <c r="N60" s="29"/>
    </row>
    <row r="61" spans="2:14" ht="16.25" customHeight="1" x14ac:dyDescent="0.2">
      <c r="B61" s="49" t="s">
        <v>59</v>
      </c>
      <c r="C61" s="52" t="s">
        <v>324</v>
      </c>
      <c r="D61" s="75">
        <v>15400</v>
      </c>
      <c r="E61" s="75">
        <v>15700</v>
      </c>
      <c r="F61" s="88">
        <v>5.3</v>
      </c>
      <c r="G61" s="75">
        <v>15300</v>
      </c>
      <c r="H61" s="95">
        <v>5.3</v>
      </c>
      <c r="I61" s="88">
        <v>5.5</v>
      </c>
      <c r="J61" s="276" t="s">
        <v>542</v>
      </c>
      <c r="M61" s="28"/>
      <c r="N61" s="29"/>
    </row>
    <row r="62" spans="2:14" ht="16.25" customHeight="1" x14ac:dyDescent="0.2">
      <c r="B62" s="48" t="s">
        <v>60</v>
      </c>
      <c r="C62" s="51" t="s">
        <v>271</v>
      </c>
      <c r="D62" s="74">
        <v>10700</v>
      </c>
      <c r="E62" s="74">
        <v>10800</v>
      </c>
      <c r="F62" s="87">
        <v>4.2</v>
      </c>
      <c r="G62" s="74">
        <v>10500</v>
      </c>
      <c r="H62" s="96">
        <v>4</v>
      </c>
      <c r="I62" s="87">
        <v>4.4000000000000004</v>
      </c>
      <c r="J62" s="275" t="s">
        <v>546</v>
      </c>
      <c r="M62" s="28"/>
      <c r="N62" s="29"/>
    </row>
    <row r="63" spans="2:14" ht="16.25" customHeight="1" x14ac:dyDescent="0.2">
      <c r="B63" s="49" t="s">
        <v>61</v>
      </c>
      <c r="C63" s="52" t="s">
        <v>325</v>
      </c>
      <c r="D63" s="75">
        <v>7370</v>
      </c>
      <c r="E63" s="75">
        <v>7470</v>
      </c>
      <c r="F63" s="88">
        <v>4.5999999999999996</v>
      </c>
      <c r="G63" s="75">
        <v>7330</v>
      </c>
      <c r="H63" s="95">
        <v>4.5999999999999996</v>
      </c>
      <c r="I63" s="88">
        <v>4.8</v>
      </c>
      <c r="J63" s="276" t="s">
        <v>542</v>
      </c>
      <c r="M63" s="28"/>
      <c r="N63" s="29"/>
    </row>
    <row r="64" spans="2:14" ht="16.25" customHeight="1" x14ac:dyDescent="0.2">
      <c r="B64" s="48" t="s">
        <v>62</v>
      </c>
      <c r="C64" s="51" t="s">
        <v>326</v>
      </c>
      <c r="D64" s="74">
        <v>4570</v>
      </c>
      <c r="E64" s="74">
        <v>4480</v>
      </c>
      <c r="F64" s="87">
        <v>4.0999999999999996</v>
      </c>
      <c r="G64" s="74">
        <v>4610</v>
      </c>
      <c r="H64" s="96">
        <v>3.9</v>
      </c>
      <c r="I64" s="87">
        <v>4.3</v>
      </c>
      <c r="J64" s="275" t="s">
        <v>543</v>
      </c>
      <c r="M64" s="28"/>
      <c r="N64" s="29"/>
    </row>
    <row r="65" spans="2:14" ht="16.25" customHeight="1" x14ac:dyDescent="0.2">
      <c r="B65" s="49" t="s">
        <v>63</v>
      </c>
      <c r="C65" s="52" t="s">
        <v>327</v>
      </c>
      <c r="D65" s="75">
        <v>4330</v>
      </c>
      <c r="E65" s="75">
        <v>4270</v>
      </c>
      <c r="F65" s="88">
        <v>4.4000000000000004</v>
      </c>
      <c r="G65" s="75">
        <v>4350</v>
      </c>
      <c r="H65" s="95">
        <v>4.2</v>
      </c>
      <c r="I65" s="88">
        <v>4.5999999999999996</v>
      </c>
      <c r="J65" s="276" t="s">
        <v>543</v>
      </c>
      <c r="M65" s="28"/>
      <c r="N65" s="29"/>
    </row>
    <row r="66" spans="2:14" ht="16.25" customHeight="1" x14ac:dyDescent="0.2">
      <c r="B66" s="48" t="s">
        <v>64</v>
      </c>
      <c r="C66" s="51" t="s">
        <v>2</v>
      </c>
      <c r="D66" s="74">
        <v>4260</v>
      </c>
      <c r="E66" s="74">
        <v>4290</v>
      </c>
      <c r="F66" s="87">
        <v>5.0999999999999996</v>
      </c>
      <c r="G66" s="74">
        <v>4230</v>
      </c>
      <c r="H66" s="96">
        <v>4.5</v>
      </c>
      <c r="I66" s="87">
        <v>4.9000000000000004</v>
      </c>
      <c r="J66" s="275" t="s">
        <v>544</v>
      </c>
      <c r="M66" s="28"/>
      <c r="N66" s="29"/>
    </row>
    <row r="67" spans="2:14" ht="16.25" customHeight="1" x14ac:dyDescent="0.2">
      <c r="B67" s="49" t="s">
        <v>65</v>
      </c>
      <c r="C67" s="52" t="s">
        <v>328</v>
      </c>
      <c r="D67" s="75">
        <v>3560</v>
      </c>
      <c r="E67" s="75">
        <v>3610</v>
      </c>
      <c r="F67" s="88">
        <v>5.3</v>
      </c>
      <c r="G67" s="75">
        <v>3500</v>
      </c>
      <c r="H67" s="95">
        <v>5.0999999999999996</v>
      </c>
      <c r="I67" s="88">
        <v>5.6</v>
      </c>
      <c r="J67" s="276" t="s">
        <v>544</v>
      </c>
      <c r="M67" s="28"/>
      <c r="N67" s="29"/>
    </row>
    <row r="68" spans="2:14" ht="16.25" customHeight="1" x14ac:dyDescent="0.2">
      <c r="B68" s="48" t="s">
        <v>66</v>
      </c>
      <c r="C68" s="51" t="s">
        <v>329</v>
      </c>
      <c r="D68" s="74">
        <v>3240</v>
      </c>
      <c r="E68" s="74">
        <v>3250</v>
      </c>
      <c r="F68" s="87">
        <v>5.5</v>
      </c>
      <c r="G68" s="74">
        <v>3230</v>
      </c>
      <c r="H68" s="96">
        <v>5.3</v>
      </c>
      <c r="I68" s="87">
        <v>5.7</v>
      </c>
      <c r="J68" s="275" t="s">
        <v>543</v>
      </c>
      <c r="M68" s="28"/>
      <c r="N68" s="29"/>
    </row>
    <row r="69" spans="2:14" ht="16.25" customHeight="1" x14ac:dyDescent="0.2">
      <c r="B69" s="49" t="s">
        <v>67</v>
      </c>
      <c r="C69" s="52" t="s">
        <v>272</v>
      </c>
      <c r="D69" s="75">
        <v>3010</v>
      </c>
      <c r="E69" s="75">
        <v>3030</v>
      </c>
      <c r="F69" s="88">
        <v>5.6</v>
      </c>
      <c r="G69" s="75">
        <v>2990</v>
      </c>
      <c r="H69" s="95">
        <v>5.3</v>
      </c>
      <c r="I69" s="88">
        <v>5.8</v>
      </c>
      <c r="J69" s="276" t="s">
        <v>544</v>
      </c>
      <c r="M69" s="28"/>
      <c r="N69" s="29"/>
    </row>
    <row r="70" spans="2:14" ht="16.25" customHeight="1" x14ac:dyDescent="0.2">
      <c r="B70" s="48" t="s">
        <v>68</v>
      </c>
      <c r="C70" s="51" t="s">
        <v>330</v>
      </c>
      <c r="D70" s="74">
        <v>2640</v>
      </c>
      <c r="E70" s="74">
        <v>2640</v>
      </c>
      <c r="F70" s="87">
        <v>4.7</v>
      </c>
      <c r="G70" s="74">
        <v>2640</v>
      </c>
      <c r="H70" s="96">
        <v>4.5</v>
      </c>
      <c r="I70" s="87">
        <v>4.9000000000000004</v>
      </c>
      <c r="J70" s="275" t="s">
        <v>543</v>
      </c>
      <c r="M70" s="28"/>
      <c r="N70" s="29"/>
    </row>
    <row r="71" spans="2:14" ht="16.25" customHeight="1" x14ac:dyDescent="0.2">
      <c r="B71" s="49" t="s">
        <v>69</v>
      </c>
      <c r="C71" s="52" t="s">
        <v>331</v>
      </c>
      <c r="D71" s="75">
        <v>1960</v>
      </c>
      <c r="E71" s="75">
        <v>1970</v>
      </c>
      <c r="F71" s="88">
        <v>5.5</v>
      </c>
      <c r="G71" s="75">
        <v>1940</v>
      </c>
      <c r="H71" s="95">
        <v>5.0999999999999996</v>
      </c>
      <c r="I71" s="88">
        <v>5.8</v>
      </c>
      <c r="J71" s="276" t="s">
        <v>544</v>
      </c>
      <c r="M71" s="28"/>
      <c r="N71" s="29"/>
    </row>
    <row r="72" spans="2:14" ht="16.25" customHeight="1" x14ac:dyDescent="0.2">
      <c r="B72" s="48" t="s">
        <v>70</v>
      </c>
      <c r="C72" s="51" t="s">
        <v>332</v>
      </c>
      <c r="D72" s="74">
        <v>1820</v>
      </c>
      <c r="E72" s="74">
        <v>1830</v>
      </c>
      <c r="F72" s="87">
        <v>5.5</v>
      </c>
      <c r="G72" s="74">
        <v>1800</v>
      </c>
      <c r="H72" s="96">
        <v>5.3</v>
      </c>
      <c r="I72" s="87">
        <v>5.7</v>
      </c>
      <c r="J72" s="275" t="s">
        <v>544</v>
      </c>
      <c r="M72" s="28"/>
      <c r="N72" s="29"/>
    </row>
    <row r="73" spans="2:14" ht="16.25" customHeight="1" x14ac:dyDescent="0.2">
      <c r="B73" s="49" t="s">
        <v>71</v>
      </c>
      <c r="C73" s="52" t="s">
        <v>333</v>
      </c>
      <c r="D73" s="75">
        <v>1340</v>
      </c>
      <c r="E73" s="75">
        <v>1350</v>
      </c>
      <c r="F73" s="88">
        <v>5.9</v>
      </c>
      <c r="G73" s="75">
        <v>1330</v>
      </c>
      <c r="H73" s="95">
        <v>5.7</v>
      </c>
      <c r="I73" s="88">
        <v>6.1</v>
      </c>
      <c r="J73" s="276" t="s">
        <v>544</v>
      </c>
      <c r="M73" s="28"/>
      <c r="N73" s="29"/>
    </row>
    <row r="74" spans="2:14" ht="16.25" customHeight="1" x14ac:dyDescent="0.2">
      <c r="B74" s="48" t="s">
        <v>72</v>
      </c>
      <c r="C74" s="51" t="s">
        <v>334</v>
      </c>
      <c r="D74" s="74">
        <v>2940</v>
      </c>
      <c r="E74" s="74" t="s">
        <v>265</v>
      </c>
      <c r="F74" s="87" t="s">
        <v>267</v>
      </c>
      <c r="G74" s="74">
        <v>2940</v>
      </c>
      <c r="H74" s="96">
        <v>5.4</v>
      </c>
      <c r="I74" s="87" t="s">
        <v>265</v>
      </c>
      <c r="J74" s="275" t="s">
        <v>544</v>
      </c>
      <c r="M74" s="28"/>
      <c r="N74" s="29"/>
    </row>
    <row r="75" spans="2:14" ht="16.25" customHeight="1" x14ac:dyDescent="0.2">
      <c r="B75" s="49" t="s">
        <v>73</v>
      </c>
      <c r="C75" s="52" t="s">
        <v>335</v>
      </c>
      <c r="D75" s="75">
        <v>1850</v>
      </c>
      <c r="E75" s="75" t="s">
        <v>266</v>
      </c>
      <c r="F75" s="88" t="s">
        <v>269</v>
      </c>
      <c r="G75" s="75">
        <v>1850</v>
      </c>
      <c r="H75" s="95">
        <v>5.2</v>
      </c>
      <c r="I75" s="88" t="s">
        <v>266</v>
      </c>
      <c r="J75" s="276" t="s">
        <v>543</v>
      </c>
      <c r="M75" s="28"/>
      <c r="N75" s="29"/>
    </row>
    <row r="76" spans="2:14" ht="16.25" customHeight="1" x14ac:dyDescent="0.2">
      <c r="B76" s="48" t="s">
        <v>74</v>
      </c>
      <c r="C76" s="51" t="s">
        <v>336</v>
      </c>
      <c r="D76" s="74">
        <v>1760</v>
      </c>
      <c r="E76" s="74" t="s">
        <v>265</v>
      </c>
      <c r="F76" s="87" t="s">
        <v>268</v>
      </c>
      <c r="G76" s="74">
        <v>1760</v>
      </c>
      <c r="H76" s="96">
        <v>5</v>
      </c>
      <c r="I76" s="87" t="s">
        <v>265</v>
      </c>
      <c r="J76" s="275" t="s">
        <v>543</v>
      </c>
      <c r="M76" s="28"/>
      <c r="N76" s="29"/>
    </row>
    <row r="77" spans="2:14" ht="16.25" customHeight="1" x14ac:dyDescent="0.2">
      <c r="B77" s="49" t="s">
        <v>75</v>
      </c>
      <c r="C77" s="52" t="s">
        <v>337</v>
      </c>
      <c r="D77" s="75">
        <v>1320</v>
      </c>
      <c r="E77" s="75" t="s">
        <v>266</v>
      </c>
      <c r="F77" s="88" t="s">
        <v>269</v>
      </c>
      <c r="G77" s="75">
        <v>1320</v>
      </c>
      <c r="H77" s="95">
        <v>5.5</v>
      </c>
      <c r="I77" s="88" t="s">
        <v>266</v>
      </c>
      <c r="J77" s="276" t="s">
        <v>544</v>
      </c>
      <c r="M77" s="28"/>
      <c r="N77" s="29"/>
    </row>
    <row r="78" spans="2:14" ht="16.25" customHeight="1" x14ac:dyDescent="0.2">
      <c r="B78" s="48" t="s">
        <v>76</v>
      </c>
      <c r="C78" s="51" t="s">
        <v>338</v>
      </c>
      <c r="D78" s="74">
        <v>1050</v>
      </c>
      <c r="E78" s="74" t="s">
        <v>265</v>
      </c>
      <c r="F78" s="87" t="s">
        <v>267</v>
      </c>
      <c r="G78" s="74">
        <v>1050</v>
      </c>
      <c r="H78" s="96">
        <v>6.5</v>
      </c>
      <c r="I78" s="87">
        <v>6.9</v>
      </c>
      <c r="J78" s="275" t="s">
        <v>542</v>
      </c>
      <c r="M78" s="28"/>
      <c r="N78" s="29"/>
    </row>
    <row r="79" spans="2:14" ht="16.25" customHeight="1" x14ac:dyDescent="0.2">
      <c r="B79" s="49" t="s">
        <v>77</v>
      </c>
      <c r="C79" s="52" t="s">
        <v>339</v>
      </c>
      <c r="D79" s="75">
        <v>906</v>
      </c>
      <c r="E79" s="75" t="s">
        <v>266</v>
      </c>
      <c r="F79" s="88" t="s">
        <v>270</v>
      </c>
      <c r="G79" s="75">
        <v>906</v>
      </c>
      <c r="H79" s="95">
        <v>5.0999999999999996</v>
      </c>
      <c r="I79" s="88" t="s">
        <v>266</v>
      </c>
      <c r="J79" s="276" t="s">
        <v>543</v>
      </c>
      <c r="M79" s="28"/>
      <c r="N79" s="29"/>
    </row>
    <row r="80" spans="2:14" ht="16.25" customHeight="1" x14ac:dyDescent="0.2">
      <c r="B80" s="48" t="s">
        <v>78</v>
      </c>
      <c r="C80" s="51" t="s">
        <v>340</v>
      </c>
      <c r="D80" s="74">
        <v>844</v>
      </c>
      <c r="E80" s="74" t="s">
        <v>265</v>
      </c>
      <c r="F80" s="87" t="s">
        <v>268</v>
      </c>
      <c r="G80" s="74">
        <v>844</v>
      </c>
      <c r="H80" s="96">
        <v>5.4</v>
      </c>
      <c r="I80" s="87" t="s">
        <v>265</v>
      </c>
      <c r="J80" s="275" t="s">
        <v>544</v>
      </c>
      <c r="M80" s="28"/>
      <c r="N80" s="29"/>
    </row>
    <row r="81" spans="2:14" ht="16.25" customHeight="1" x14ac:dyDescent="0.2">
      <c r="B81" s="49" t="s">
        <v>79</v>
      </c>
      <c r="C81" s="52" t="s">
        <v>341</v>
      </c>
      <c r="D81" s="75">
        <v>831</v>
      </c>
      <c r="E81" s="75" t="s">
        <v>266</v>
      </c>
      <c r="F81" s="88" t="s">
        <v>269</v>
      </c>
      <c r="G81" s="75">
        <v>831</v>
      </c>
      <c r="H81" s="95">
        <v>7</v>
      </c>
      <c r="I81" s="88" t="s">
        <v>266</v>
      </c>
      <c r="J81" s="276" t="s">
        <v>544</v>
      </c>
      <c r="M81" s="28"/>
      <c r="N81" s="29"/>
    </row>
    <row r="82" spans="2:14" ht="16.25" customHeight="1" x14ac:dyDescent="0.2">
      <c r="B82" s="48" t="s">
        <v>80</v>
      </c>
      <c r="C82" s="51" t="s">
        <v>342</v>
      </c>
      <c r="D82" s="74">
        <v>831</v>
      </c>
      <c r="E82" s="74" t="s">
        <v>265</v>
      </c>
      <c r="F82" s="87" t="s">
        <v>268</v>
      </c>
      <c r="G82" s="74">
        <v>831</v>
      </c>
      <c r="H82" s="96">
        <v>5.5</v>
      </c>
      <c r="I82" s="87" t="s">
        <v>265</v>
      </c>
      <c r="J82" s="275" t="s">
        <v>544</v>
      </c>
      <c r="M82" s="28"/>
      <c r="N82" s="29"/>
    </row>
    <row r="83" spans="2:14" ht="16.25" customHeight="1" x14ac:dyDescent="0.2">
      <c r="B83" s="49" t="s">
        <v>81</v>
      </c>
      <c r="C83" s="52" t="s">
        <v>343</v>
      </c>
      <c r="D83" s="75">
        <v>847</v>
      </c>
      <c r="E83" s="75" t="s">
        <v>266</v>
      </c>
      <c r="F83" s="88" t="s">
        <v>269</v>
      </c>
      <c r="G83" s="75">
        <v>847</v>
      </c>
      <c r="H83" s="95">
        <v>4.8</v>
      </c>
      <c r="I83" s="88">
        <v>5.2</v>
      </c>
      <c r="J83" s="276" t="s">
        <v>542</v>
      </c>
      <c r="M83" s="28"/>
      <c r="N83" s="29"/>
    </row>
    <row r="84" spans="2:14" ht="16.25" customHeight="1" x14ac:dyDescent="0.2">
      <c r="B84" s="48" t="s">
        <v>82</v>
      </c>
      <c r="C84" s="51" t="s">
        <v>344</v>
      </c>
      <c r="D84" s="74">
        <v>635</v>
      </c>
      <c r="E84" s="74" t="s">
        <v>265</v>
      </c>
      <c r="F84" s="87" t="s">
        <v>268</v>
      </c>
      <c r="G84" s="74">
        <v>635</v>
      </c>
      <c r="H84" s="96">
        <v>5.5</v>
      </c>
      <c r="I84" s="87" t="s">
        <v>265</v>
      </c>
      <c r="J84" s="275" t="s">
        <v>544</v>
      </c>
      <c r="M84" s="28"/>
      <c r="N84" s="29"/>
    </row>
    <row r="85" spans="2:14" ht="16.25" customHeight="1" x14ac:dyDescent="0.2">
      <c r="B85" s="49" t="s">
        <v>83</v>
      </c>
      <c r="C85" s="52" t="s">
        <v>345</v>
      </c>
      <c r="D85" s="75">
        <v>499</v>
      </c>
      <c r="E85" s="75" t="s">
        <v>266</v>
      </c>
      <c r="F85" s="88" t="s">
        <v>269</v>
      </c>
      <c r="G85" s="75">
        <v>499</v>
      </c>
      <c r="H85" s="95">
        <v>8</v>
      </c>
      <c r="I85" s="88">
        <v>8.4</v>
      </c>
      <c r="J85" s="276" t="s">
        <v>542</v>
      </c>
      <c r="M85" s="28"/>
      <c r="N85" s="29"/>
    </row>
    <row r="86" spans="2:14" ht="16.25" customHeight="1" x14ac:dyDescent="0.2">
      <c r="B86" s="48" t="s">
        <v>84</v>
      </c>
      <c r="C86" s="51" t="s">
        <v>346</v>
      </c>
      <c r="D86" s="74">
        <v>378</v>
      </c>
      <c r="E86" s="74" t="s">
        <v>265</v>
      </c>
      <c r="F86" s="87" t="s">
        <v>268</v>
      </c>
      <c r="G86" s="74">
        <v>378</v>
      </c>
      <c r="H86" s="96">
        <v>6</v>
      </c>
      <c r="I86" s="87" t="s">
        <v>265</v>
      </c>
      <c r="J86" s="275" t="s">
        <v>544</v>
      </c>
      <c r="M86" s="28"/>
      <c r="N86" s="29"/>
    </row>
    <row r="87" spans="2:14" ht="16.25" customHeight="1" x14ac:dyDescent="0.2">
      <c r="B87" s="49" t="s">
        <v>85</v>
      </c>
      <c r="C87" s="52" t="s">
        <v>347</v>
      </c>
      <c r="D87" s="75">
        <v>371</v>
      </c>
      <c r="E87" s="75" t="s">
        <v>266</v>
      </c>
      <c r="F87" s="88" t="s">
        <v>269</v>
      </c>
      <c r="G87" s="75">
        <v>371</v>
      </c>
      <c r="H87" s="95">
        <v>5.7</v>
      </c>
      <c r="I87" s="88">
        <v>6.1</v>
      </c>
      <c r="J87" s="276" t="s">
        <v>542</v>
      </c>
      <c r="M87" s="28"/>
      <c r="N87" s="29"/>
    </row>
    <row r="88" spans="2:14" ht="16.25" customHeight="1" x14ac:dyDescent="0.2">
      <c r="B88" s="48" t="s">
        <v>86</v>
      </c>
      <c r="C88" s="51" t="s">
        <v>348</v>
      </c>
      <c r="D88" s="74">
        <v>212</v>
      </c>
      <c r="E88" s="74" t="s">
        <v>265</v>
      </c>
      <c r="F88" s="87" t="s">
        <v>268</v>
      </c>
      <c r="G88" s="74">
        <v>212</v>
      </c>
      <c r="H88" s="96">
        <v>5.5</v>
      </c>
      <c r="I88" s="87" t="s">
        <v>265</v>
      </c>
      <c r="J88" s="275" t="s">
        <v>543</v>
      </c>
      <c r="M88" s="28"/>
      <c r="N88" s="29"/>
    </row>
    <row r="89" spans="2:14" ht="16.25" customHeight="1" x14ac:dyDescent="0.2">
      <c r="B89" s="49" t="s">
        <v>87</v>
      </c>
      <c r="C89" s="52" t="s">
        <v>349</v>
      </c>
      <c r="D89" s="75">
        <v>171</v>
      </c>
      <c r="E89" s="75" t="s">
        <v>266</v>
      </c>
      <c r="F89" s="88" t="s">
        <v>269</v>
      </c>
      <c r="G89" s="75">
        <v>171</v>
      </c>
      <c r="H89" s="95">
        <v>8.3000000000000007</v>
      </c>
      <c r="I89" s="88">
        <v>8.6999999999999993</v>
      </c>
      <c r="J89" s="276" t="s">
        <v>542</v>
      </c>
      <c r="M89" s="28"/>
      <c r="N89" s="29"/>
    </row>
    <row r="90" spans="2:14" ht="16.25" customHeight="1" x14ac:dyDescent="0.2">
      <c r="B90" s="48" t="s">
        <v>88</v>
      </c>
      <c r="C90" s="51" t="s">
        <v>541</v>
      </c>
      <c r="D90" s="74">
        <v>5460</v>
      </c>
      <c r="E90" s="74">
        <v>5560</v>
      </c>
      <c r="F90" s="87">
        <v>4.2</v>
      </c>
      <c r="G90" s="74">
        <v>5410</v>
      </c>
      <c r="H90" s="96">
        <v>4</v>
      </c>
      <c r="I90" s="87">
        <v>4.4000000000000004</v>
      </c>
      <c r="J90" s="275" t="s">
        <v>543</v>
      </c>
      <c r="M90" s="28"/>
      <c r="N90" s="29"/>
    </row>
    <row r="91" spans="2:14" ht="16.25" customHeight="1" x14ac:dyDescent="0.2">
      <c r="B91" s="49" t="s">
        <v>89</v>
      </c>
      <c r="C91" s="52" t="s">
        <v>350</v>
      </c>
      <c r="D91" s="75">
        <v>2130</v>
      </c>
      <c r="E91" s="75">
        <v>2150</v>
      </c>
      <c r="F91" s="88">
        <v>4.0999999999999996</v>
      </c>
      <c r="G91" s="75">
        <v>2120</v>
      </c>
      <c r="H91" s="95">
        <v>3.9</v>
      </c>
      <c r="I91" s="88">
        <v>4.3</v>
      </c>
      <c r="J91" s="276" t="s">
        <v>543</v>
      </c>
      <c r="M91" s="28"/>
      <c r="N91" s="29"/>
    </row>
    <row r="92" spans="2:14" ht="16.25" customHeight="1" x14ac:dyDescent="0.2">
      <c r="B92" s="48" t="s">
        <v>90</v>
      </c>
      <c r="C92" s="51" t="s">
        <v>351</v>
      </c>
      <c r="D92" s="74">
        <v>16300</v>
      </c>
      <c r="E92" s="74">
        <v>16600</v>
      </c>
      <c r="F92" s="87">
        <v>4.9000000000000004</v>
      </c>
      <c r="G92" s="74">
        <v>16200</v>
      </c>
      <c r="H92" s="96">
        <v>4.7</v>
      </c>
      <c r="I92" s="87">
        <v>5.0999999999999996</v>
      </c>
      <c r="J92" s="275" t="s">
        <v>546</v>
      </c>
      <c r="M92" s="28"/>
      <c r="N92" s="29"/>
    </row>
    <row r="93" spans="2:14" ht="16.25" customHeight="1" x14ac:dyDescent="0.2">
      <c r="B93" s="49" t="s">
        <v>91</v>
      </c>
      <c r="C93" s="52" t="s">
        <v>352</v>
      </c>
      <c r="D93" s="75">
        <v>10700</v>
      </c>
      <c r="E93" s="75">
        <v>10600</v>
      </c>
      <c r="F93" s="88">
        <v>5.4</v>
      </c>
      <c r="G93" s="75">
        <v>10700</v>
      </c>
      <c r="H93" s="105" t="s">
        <v>704</v>
      </c>
      <c r="I93" s="88">
        <v>5.6</v>
      </c>
      <c r="J93" s="276" t="s">
        <v>542</v>
      </c>
      <c r="M93" s="28"/>
      <c r="N93" s="29"/>
    </row>
    <row r="94" spans="2:14" ht="16.25" customHeight="1" x14ac:dyDescent="0.2">
      <c r="B94" s="48" t="s">
        <v>92</v>
      </c>
      <c r="C94" s="51" t="s">
        <v>353</v>
      </c>
      <c r="D94" s="74">
        <v>7270</v>
      </c>
      <c r="E94" s="74">
        <v>7270</v>
      </c>
      <c r="F94" s="87">
        <v>6.1</v>
      </c>
      <c r="G94" s="74">
        <v>7270</v>
      </c>
      <c r="H94" s="96">
        <v>5.9</v>
      </c>
      <c r="I94" s="87">
        <v>6.3</v>
      </c>
      <c r="J94" s="275" t="s">
        <v>543</v>
      </c>
      <c r="M94" s="28"/>
      <c r="N94" s="29"/>
    </row>
    <row r="95" spans="2:14" ht="16.25" customHeight="1" x14ac:dyDescent="0.2">
      <c r="B95" s="49" t="s">
        <v>93</v>
      </c>
      <c r="C95" s="52" t="s">
        <v>354</v>
      </c>
      <c r="D95" s="75">
        <v>5110</v>
      </c>
      <c r="E95" s="75">
        <v>5170</v>
      </c>
      <c r="F95" s="88">
        <v>5.7</v>
      </c>
      <c r="G95" s="75">
        <v>5080</v>
      </c>
      <c r="H95" s="105" t="s">
        <v>705</v>
      </c>
      <c r="I95" s="88">
        <v>5.9</v>
      </c>
      <c r="J95" s="276" t="s">
        <v>542</v>
      </c>
      <c r="M95" s="28"/>
      <c r="N95" s="29"/>
    </row>
    <row r="96" spans="2:14" ht="16.25" customHeight="1" x14ac:dyDescent="0.2">
      <c r="B96" s="48" t="s">
        <v>94</v>
      </c>
      <c r="C96" s="51" t="s">
        <v>355</v>
      </c>
      <c r="D96" s="74">
        <v>3650</v>
      </c>
      <c r="E96" s="74">
        <v>3720</v>
      </c>
      <c r="F96" s="87">
        <v>5.7</v>
      </c>
      <c r="G96" s="74">
        <v>3620</v>
      </c>
      <c r="H96" s="318" t="s">
        <v>702</v>
      </c>
      <c r="I96" s="87">
        <v>5.9</v>
      </c>
      <c r="J96" s="275" t="s">
        <v>542</v>
      </c>
      <c r="M96" s="28"/>
      <c r="N96" s="29"/>
    </row>
    <row r="97" spans="2:14" ht="16.25" customHeight="1" x14ac:dyDescent="0.2">
      <c r="B97" s="49" t="s">
        <v>95</v>
      </c>
      <c r="C97" s="52" t="s">
        <v>356</v>
      </c>
      <c r="D97" s="75">
        <v>5510</v>
      </c>
      <c r="E97" s="75">
        <v>5360</v>
      </c>
      <c r="F97" s="88">
        <v>4.7</v>
      </c>
      <c r="G97" s="75">
        <v>5580</v>
      </c>
      <c r="H97" s="105" t="s">
        <v>706</v>
      </c>
      <c r="I97" s="88">
        <v>4.9000000000000004</v>
      </c>
      <c r="J97" s="276" t="s">
        <v>542</v>
      </c>
      <c r="M97" s="28"/>
      <c r="N97" s="29"/>
    </row>
    <row r="98" spans="2:14" ht="16.25" customHeight="1" thickBot="1" x14ac:dyDescent="0.25">
      <c r="B98" s="50" t="s">
        <v>96</v>
      </c>
      <c r="C98" s="53" t="s">
        <v>357</v>
      </c>
      <c r="D98" s="76">
        <v>1890</v>
      </c>
      <c r="E98" s="76">
        <v>1760</v>
      </c>
      <c r="F98" s="89">
        <v>5.3</v>
      </c>
      <c r="G98" s="76">
        <v>1940</v>
      </c>
      <c r="H98" s="100">
        <v>5.5</v>
      </c>
      <c r="I98" s="89">
        <v>5.5</v>
      </c>
      <c r="J98" s="277" t="s">
        <v>542</v>
      </c>
      <c r="M98" s="28"/>
      <c r="N98" s="29"/>
    </row>
    <row r="99" spans="2:14" ht="16.25" customHeight="1" thickTop="1" x14ac:dyDescent="0.2">
      <c r="B99" s="59" t="s">
        <v>98</v>
      </c>
      <c r="C99" s="62" t="s">
        <v>358</v>
      </c>
      <c r="D99" s="77">
        <v>20100</v>
      </c>
      <c r="E99" s="77">
        <v>20400</v>
      </c>
      <c r="F99" s="90">
        <v>4.3</v>
      </c>
      <c r="G99" s="77">
        <v>20000</v>
      </c>
      <c r="H99" s="97" t="s">
        <v>703</v>
      </c>
      <c r="I99" s="90">
        <v>4.5</v>
      </c>
      <c r="J99" s="278" t="s">
        <v>542</v>
      </c>
      <c r="M99" s="28"/>
      <c r="N99" s="29"/>
    </row>
    <row r="100" spans="2:14" ht="16.25" customHeight="1" x14ac:dyDescent="0.2">
      <c r="B100" s="60" t="s">
        <v>99</v>
      </c>
      <c r="C100" s="63" t="s">
        <v>359</v>
      </c>
      <c r="D100" s="78">
        <v>18000</v>
      </c>
      <c r="E100" s="78">
        <v>18400</v>
      </c>
      <c r="F100" s="91">
        <v>4.5</v>
      </c>
      <c r="G100" s="78">
        <v>17800</v>
      </c>
      <c r="H100" s="98" t="s">
        <v>707</v>
      </c>
      <c r="I100" s="91">
        <v>4.7</v>
      </c>
      <c r="J100" s="279" t="s">
        <v>542</v>
      </c>
      <c r="M100" s="28"/>
      <c r="N100" s="29"/>
    </row>
    <row r="101" spans="2:14" ht="16.25" customHeight="1" x14ac:dyDescent="0.2">
      <c r="B101" s="49" t="s">
        <v>100</v>
      </c>
      <c r="C101" s="52" t="s">
        <v>360</v>
      </c>
      <c r="D101" s="75">
        <v>15700</v>
      </c>
      <c r="E101" s="75">
        <v>15900</v>
      </c>
      <c r="F101" s="88">
        <v>4.9000000000000004</v>
      </c>
      <c r="G101" s="75">
        <v>15500</v>
      </c>
      <c r="H101" s="95">
        <v>4.5999999999999996</v>
      </c>
      <c r="I101" s="88">
        <v>5.0999999999999996</v>
      </c>
      <c r="J101" s="276" t="s">
        <v>544</v>
      </c>
      <c r="M101" s="28"/>
      <c r="N101" s="29"/>
    </row>
    <row r="102" spans="2:14" ht="16.25" customHeight="1" x14ac:dyDescent="0.2">
      <c r="B102" s="60" t="s">
        <v>101</v>
      </c>
      <c r="C102" s="63" t="s">
        <v>361</v>
      </c>
      <c r="D102" s="78">
        <v>11700</v>
      </c>
      <c r="E102" s="78">
        <v>11800</v>
      </c>
      <c r="F102" s="91">
        <v>4.7</v>
      </c>
      <c r="G102" s="78">
        <v>11700</v>
      </c>
      <c r="H102" s="98" t="s">
        <v>708</v>
      </c>
      <c r="I102" s="91">
        <v>4.9000000000000004</v>
      </c>
      <c r="J102" s="279" t="s">
        <v>542</v>
      </c>
      <c r="M102" s="28"/>
      <c r="N102" s="29"/>
    </row>
    <row r="103" spans="2:14" ht="16.25" customHeight="1" x14ac:dyDescent="0.2">
      <c r="B103" s="49" t="s">
        <v>102</v>
      </c>
      <c r="C103" s="52" t="s">
        <v>362</v>
      </c>
      <c r="D103" s="75">
        <v>11900</v>
      </c>
      <c r="E103" s="75">
        <v>12000</v>
      </c>
      <c r="F103" s="88">
        <v>4.9000000000000004</v>
      </c>
      <c r="G103" s="75">
        <v>11900</v>
      </c>
      <c r="H103" s="95">
        <v>4.8</v>
      </c>
      <c r="I103" s="88">
        <v>5.2</v>
      </c>
      <c r="J103" s="276" t="s">
        <v>543</v>
      </c>
      <c r="M103" s="28"/>
      <c r="N103" s="29"/>
    </row>
    <row r="104" spans="2:14" ht="16.25" customHeight="1" x14ac:dyDescent="0.2">
      <c r="B104" s="60" t="s">
        <v>103</v>
      </c>
      <c r="C104" s="63" t="s">
        <v>363</v>
      </c>
      <c r="D104" s="78">
        <v>10200</v>
      </c>
      <c r="E104" s="78">
        <v>10200</v>
      </c>
      <c r="F104" s="91">
        <v>5</v>
      </c>
      <c r="G104" s="78">
        <v>10100</v>
      </c>
      <c r="H104" s="101">
        <v>4.5999999999999996</v>
      </c>
      <c r="I104" s="91">
        <v>5.2</v>
      </c>
      <c r="J104" s="279" t="s">
        <v>544</v>
      </c>
      <c r="M104" s="28"/>
      <c r="N104" s="29"/>
    </row>
    <row r="105" spans="2:14" ht="16.25" customHeight="1" x14ac:dyDescent="0.2">
      <c r="B105" s="49" t="s">
        <v>104</v>
      </c>
      <c r="C105" s="52" t="s">
        <v>364</v>
      </c>
      <c r="D105" s="75">
        <v>9350</v>
      </c>
      <c r="E105" s="75">
        <v>9340</v>
      </c>
      <c r="F105" s="88">
        <v>4.8</v>
      </c>
      <c r="G105" s="75">
        <v>9350</v>
      </c>
      <c r="H105" s="95">
        <v>4.5</v>
      </c>
      <c r="I105" s="88">
        <v>4.9000000000000004</v>
      </c>
      <c r="J105" s="276" t="s">
        <v>544</v>
      </c>
      <c r="M105" s="28"/>
      <c r="N105" s="29"/>
    </row>
    <row r="106" spans="2:14" ht="16.25" customHeight="1" x14ac:dyDescent="0.2">
      <c r="B106" s="60" t="s">
        <v>105</v>
      </c>
      <c r="C106" s="63" t="s">
        <v>365</v>
      </c>
      <c r="D106" s="78">
        <v>8550</v>
      </c>
      <c r="E106" s="78">
        <v>8630</v>
      </c>
      <c r="F106" s="91">
        <v>4.8</v>
      </c>
      <c r="G106" s="78">
        <v>8460</v>
      </c>
      <c r="H106" s="101">
        <v>4.4000000000000004</v>
      </c>
      <c r="I106" s="91">
        <v>5.0999999999999996</v>
      </c>
      <c r="J106" s="279" t="s">
        <v>544</v>
      </c>
      <c r="M106" s="28"/>
      <c r="N106" s="29"/>
    </row>
    <row r="107" spans="2:14" ht="16.25" customHeight="1" x14ac:dyDescent="0.2">
      <c r="B107" s="49" t="s">
        <v>106</v>
      </c>
      <c r="C107" s="52" t="s">
        <v>366</v>
      </c>
      <c r="D107" s="75">
        <v>5440</v>
      </c>
      <c r="E107" s="75">
        <v>5510</v>
      </c>
      <c r="F107" s="88">
        <v>4.9000000000000004</v>
      </c>
      <c r="G107" s="75">
        <v>5370</v>
      </c>
      <c r="H107" s="95">
        <v>4.5999999999999996</v>
      </c>
      <c r="I107" s="88">
        <v>5.2</v>
      </c>
      <c r="J107" s="276" t="s">
        <v>544</v>
      </c>
      <c r="M107" s="28"/>
      <c r="N107" s="29"/>
    </row>
    <row r="108" spans="2:14" ht="16.25" customHeight="1" x14ac:dyDescent="0.2">
      <c r="B108" s="60" t="s">
        <v>107</v>
      </c>
      <c r="C108" s="63" t="s">
        <v>367</v>
      </c>
      <c r="D108" s="78">
        <v>5260</v>
      </c>
      <c r="E108" s="78">
        <v>5250</v>
      </c>
      <c r="F108" s="91">
        <v>4.8</v>
      </c>
      <c r="G108" s="78">
        <v>5270</v>
      </c>
      <c r="H108" s="98" t="s">
        <v>709</v>
      </c>
      <c r="I108" s="91">
        <v>5</v>
      </c>
      <c r="J108" s="279" t="s">
        <v>542</v>
      </c>
      <c r="M108" s="28"/>
      <c r="N108" s="29"/>
    </row>
    <row r="109" spans="2:14" ht="16.25" customHeight="1" x14ac:dyDescent="0.2">
      <c r="B109" s="49" t="s">
        <v>108</v>
      </c>
      <c r="C109" s="52" t="s">
        <v>368</v>
      </c>
      <c r="D109" s="75">
        <v>4210</v>
      </c>
      <c r="E109" s="75">
        <v>4290</v>
      </c>
      <c r="F109" s="88">
        <v>5.4</v>
      </c>
      <c r="G109" s="75">
        <v>4170</v>
      </c>
      <c r="H109" s="95">
        <v>5.2</v>
      </c>
      <c r="I109" s="88">
        <v>5.6</v>
      </c>
      <c r="J109" s="276" t="s">
        <v>543</v>
      </c>
      <c r="M109" s="28"/>
      <c r="N109" s="29"/>
    </row>
    <row r="110" spans="2:14" ht="16.25" customHeight="1" x14ac:dyDescent="0.2">
      <c r="B110" s="60" t="s">
        <v>109</v>
      </c>
      <c r="C110" s="63" t="s">
        <v>369</v>
      </c>
      <c r="D110" s="78">
        <v>4410</v>
      </c>
      <c r="E110" s="78">
        <v>4440</v>
      </c>
      <c r="F110" s="91">
        <v>4.9000000000000004</v>
      </c>
      <c r="G110" s="78">
        <v>4390</v>
      </c>
      <c r="H110" s="101">
        <v>4.7</v>
      </c>
      <c r="I110" s="91">
        <v>5.0999999999999996</v>
      </c>
      <c r="J110" s="279" t="s">
        <v>543</v>
      </c>
      <c r="M110" s="28"/>
      <c r="N110" s="29"/>
    </row>
    <row r="111" spans="2:14" ht="16.25" customHeight="1" x14ac:dyDescent="0.2">
      <c r="B111" s="49" t="s">
        <v>110</v>
      </c>
      <c r="C111" s="52" t="s">
        <v>370</v>
      </c>
      <c r="D111" s="75">
        <v>3330</v>
      </c>
      <c r="E111" s="75">
        <v>3350</v>
      </c>
      <c r="F111" s="88">
        <v>5.2</v>
      </c>
      <c r="G111" s="75">
        <v>3320</v>
      </c>
      <c r="H111" s="95">
        <v>5</v>
      </c>
      <c r="I111" s="88">
        <v>5.4</v>
      </c>
      <c r="J111" s="276" t="s">
        <v>543</v>
      </c>
      <c r="M111" s="28"/>
      <c r="N111" s="29"/>
    </row>
    <row r="112" spans="2:14" ht="16.25" customHeight="1" x14ac:dyDescent="0.2">
      <c r="B112" s="60" t="s">
        <v>111</v>
      </c>
      <c r="C112" s="63" t="s">
        <v>371</v>
      </c>
      <c r="D112" s="78">
        <v>3220</v>
      </c>
      <c r="E112" s="78">
        <v>3250</v>
      </c>
      <c r="F112" s="91">
        <v>4.8</v>
      </c>
      <c r="G112" s="78">
        <v>3200</v>
      </c>
      <c r="H112" s="129" t="s">
        <v>710</v>
      </c>
      <c r="I112" s="91">
        <v>5</v>
      </c>
      <c r="J112" s="279" t="s">
        <v>542</v>
      </c>
      <c r="M112" s="28"/>
      <c r="N112" s="29"/>
    </row>
    <row r="113" spans="2:14" ht="16.25" customHeight="1" x14ac:dyDescent="0.2">
      <c r="B113" s="49" t="s">
        <v>112</v>
      </c>
      <c r="C113" s="52" t="s">
        <v>372</v>
      </c>
      <c r="D113" s="75">
        <v>11900</v>
      </c>
      <c r="E113" s="75">
        <v>12100</v>
      </c>
      <c r="F113" s="88">
        <v>4.7</v>
      </c>
      <c r="G113" s="75">
        <v>11700</v>
      </c>
      <c r="H113" s="95">
        <v>4.5</v>
      </c>
      <c r="I113" s="88">
        <v>4.9000000000000004</v>
      </c>
      <c r="J113" s="276" t="s">
        <v>547</v>
      </c>
      <c r="M113" s="28"/>
      <c r="N113" s="29"/>
    </row>
    <row r="114" spans="2:14" ht="16.25" customHeight="1" x14ac:dyDescent="0.2">
      <c r="B114" s="60" t="s">
        <v>113</v>
      </c>
      <c r="C114" s="63" t="s">
        <v>373</v>
      </c>
      <c r="D114" s="78">
        <v>3760</v>
      </c>
      <c r="E114" s="78">
        <v>3780</v>
      </c>
      <c r="F114" s="91">
        <v>6.2</v>
      </c>
      <c r="G114" s="78">
        <v>3750</v>
      </c>
      <c r="H114" s="101">
        <v>6</v>
      </c>
      <c r="I114" s="91">
        <v>6.4</v>
      </c>
      <c r="J114" s="279" t="s">
        <v>543</v>
      </c>
      <c r="M114" s="28"/>
      <c r="N114" s="29"/>
    </row>
    <row r="115" spans="2:14" ht="16.25" customHeight="1" x14ac:dyDescent="0.2">
      <c r="B115" s="49" t="s">
        <v>114</v>
      </c>
      <c r="C115" s="52" t="s">
        <v>374</v>
      </c>
      <c r="D115" s="75">
        <v>2460</v>
      </c>
      <c r="E115" s="75">
        <v>2480</v>
      </c>
      <c r="F115" s="88">
        <v>6.1</v>
      </c>
      <c r="G115" s="75">
        <v>2450</v>
      </c>
      <c r="H115" s="95">
        <v>5.9</v>
      </c>
      <c r="I115" s="88">
        <v>6.3</v>
      </c>
      <c r="J115" s="276" t="s">
        <v>543</v>
      </c>
      <c r="M115" s="28"/>
      <c r="N115" s="29"/>
    </row>
    <row r="116" spans="2:14" ht="16.25" customHeight="1" x14ac:dyDescent="0.2">
      <c r="B116" s="60" t="s">
        <v>115</v>
      </c>
      <c r="C116" s="63" t="s">
        <v>375</v>
      </c>
      <c r="D116" s="78">
        <v>728</v>
      </c>
      <c r="E116" s="78">
        <v>730</v>
      </c>
      <c r="F116" s="91">
        <v>6.1</v>
      </c>
      <c r="G116" s="78">
        <v>727</v>
      </c>
      <c r="H116" s="101">
        <v>5.9</v>
      </c>
      <c r="I116" s="91">
        <v>6.3</v>
      </c>
      <c r="J116" s="279" t="s">
        <v>543</v>
      </c>
      <c r="M116" s="28"/>
      <c r="N116" s="29"/>
    </row>
    <row r="117" spans="2:14" ht="16.25" customHeight="1" thickBot="1" x14ac:dyDescent="0.25">
      <c r="B117" s="61" t="s">
        <v>116</v>
      </c>
      <c r="C117" s="64" t="s">
        <v>376</v>
      </c>
      <c r="D117" s="79">
        <v>368</v>
      </c>
      <c r="E117" s="79">
        <v>369</v>
      </c>
      <c r="F117" s="92">
        <v>6</v>
      </c>
      <c r="G117" s="79">
        <v>368</v>
      </c>
      <c r="H117" s="102">
        <v>5.8</v>
      </c>
      <c r="I117" s="92">
        <v>6.2</v>
      </c>
      <c r="J117" s="280" t="s">
        <v>543</v>
      </c>
      <c r="M117" s="28"/>
      <c r="N117" s="29"/>
    </row>
    <row r="118" spans="2:14" ht="16.25" customHeight="1" thickTop="1" x14ac:dyDescent="0.2">
      <c r="B118" s="65" t="s">
        <v>117</v>
      </c>
      <c r="C118" s="67" t="s">
        <v>377</v>
      </c>
      <c r="D118" s="80">
        <v>3480</v>
      </c>
      <c r="E118" s="80">
        <v>3540</v>
      </c>
      <c r="F118" s="93">
        <v>4.3</v>
      </c>
      <c r="G118" s="80">
        <v>3450</v>
      </c>
      <c r="H118" s="103">
        <v>4.0999999999999996</v>
      </c>
      <c r="I118" s="93">
        <v>4.5</v>
      </c>
      <c r="J118" s="281" t="s">
        <v>543</v>
      </c>
      <c r="M118" s="28"/>
      <c r="N118" s="29"/>
    </row>
    <row r="119" spans="2:14" ht="16.25" customHeight="1" x14ac:dyDescent="0.2">
      <c r="B119" s="49" t="s">
        <v>118</v>
      </c>
      <c r="C119" s="52" t="s">
        <v>378</v>
      </c>
      <c r="D119" s="75">
        <v>1010</v>
      </c>
      <c r="E119" s="75">
        <v>1020</v>
      </c>
      <c r="F119" s="88">
        <v>4.4000000000000004</v>
      </c>
      <c r="G119" s="75">
        <v>1000</v>
      </c>
      <c r="H119" s="95">
        <v>4.2</v>
      </c>
      <c r="I119" s="88">
        <v>4.5999999999999996</v>
      </c>
      <c r="J119" s="276" t="s">
        <v>543</v>
      </c>
      <c r="M119" s="28"/>
      <c r="N119" s="29"/>
    </row>
    <row r="120" spans="2:14" ht="16.25" customHeight="1" x14ac:dyDescent="0.2">
      <c r="B120" s="65" t="s">
        <v>119</v>
      </c>
      <c r="C120" s="67" t="s">
        <v>379</v>
      </c>
      <c r="D120" s="80">
        <v>729</v>
      </c>
      <c r="E120" s="80">
        <v>739</v>
      </c>
      <c r="F120" s="93">
        <v>4.5</v>
      </c>
      <c r="G120" s="80">
        <v>725</v>
      </c>
      <c r="H120" s="103">
        <v>4.3</v>
      </c>
      <c r="I120" s="93">
        <v>4.7</v>
      </c>
      <c r="J120" s="281" t="s">
        <v>543</v>
      </c>
      <c r="M120" s="28"/>
      <c r="N120" s="29"/>
    </row>
    <row r="121" spans="2:14" ht="16.25" customHeight="1" x14ac:dyDescent="0.2">
      <c r="B121" s="49" t="s">
        <v>120</v>
      </c>
      <c r="C121" s="52" t="s">
        <v>380</v>
      </c>
      <c r="D121" s="75">
        <v>750</v>
      </c>
      <c r="E121" s="75">
        <v>763</v>
      </c>
      <c r="F121" s="88">
        <v>4.4000000000000004</v>
      </c>
      <c r="G121" s="75">
        <v>744</v>
      </c>
      <c r="H121" s="95">
        <v>4.2</v>
      </c>
      <c r="I121" s="88">
        <v>4.5999999999999996</v>
      </c>
      <c r="J121" s="276" t="s">
        <v>543</v>
      </c>
      <c r="M121" s="28"/>
      <c r="N121" s="29"/>
    </row>
    <row r="122" spans="2:14" ht="16.25" customHeight="1" x14ac:dyDescent="0.2">
      <c r="B122" s="65" t="s">
        <v>121</v>
      </c>
      <c r="C122" s="67" t="s">
        <v>381</v>
      </c>
      <c r="D122" s="80">
        <v>762</v>
      </c>
      <c r="E122" s="80">
        <v>772</v>
      </c>
      <c r="F122" s="93">
        <v>4.4000000000000004</v>
      </c>
      <c r="G122" s="80">
        <v>757</v>
      </c>
      <c r="H122" s="103">
        <v>4.2</v>
      </c>
      <c r="I122" s="93">
        <v>4.5999999999999996</v>
      </c>
      <c r="J122" s="281" t="s">
        <v>543</v>
      </c>
      <c r="M122" s="28"/>
      <c r="N122" s="29"/>
    </row>
    <row r="123" spans="2:14" ht="16.25" customHeight="1" x14ac:dyDescent="0.2">
      <c r="B123" s="49" t="s">
        <v>122</v>
      </c>
      <c r="C123" s="52" t="s">
        <v>382</v>
      </c>
      <c r="D123" s="75">
        <v>964</v>
      </c>
      <c r="E123" s="75">
        <v>977</v>
      </c>
      <c r="F123" s="88">
        <v>4.4000000000000004</v>
      </c>
      <c r="G123" s="75">
        <v>958</v>
      </c>
      <c r="H123" s="95">
        <v>4.2</v>
      </c>
      <c r="I123" s="88">
        <v>4.5999999999999996</v>
      </c>
      <c r="J123" s="276" t="s">
        <v>543</v>
      </c>
      <c r="M123" s="28"/>
      <c r="N123" s="29"/>
    </row>
    <row r="124" spans="2:14" ht="16.25" customHeight="1" x14ac:dyDescent="0.2">
      <c r="B124" s="65" t="s">
        <v>123</v>
      </c>
      <c r="C124" s="67" t="s">
        <v>383</v>
      </c>
      <c r="D124" s="80">
        <v>2360</v>
      </c>
      <c r="E124" s="80">
        <v>2400</v>
      </c>
      <c r="F124" s="93">
        <v>4.4000000000000004</v>
      </c>
      <c r="G124" s="80">
        <v>2340</v>
      </c>
      <c r="H124" s="103">
        <v>4.2</v>
      </c>
      <c r="I124" s="93">
        <v>4.5999999999999996</v>
      </c>
      <c r="J124" s="281" t="s">
        <v>543</v>
      </c>
      <c r="M124" s="28"/>
      <c r="N124" s="29"/>
    </row>
    <row r="125" spans="2:14" ht="16.25" customHeight="1" x14ac:dyDescent="0.2">
      <c r="B125" s="49" t="s">
        <v>124</v>
      </c>
      <c r="C125" s="52" t="s">
        <v>384</v>
      </c>
      <c r="D125" s="75">
        <v>1650</v>
      </c>
      <c r="E125" s="75">
        <v>1670</v>
      </c>
      <c r="F125" s="88">
        <v>4.4000000000000004</v>
      </c>
      <c r="G125" s="75">
        <v>1640</v>
      </c>
      <c r="H125" s="95">
        <v>4.2</v>
      </c>
      <c r="I125" s="88">
        <v>4.5999999999999996</v>
      </c>
      <c r="J125" s="276" t="s">
        <v>543</v>
      </c>
      <c r="M125" s="28"/>
      <c r="N125" s="29"/>
    </row>
    <row r="126" spans="2:14" ht="16.25" customHeight="1" x14ac:dyDescent="0.2">
      <c r="B126" s="65" t="s">
        <v>125</v>
      </c>
      <c r="C126" s="67" t="s">
        <v>385</v>
      </c>
      <c r="D126" s="80">
        <v>1140</v>
      </c>
      <c r="E126" s="80">
        <v>1150</v>
      </c>
      <c r="F126" s="93">
        <v>4.4000000000000004</v>
      </c>
      <c r="G126" s="80">
        <v>1130</v>
      </c>
      <c r="H126" s="103">
        <v>4.2</v>
      </c>
      <c r="I126" s="93">
        <v>4.5999999999999996</v>
      </c>
      <c r="J126" s="281" t="s">
        <v>543</v>
      </c>
      <c r="M126" s="28"/>
      <c r="N126" s="29"/>
    </row>
    <row r="127" spans="2:14" ht="16.25" customHeight="1" x14ac:dyDescent="0.2">
      <c r="B127" s="49" t="s">
        <v>126</v>
      </c>
      <c r="C127" s="52" t="s">
        <v>386</v>
      </c>
      <c r="D127" s="75">
        <v>888</v>
      </c>
      <c r="E127" s="75">
        <v>901</v>
      </c>
      <c r="F127" s="88">
        <v>4.4000000000000004</v>
      </c>
      <c r="G127" s="75">
        <v>882</v>
      </c>
      <c r="H127" s="95">
        <v>4.2</v>
      </c>
      <c r="I127" s="88">
        <v>4.5999999999999996</v>
      </c>
      <c r="J127" s="276" t="s">
        <v>543</v>
      </c>
      <c r="M127" s="28"/>
      <c r="N127" s="29"/>
    </row>
    <row r="128" spans="2:14" ht="16.25" customHeight="1" x14ac:dyDescent="0.2">
      <c r="B128" s="65" t="s">
        <v>127</v>
      </c>
      <c r="C128" s="67" t="s">
        <v>387</v>
      </c>
      <c r="D128" s="80">
        <v>1200</v>
      </c>
      <c r="E128" s="80">
        <v>1220</v>
      </c>
      <c r="F128" s="93">
        <v>4.5</v>
      </c>
      <c r="G128" s="80">
        <v>1190</v>
      </c>
      <c r="H128" s="103">
        <v>4.3</v>
      </c>
      <c r="I128" s="93">
        <v>4.7</v>
      </c>
      <c r="J128" s="281" t="s">
        <v>543</v>
      </c>
      <c r="M128" s="28"/>
      <c r="N128" s="29"/>
    </row>
    <row r="129" spans="2:14" ht="16.25" customHeight="1" x14ac:dyDescent="0.2">
      <c r="B129" s="49" t="s">
        <v>128</v>
      </c>
      <c r="C129" s="52" t="s">
        <v>388</v>
      </c>
      <c r="D129" s="75">
        <v>1180</v>
      </c>
      <c r="E129" s="75">
        <v>1190</v>
      </c>
      <c r="F129" s="88">
        <v>4.5999999999999996</v>
      </c>
      <c r="G129" s="75">
        <v>1170</v>
      </c>
      <c r="H129" s="95">
        <v>4.4000000000000004</v>
      </c>
      <c r="I129" s="88">
        <v>4.8</v>
      </c>
      <c r="J129" s="276" t="s">
        <v>543</v>
      </c>
      <c r="M129" s="28"/>
      <c r="N129" s="29"/>
    </row>
    <row r="130" spans="2:14" ht="16.25" customHeight="1" x14ac:dyDescent="0.2">
      <c r="B130" s="65" t="s">
        <v>129</v>
      </c>
      <c r="C130" s="67" t="s">
        <v>389</v>
      </c>
      <c r="D130" s="80">
        <v>3390</v>
      </c>
      <c r="E130" s="80">
        <v>3420</v>
      </c>
      <c r="F130" s="93">
        <v>4.7</v>
      </c>
      <c r="G130" s="80">
        <v>3380</v>
      </c>
      <c r="H130" s="103">
        <v>4.7</v>
      </c>
      <c r="I130" s="93">
        <v>4.9000000000000004</v>
      </c>
      <c r="J130" s="281" t="s">
        <v>542</v>
      </c>
      <c r="M130" s="28"/>
      <c r="N130" s="29"/>
    </row>
    <row r="131" spans="2:14" ht="16.25" customHeight="1" x14ac:dyDescent="0.2">
      <c r="B131" s="49" t="s">
        <v>130</v>
      </c>
      <c r="C131" s="52" t="s">
        <v>390</v>
      </c>
      <c r="D131" s="75">
        <v>621</v>
      </c>
      <c r="E131" s="75">
        <v>630</v>
      </c>
      <c r="F131" s="88">
        <v>4.5999999999999996</v>
      </c>
      <c r="G131" s="75">
        <v>617</v>
      </c>
      <c r="H131" s="95">
        <v>4.4000000000000004</v>
      </c>
      <c r="I131" s="88">
        <v>4.8</v>
      </c>
      <c r="J131" s="276" t="s">
        <v>543</v>
      </c>
      <c r="M131" s="28"/>
      <c r="N131" s="29"/>
    </row>
    <row r="132" spans="2:14" ht="16.25" customHeight="1" x14ac:dyDescent="0.2">
      <c r="B132" s="65" t="s">
        <v>131</v>
      </c>
      <c r="C132" s="67" t="s">
        <v>391</v>
      </c>
      <c r="D132" s="80">
        <v>947</v>
      </c>
      <c r="E132" s="80">
        <v>959</v>
      </c>
      <c r="F132" s="93">
        <v>4.5999999999999996</v>
      </c>
      <c r="G132" s="80">
        <v>942</v>
      </c>
      <c r="H132" s="103">
        <v>4.4000000000000004</v>
      </c>
      <c r="I132" s="93">
        <v>4.8</v>
      </c>
      <c r="J132" s="281" t="s">
        <v>543</v>
      </c>
      <c r="M132" s="28"/>
      <c r="N132" s="29"/>
    </row>
    <row r="133" spans="2:14" ht="16.25" customHeight="1" x14ac:dyDescent="0.2">
      <c r="B133" s="49" t="s">
        <v>132</v>
      </c>
      <c r="C133" s="52" t="s">
        <v>392</v>
      </c>
      <c r="D133" s="75">
        <v>652</v>
      </c>
      <c r="E133" s="75">
        <v>660</v>
      </c>
      <c r="F133" s="88">
        <v>4.5999999999999996</v>
      </c>
      <c r="G133" s="75">
        <v>648</v>
      </c>
      <c r="H133" s="95">
        <v>4.4000000000000004</v>
      </c>
      <c r="I133" s="88">
        <v>4.8</v>
      </c>
      <c r="J133" s="276" t="s">
        <v>543</v>
      </c>
      <c r="M133" s="28"/>
      <c r="N133" s="29"/>
    </row>
    <row r="134" spans="2:14" ht="16.25" customHeight="1" x14ac:dyDescent="0.2">
      <c r="B134" s="65" t="s">
        <v>133</v>
      </c>
      <c r="C134" s="67" t="s">
        <v>393</v>
      </c>
      <c r="D134" s="80">
        <v>1040</v>
      </c>
      <c r="E134" s="80">
        <v>1050</v>
      </c>
      <c r="F134" s="93">
        <v>4.5999999999999996</v>
      </c>
      <c r="G134" s="80">
        <v>1030</v>
      </c>
      <c r="H134" s="103">
        <v>4.4000000000000004</v>
      </c>
      <c r="I134" s="93">
        <v>4.8</v>
      </c>
      <c r="J134" s="281" t="s">
        <v>543</v>
      </c>
      <c r="M134" s="28"/>
      <c r="N134" s="29"/>
    </row>
    <row r="135" spans="2:14" ht="16.25" customHeight="1" x14ac:dyDescent="0.2">
      <c r="B135" s="49" t="s">
        <v>134</v>
      </c>
      <c r="C135" s="52" t="s">
        <v>394</v>
      </c>
      <c r="D135" s="75">
        <v>1530</v>
      </c>
      <c r="E135" s="75">
        <v>1550</v>
      </c>
      <c r="F135" s="88">
        <v>5</v>
      </c>
      <c r="G135" s="75">
        <v>1500</v>
      </c>
      <c r="H135" s="95">
        <v>4.8</v>
      </c>
      <c r="I135" s="88">
        <v>5.2</v>
      </c>
      <c r="J135" s="276" t="s">
        <v>544</v>
      </c>
      <c r="M135" s="28"/>
      <c r="N135" s="29"/>
    </row>
    <row r="136" spans="2:14" ht="16.25" customHeight="1" x14ac:dyDescent="0.2">
      <c r="B136" s="65" t="s">
        <v>135</v>
      </c>
      <c r="C136" s="67" t="s">
        <v>395</v>
      </c>
      <c r="D136" s="80">
        <v>1970</v>
      </c>
      <c r="E136" s="80">
        <v>1980</v>
      </c>
      <c r="F136" s="93">
        <v>4.7</v>
      </c>
      <c r="G136" s="80">
        <v>1960</v>
      </c>
      <c r="H136" s="103">
        <v>4.7</v>
      </c>
      <c r="I136" s="93">
        <v>4.9000000000000004</v>
      </c>
      <c r="J136" s="281" t="s">
        <v>542</v>
      </c>
      <c r="M136" s="28"/>
      <c r="N136" s="29"/>
    </row>
    <row r="137" spans="2:14" ht="16.25" customHeight="1" x14ac:dyDescent="0.2">
      <c r="B137" s="49" t="s">
        <v>136</v>
      </c>
      <c r="C137" s="52" t="s">
        <v>396</v>
      </c>
      <c r="D137" s="75">
        <v>2090</v>
      </c>
      <c r="E137" s="75">
        <v>2110</v>
      </c>
      <c r="F137" s="88">
        <v>4.8</v>
      </c>
      <c r="G137" s="75">
        <v>2080</v>
      </c>
      <c r="H137" s="95">
        <v>4.5999999999999996</v>
      </c>
      <c r="I137" s="88">
        <v>5</v>
      </c>
      <c r="J137" s="276" t="s">
        <v>543</v>
      </c>
      <c r="M137" s="28"/>
      <c r="N137" s="29"/>
    </row>
    <row r="138" spans="2:14" ht="16.25" customHeight="1" x14ac:dyDescent="0.2">
      <c r="B138" s="65" t="s">
        <v>137</v>
      </c>
      <c r="C138" s="67" t="s">
        <v>397</v>
      </c>
      <c r="D138" s="80">
        <v>2710</v>
      </c>
      <c r="E138" s="80">
        <v>2840</v>
      </c>
      <c r="F138" s="93">
        <v>5</v>
      </c>
      <c r="G138" s="80">
        <v>2660</v>
      </c>
      <c r="H138" s="103">
        <v>4.9000000000000004</v>
      </c>
      <c r="I138" s="93">
        <v>5.2</v>
      </c>
      <c r="J138" s="281" t="s">
        <v>543</v>
      </c>
      <c r="M138" s="28"/>
      <c r="N138" s="29"/>
    </row>
    <row r="139" spans="2:14" ht="16.25" customHeight="1" x14ac:dyDescent="0.2">
      <c r="B139" s="49" t="s">
        <v>138</v>
      </c>
      <c r="C139" s="52" t="s">
        <v>398</v>
      </c>
      <c r="D139" s="75">
        <v>1690</v>
      </c>
      <c r="E139" s="75">
        <v>1700</v>
      </c>
      <c r="F139" s="88">
        <v>4.8</v>
      </c>
      <c r="G139" s="75">
        <v>1670</v>
      </c>
      <c r="H139" s="95">
        <v>4.5999999999999996</v>
      </c>
      <c r="I139" s="88">
        <v>5</v>
      </c>
      <c r="J139" s="276" t="s">
        <v>544</v>
      </c>
      <c r="M139" s="28"/>
      <c r="N139" s="29"/>
    </row>
    <row r="140" spans="2:14" ht="16.25" customHeight="1" x14ac:dyDescent="0.2">
      <c r="B140" s="65" t="s">
        <v>139</v>
      </c>
      <c r="C140" s="67" t="s">
        <v>399</v>
      </c>
      <c r="D140" s="80">
        <v>1110</v>
      </c>
      <c r="E140" s="80">
        <v>1130</v>
      </c>
      <c r="F140" s="93">
        <v>4.4000000000000004</v>
      </c>
      <c r="G140" s="80">
        <v>1110</v>
      </c>
      <c r="H140" s="103">
        <v>4.2</v>
      </c>
      <c r="I140" s="93">
        <v>4.5999999999999996</v>
      </c>
      <c r="J140" s="281" t="s">
        <v>548</v>
      </c>
      <c r="M140" s="28"/>
      <c r="N140" s="29"/>
    </row>
    <row r="141" spans="2:14" ht="16.25" customHeight="1" x14ac:dyDescent="0.2">
      <c r="B141" s="49" t="s">
        <v>140</v>
      </c>
      <c r="C141" s="52" t="s">
        <v>400</v>
      </c>
      <c r="D141" s="75">
        <v>939</v>
      </c>
      <c r="E141" s="75">
        <v>949</v>
      </c>
      <c r="F141" s="88">
        <v>4.3</v>
      </c>
      <c r="G141" s="75">
        <v>939</v>
      </c>
      <c r="H141" s="95">
        <v>4.0999999999999996</v>
      </c>
      <c r="I141" s="88">
        <v>4.5</v>
      </c>
      <c r="J141" s="276" t="s">
        <v>548</v>
      </c>
      <c r="M141" s="28"/>
      <c r="N141" s="29"/>
    </row>
    <row r="142" spans="2:14" ht="16.25" customHeight="1" x14ac:dyDescent="0.2">
      <c r="B142" s="65" t="s">
        <v>141</v>
      </c>
      <c r="C142" s="67" t="s">
        <v>401</v>
      </c>
      <c r="D142" s="80">
        <v>994</v>
      </c>
      <c r="E142" s="80">
        <v>1010</v>
      </c>
      <c r="F142" s="93">
        <v>4.5999999999999996</v>
      </c>
      <c r="G142" s="80">
        <v>994</v>
      </c>
      <c r="H142" s="103">
        <v>4.4000000000000004</v>
      </c>
      <c r="I142" s="93">
        <v>4.8</v>
      </c>
      <c r="J142" s="281" t="s">
        <v>548</v>
      </c>
      <c r="M142" s="28"/>
      <c r="N142" s="29"/>
    </row>
    <row r="143" spans="2:14" ht="16.25" customHeight="1" x14ac:dyDescent="0.2">
      <c r="B143" s="49" t="s">
        <v>142</v>
      </c>
      <c r="C143" s="52" t="s">
        <v>402</v>
      </c>
      <c r="D143" s="75">
        <v>1890</v>
      </c>
      <c r="E143" s="75">
        <v>1910</v>
      </c>
      <c r="F143" s="88">
        <v>4.5</v>
      </c>
      <c r="G143" s="75">
        <v>1860</v>
      </c>
      <c r="H143" s="95">
        <v>4.3</v>
      </c>
      <c r="I143" s="88">
        <v>4.7</v>
      </c>
      <c r="J143" s="276" t="s">
        <v>546</v>
      </c>
      <c r="M143" s="28"/>
      <c r="N143" s="29"/>
    </row>
    <row r="144" spans="2:14" ht="16.25" customHeight="1" x14ac:dyDescent="0.2">
      <c r="B144" s="65" t="s">
        <v>143</v>
      </c>
      <c r="C144" s="67" t="s">
        <v>525</v>
      </c>
      <c r="D144" s="80">
        <v>472</v>
      </c>
      <c r="E144" s="80">
        <v>482</v>
      </c>
      <c r="F144" s="93">
        <v>4.8</v>
      </c>
      <c r="G144" s="80">
        <v>472</v>
      </c>
      <c r="H144" s="103">
        <v>4.5999999999999996</v>
      </c>
      <c r="I144" s="93">
        <v>5</v>
      </c>
      <c r="J144" s="281" t="s">
        <v>548</v>
      </c>
      <c r="M144" s="28"/>
      <c r="N144" s="29"/>
    </row>
    <row r="145" spans="2:14" ht="16.25" customHeight="1" x14ac:dyDescent="0.2">
      <c r="B145" s="49" t="s">
        <v>144</v>
      </c>
      <c r="C145" s="52" t="s">
        <v>403</v>
      </c>
      <c r="D145" s="75">
        <v>362</v>
      </c>
      <c r="E145" s="75">
        <v>364</v>
      </c>
      <c r="F145" s="88">
        <v>4.5</v>
      </c>
      <c r="G145" s="75">
        <v>362</v>
      </c>
      <c r="H145" s="95">
        <v>4.3</v>
      </c>
      <c r="I145" s="88">
        <v>4.7</v>
      </c>
      <c r="J145" s="276" t="s">
        <v>548</v>
      </c>
      <c r="M145" s="28"/>
      <c r="N145" s="29"/>
    </row>
    <row r="146" spans="2:14" ht="16.25" customHeight="1" x14ac:dyDescent="0.2">
      <c r="B146" s="65" t="s">
        <v>145</v>
      </c>
      <c r="C146" s="67" t="s">
        <v>404</v>
      </c>
      <c r="D146" s="80">
        <v>1200</v>
      </c>
      <c r="E146" s="80">
        <v>1210</v>
      </c>
      <c r="F146" s="93">
        <v>4.3</v>
      </c>
      <c r="G146" s="80">
        <v>1180</v>
      </c>
      <c r="H146" s="103">
        <v>4.0999999999999996</v>
      </c>
      <c r="I146" s="93">
        <v>4.5</v>
      </c>
      <c r="J146" s="281" t="s">
        <v>544</v>
      </c>
      <c r="M146" s="28"/>
      <c r="N146" s="29"/>
    </row>
    <row r="147" spans="2:14" ht="16.25" customHeight="1" x14ac:dyDescent="0.2">
      <c r="B147" s="49" t="s">
        <v>146</v>
      </c>
      <c r="C147" s="52" t="s">
        <v>405</v>
      </c>
      <c r="D147" s="75">
        <v>1100</v>
      </c>
      <c r="E147" s="75">
        <v>1110</v>
      </c>
      <c r="F147" s="88">
        <v>4.5</v>
      </c>
      <c r="G147" s="75">
        <v>1100</v>
      </c>
      <c r="H147" s="95">
        <v>4.3</v>
      </c>
      <c r="I147" s="88">
        <v>4.7</v>
      </c>
      <c r="J147" s="276" t="s">
        <v>548</v>
      </c>
      <c r="M147" s="28"/>
      <c r="N147" s="29"/>
    </row>
    <row r="148" spans="2:14" ht="16.25" customHeight="1" x14ac:dyDescent="0.2">
      <c r="B148" s="65" t="s">
        <v>147</v>
      </c>
      <c r="C148" s="67" t="s">
        <v>406</v>
      </c>
      <c r="D148" s="80">
        <v>685</v>
      </c>
      <c r="E148" s="80">
        <v>691</v>
      </c>
      <c r="F148" s="93">
        <v>4.5</v>
      </c>
      <c r="G148" s="80">
        <v>685</v>
      </c>
      <c r="H148" s="103">
        <v>4.3</v>
      </c>
      <c r="I148" s="93">
        <v>4.7</v>
      </c>
      <c r="J148" s="281" t="s">
        <v>548</v>
      </c>
      <c r="M148" s="28"/>
      <c r="N148" s="29"/>
    </row>
    <row r="149" spans="2:14" ht="16.25" customHeight="1" x14ac:dyDescent="0.2">
      <c r="B149" s="49" t="s">
        <v>148</v>
      </c>
      <c r="C149" s="52" t="s">
        <v>407</v>
      </c>
      <c r="D149" s="75">
        <v>2090</v>
      </c>
      <c r="E149" s="75">
        <v>2100</v>
      </c>
      <c r="F149" s="88">
        <v>4.5</v>
      </c>
      <c r="G149" s="75">
        <v>2090</v>
      </c>
      <c r="H149" s="95">
        <v>4.3</v>
      </c>
      <c r="I149" s="88">
        <v>4.7</v>
      </c>
      <c r="J149" s="276" t="s">
        <v>548</v>
      </c>
      <c r="M149" s="28"/>
      <c r="N149" s="29"/>
    </row>
    <row r="150" spans="2:14" ht="16.25" customHeight="1" x14ac:dyDescent="0.2">
      <c r="B150" s="65" t="s">
        <v>149</v>
      </c>
      <c r="C150" s="67" t="s">
        <v>408</v>
      </c>
      <c r="D150" s="80">
        <v>1270</v>
      </c>
      <c r="E150" s="80">
        <v>1290</v>
      </c>
      <c r="F150" s="93">
        <v>4.5999999999999996</v>
      </c>
      <c r="G150" s="80">
        <v>1270</v>
      </c>
      <c r="H150" s="103">
        <v>4.4000000000000004</v>
      </c>
      <c r="I150" s="93">
        <v>4.8</v>
      </c>
      <c r="J150" s="281" t="s">
        <v>548</v>
      </c>
      <c r="M150" s="28"/>
      <c r="N150" s="29"/>
    </row>
    <row r="151" spans="2:14" ht="16.25" customHeight="1" x14ac:dyDescent="0.2">
      <c r="B151" s="49" t="s">
        <v>150</v>
      </c>
      <c r="C151" s="52" t="s">
        <v>409</v>
      </c>
      <c r="D151" s="75">
        <v>1420</v>
      </c>
      <c r="E151" s="75">
        <v>1440</v>
      </c>
      <c r="F151" s="88">
        <v>4.4000000000000004</v>
      </c>
      <c r="G151" s="75">
        <v>1420</v>
      </c>
      <c r="H151" s="95">
        <v>4.2</v>
      </c>
      <c r="I151" s="88">
        <v>4.5999999999999996</v>
      </c>
      <c r="J151" s="276" t="s">
        <v>548</v>
      </c>
      <c r="M151" s="28"/>
      <c r="N151" s="29"/>
    </row>
    <row r="152" spans="2:14" ht="16.25" customHeight="1" x14ac:dyDescent="0.2">
      <c r="B152" s="65" t="s">
        <v>151</v>
      </c>
      <c r="C152" s="67" t="s">
        <v>410</v>
      </c>
      <c r="D152" s="80">
        <v>789</v>
      </c>
      <c r="E152" s="80">
        <v>800</v>
      </c>
      <c r="F152" s="93">
        <v>4.4000000000000004</v>
      </c>
      <c r="G152" s="80">
        <v>784</v>
      </c>
      <c r="H152" s="103">
        <v>4.2</v>
      </c>
      <c r="I152" s="93">
        <v>4.5999999999999996</v>
      </c>
      <c r="J152" s="281" t="s">
        <v>543</v>
      </c>
      <c r="M152" s="28"/>
      <c r="N152" s="29"/>
    </row>
    <row r="153" spans="2:14" ht="16.25" customHeight="1" x14ac:dyDescent="0.2">
      <c r="B153" s="49" t="s">
        <v>152</v>
      </c>
      <c r="C153" s="52" t="s">
        <v>411</v>
      </c>
      <c r="D153" s="75">
        <v>475</v>
      </c>
      <c r="E153" s="75">
        <v>481</v>
      </c>
      <c r="F153" s="88">
        <v>4.5</v>
      </c>
      <c r="G153" s="75">
        <v>472</v>
      </c>
      <c r="H153" s="95">
        <v>4.3</v>
      </c>
      <c r="I153" s="88">
        <v>4.7</v>
      </c>
      <c r="J153" s="276" t="s">
        <v>543</v>
      </c>
      <c r="M153" s="28"/>
      <c r="N153" s="29"/>
    </row>
    <row r="154" spans="2:14" ht="16.25" customHeight="1" x14ac:dyDescent="0.2">
      <c r="B154" s="65" t="s">
        <v>153</v>
      </c>
      <c r="C154" s="67" t="s">
        <v>412</v>
      </c>
      <c r="D154" s="80">
        <v>423</v>
      </c>
      <c r="E154" s="80">
        <v>429</v>
      </c>
      <c r="F154" s="93">
        <v>4.4000000000000004</v>
      </c>
      <c r="G154" s="80">
        <v>421</v>
      </c>
      <c r="H154" s="103">
        <v>4.2</v>
      </c>
      <c r="I154" s="93">
        <v>4.5999999999999996</v>
      </c>
      <c r="J154" s="281" t="s">
        <v>543</v>
      </c>
      <c r="M154" s="28"/>
      <c r="N154" s="29"/>
    </row>
    <row r="155" spans="2:14" ht="16.25" customHeight="1" x14ac:dyDescent="0.2">
      <c r="B155" s="49" t="s">
        <v>154</v>
      </c>
      <c r="C155" s="52" t="s">
        <v>413</v>
      </c>
      <c r="D155" s="75">
        <v>2870</v>
      </c>
      <c r="E155" s="75">
        <v>2910</v>
      </c>
      <c r="F155" s="88">
        <v>4.4000000000000004</v>
      </c>
      <c r="G155" s="75">
        <v>2830</v>
      </c>
      <c r="H155" s="95">
        <v>4.2</v>
      </c>
      <c r="I155" s="88">
        <v>4.5999999999999996</v>
      </c>
      <c r="J155" s="276" t="s">
        <v>546</v>
      </c>
      <c r="M155" s="28"/>
      <c r="N155" s="29"/>
    </row>
    <row r="156" spans="2:14" ht="16.25" customHeight="1" x14ac:dyDescent="0.2">
      <c r="B156" s="65" t="s">
        <v>155</v>
      </c>
      <c r="C156" s="67" t="s">
        <v>414</v>
      </c>
      <c r="D156" s="80">
        <v>1360</v>
      </c>
      <c r="E156" s="80">
        <v>1380</v>
      </c>
      <c r="F156" s="93">
        <v>4.3</v>
      </c>
      <c r="G156" s="80">
        <v>1340</v>
      </c>
      <c r="H156" s="103">
        <v>4.0999999999999996</v>
      </c>
      <c r="I156" s="93">
        <v>4.5</v>
      </c>
      <c r="J156" s="281" t="s">
        <v>544</v>
      </c>
      <c r="M156" s="28"/>
      <c r="N156" s="29"/>
    </row>
    <row r="157" spans="2:14" ht="16.25" customHeight="1" x14ac:dyDescent="0.2">
      <c r="B157" s="49" t="s">
        <v>156</v>
      </c>
      <c r="C157" s="52" t="s">
        <v>415</v>
      </c>
      <c r="D157" s="75">
        <v>1110</v>
      </c>
      <c r="E157" s="75">
        <v>1120</v>
      </c>
      <c r="F157" s="88">
        <v>4.3</v>
      </c>
      <c r="G157" s="75">
        <v>1090</v>
      </c>
      <c r="H157" s="95">
        <v>4.0999999999999996</v>
      </c>
      <c r="I157" s="88">
        <v>4.5</v>
      </c>
      <c r="J157" s="276" t="s">
        <v>544</v>
      </c>
      <c r="M157" s="28"/>
      <c r="N157" s="29"/>
    </row>
    <row r="158" spans="2:14" ht="16.25" customHeight="1" x14ac:dyDescent="0.2">
      <c r="B158" s="65" t="s">
        <v>157</v>
      </c>
      <c r="C158" s="67" t="s">
        <v>416</v>
      </c>
      <c r="D158" s="80">
        <v>2880</v>
      </c>
      <c r="E158" s="80">
        <v>2930</v>
      </c>
      <c r="F158" s="93">
        <v>4.4000000000000004</v>
      </c>
      <c r="G158" s="80">
        <v>2820</v>
      </c>
      <c r="H158" s="103">
        <v>4.2</v>
      </c>
      <c r="I158" s="93">
        <v>4.5999999999999996</v>
      </c>
      <c r="J158" s="281" t="s">
        <v>544</v>
      </c>
      <c r="M158" s="28"/>
      <c r="N158" s="29"/>
    </row>
    <row r="159" spans="2:14" ht="16.25" customHeight="1" x14ac:dyDescent="0.2">
      <c r="B159" s="49" t="s">
        <v>158</v>
      </c>
      <c r="C159" s="52" t="s">
        <v>417</v>
      </c>
      <c r="D159" s="75">
        <v>2580</v>
      </c>
      <c r="E159" s="75">
        <v>2610</v>
      </c>
      <c r="F159" s="88">
        <v>4.9000000000000004</v>
      </c>
      <c r="G159" s="75">
        <v>2580</v>
      </c>
      <c r="H159" s="95">
        <v>4.7</v>
      </c>
      <c r="I159" s="88">
        <v>5.0999999999999996</v>
      </c>
      <c r="J159" s="276" t="s">
        <v>548</v>
      </c>
      <c r="M159" s="28"/>
      <c r="N159" s="29"/>
    </row>
    <row r="160" spans="2:14" ht="16.25" customHeight="1" x14ac:dyDescent="0.2">
      <c r="B160" s="65" t="s">
        <v>159</v>
      </c>
      <c r="C160" s="67" t="s">
        <v>418</v>
      </c>
      <c r="D160" s="80">
        <v>2150</v>
      </c>
      <c r="E160" s="80">
        <v>2170</v>
      </c>
      <c r="F160" s="93">
        <v>4.7</v>
      </c>
      <c r="G160" s="80">
        <v>2120</v>
      </c>
      <c r="H160" s="103">
        <v>4.5</v>
      </c>
      <c r="I160" s="93">
        <v>4.9000000000000004</v>
      </c>
      <c r="J160" s="281" t="s">
        <v>546</v>
      </c>
      <c r="M160" s="28"/>
      <c r="N160" s="29"/>
    </row>
    <row r="161" spans="2:14" ht="16.25" customHeight="1" x14ac:dyDescent="0.2">
      <c r="B161" s="49" t="s">
        <v>160</v>
      </c>
      <c r="C161" s="52" t="s">
        <v>419</v>
      </c>
      <c r="D161" s="75">
        <v>4280</v>
      </c>
      <c r="E161" s="75">
        <v>4330</v>
      </c>
      <c r="F161" s="88">
        <v>4.5</v>
      </c>
      <c r="G161" s="75">
        <v>4220</v>
      </c>
      <c r="H161" s="95">
        <v>4.3</v>
      </c>
      <c r="I161" s="88">
        <v>4.7</v>
      </c>
      <c r="J161" s="276" t="s">
        <v>546</v>
      </c>
      <c r="M161" s="28"/>
      <c r="N161" s="29"/>
    </row>
    <row r="162" spans="2:14" ht="16.25" customHeight="1" x14ac:dyDescent="0.2">
      <c r="B162" s="65" t="s">
        <v>161</v>
      </c>
      <c r="C162" s="67" t="s">
        <v>420</v>
      </c>
      <c r="D162" s="80">
        <v>1600</v>
      </c>
      <c r="E162" s="80">
        <v>1620</v>
      </c>
      <c r="F162" s="93">
        <v>4.4000000000000004</v>
      </c>
      <c r="G162" s="80">
        <v>1580</v>
      </c>
      <c r="H162" s="103">
        <v>4.2</v>
      </c>
      <c r="I162" s="93">
        <v>4.5999999999999996</v>
      </c>
      <c r="J162" s="281" t="s">
        <v>544</v>
      </c>
      <c r="M162" s="28"/>
      <c r="N162" s="29"/>
    </row>
    <row r="163" spans="2:14" ht="16.25" customHeight="1" x14ac:dyDescent="0.2">
      <c r="B163" s="49" t="s">
        <v>162</v>
      </c>
      <c r="C163" s="52" t="s">
        <v>421</v>
      </c>
      <c r="D163" s="75">
        <v>563</v>
      </c>
      <c r="E163" s="75">
        <v>570</v>
      </c>
      <c r="F163" s="88">
        <v>4.5</v>
      </c>
      <c r="G163" s="75">
        <v>555</v>
      </c>
      <c r="H163" s="95">
        <v>4.3</v>
      </c>
      <c r="I163" s="88">
        <v>4.7</v>
      </c>
      <c r="J163" s="276" t="s">
        <v>546</v>
      </c>
      <c r="M163" s="28"/>
      <c r="N163" s="29"/>
    </row>
    <row r="164" spans="2:14" ht="16.25" customHeight="1" x14ac:dyDescent="0.2">
      <c r="B164" s="65" t="s">
        <v>163</v>
      </c>
      <c r="C164" s="67" t="s">
        <v>422</v>
      </c>
      <c r="D164" s="80">
        <v>889</v>
      </c>
      <c r="E164" s="80">
        <v>901</v>
      </c>
      <c r="F164" s="93">
        <v>4.4000000000000004</v>
      </c>
      <c r="G164" s="80">
        <v>876</v>
      </c>
      <c r="H164" s="103">
        <v>4.2</v>
      </c>
      <c r="I164" s="93">
        <v>4.5999999999999996</v>
      </c>
      <c r="J164" s="281" t="s">
        <v>546</v>
      </c>
      <c r="M164" s="28"/>
      <c r="N164" s="29"/>
    </row>
    <row r="165" spans="2:14" ht="16.25" customHeight="1" x14ac:dyDescent="0.2">
      <c r="B165" s="49" t="s">
        <v>164</v>
      </c>
      <c r="C165" s="52" t="s">
        <v>423</v>
      </c>
      <c r="D165" s="75">
        <v>1520</v>
      </c>
      <c r="E165" s="75">
        <v>1540</v>
      </c>
      <c r="F165" s="88">
        <v>4.4000000000000004</v>
      </c>
      <c r="G165" s="75">
        <v>1510</v>
      </c>
      <c r="H165" s="95">
        <v>4.2</v>
      </c>
      <c r="I165" s="88">
        <v>4.5999999999999996</v>
      </c>
      <c r="J165" s="276" t="s">
        <v>543</v>
      </c>
      <c r="M165" s="28"/>
      <c r="N165" s="29"/>
    </row>
    <row r="166" spans="2:14" ht="16.25" customHeight="1" x14ac:dyDescent="0.2">
      <c r="B166" s="65" t="s">
        <v>165</v>
      </c>
      <c r="C166" s="67" t="s">
        <v>526</v>
      </c>
      <c r="D166" s="80">
        <v>340</v>
      </c>
      <c r="E166" s="80">
        <v>345</v>
      </c>
      <c r="F166" s="93">
        <v>4.8</v>
      </c>
      <c r="G166" s="80">
        <v>338</v>
      </c>
      <c r="H166" s="103">
        <v>4.5999999999999996</v>
      </c>
      <c r="I166" s="93">
        <v>5</v>
      </c>
      <c r="J166" s="281" t="s">
        <v>543</v>
      </c>
      <c r="M166" s="28"/>
      <c r="N166" s="29"/>
    </row>
    <row r="167" spans="2:14" ht="16.25" customHeight="1" x14ac:dyDescent="0.2">
      <c r="B167" s="49" t="s">
        <v>166</v>
      </c>
      <c r="C167" s="52" t="s">
        <v>424</v>
      </c>
      <c r="D167" s="75">
        <v>1110</v>
      </c>
      <c r="E167" s="75">
        <v>1120</v>
      </c>
      <c r="F167" s="88">
        <v>4.5</v>
      </c>
      <c r="G167" s="75">
        <v>1100</v>
      </c>
      <c r="H167" s="95">
        <v>4.3</v>
      </c>
      <c r="I167" s="88">
        <v>4.7</v>
      </c>
      <c r="J167" s="276" t="s">
        <v>543</v>
      </c>
      <c r="M167" s="28"/>
      <c r="N167" s="29"/>
    </row>
    <row r="168" spans="2:14" ht="16.25" customHeight="1" x14ac:dyDescent="0.2">
      <c r="B168" s="65" t="s">
        <v>167</v>
      </c>
      <c r="C168" s="67" t="s">
        <v>425</v>
      </c>
      <c r="D168" s="80">
        <v>905</v>
      </c>
      <c r="E168" s="80">
        <v>913</v>
      </c>
      <c r="F168" s="93">
        <v>4.5</v>
      </c>
      <c r="G168" s="80">
        <v>901</v>
      </c>
      <c r="H168" s="103">
        <v>4.5</v>
      </c>
      <c r="I168" s="93">
        <v>4.7</v>
      </c>
      <c r="J168" s="281" t="s">
        <v>542</v>
      </c>
      <c r="M168" s="28"/>
      <c r="N168" s="29"/>
    </row>
    <row r="169" spans="2:14" ht="16.25" customHeight="1" x14ac:dyDescent="0.2">
      <c r="B169" s="49" t="s">
        <v>168</v>
      </c>
      <c r="C169" s="52" t="s">
        <v>426</v>
      </c>
      <c r="D169" s="75">
        <v>438</v>
      </c>
      <c r="E169" s="75">
        <v>446</v>
      </c>
      <c r="F169" s="88">
        <v>4.4000000000000004</v>
      </c>
      <c r="G169" s="75">
        <v>435</v>
      </c>
      <c r="H169" s="95">
        <v>4.2</v>
      </c>
      <c r="I169" s="88">
        <v>4.5999999999999996</v>
      </c>
      <c r="J169" s="276" t="s">
        <v>543</v>
      </c>
      <c r="M169" s="28"/>
      <c r="N169" s="29"/>
    </row>
    <row r="170" spans="2:14" ht="16.25" customHeight="1" x14ac:dyDescent="0.2">
      <c r="B170" s="65" t="s">
        <v>169</v>
      </c>
      <c r="C170" s="67" t="s">
        <v>427</v>
      </c>
      <c r="D170" s="80">
        <v>431</v>
      </c>
      <c r="E170" s="80">
        <v>438</v>
      </c>
      <c r="F170" s="93">
        <v>4.4000000000000004</v>
      </c>
      <c r="G170" s="80">
        <v>428</v>
      </c>
      <c r="H170" s="103">
        <v>4.2</v>
      </c>
      <c r="I170" s="93">
        <v>4.5999999999999996</v>
      </c>
      <c r="J170" s="281" t="s">
        <v>543</v>
      </c>
      <c r="M170" s="28"/>
      <c r="N170" s="29"/>
    </row>
    <row r="171" spans="2:14" ht="16.25" customHeight="1" x14ac:dyDescent="0.2">
      <c r="B171" s="49" t="s">
        <v>170</v>
      </c>
      <c r="C171" s="52" t="s">
        <v>428</v>
      </c>
      <c r="D171" s="75">
        <v>604</v>
      </c>
      <c r="E171" s="75">
        <v>607</v>
      </c>
      <c r="F171" s="88">
        <v>4.9000000000000004</v>
      </c>
      <c r="G171" s="75">
        <v>601</v>
      </c>
      <c r="H171" s="95">
        <v>4.7</v>
      </c>
      <c r="I171" s="88">
        <v>5.0999999999999996</v>
      </c>
      <c r="J171" s="276" t="s">
        <v>546</v>
      </c>
      <c r="M171" s="28"/>
      <c r="N171" s="29"/>
    </row>
    <row r="172" spans="2:14" ht="16.25" customHeight="1" x14ac:dyDescent="0.2">
      <c r="B172" s="65" t="s">
        <v>171</v>
      </c>
      <c r="C172" s="67" t="s">
        <v>429</v>
      </c>
      <c r="D172" s="80">
        <v>1460</v>
      </c>
      <c r="E172" s="80">
        <v>1480</v>
      </c>
      <c r="F172" s="93">
        <v>4.5</v>
      </c>
      <c r="G172" s="80">
        <v>1440</v>
      </c>
      <c r="H172" s="103">
        <v>4.3</v>
      </c>
      <c r="I172" s="93">
        <v>4.7</v>
      </c>
      <c r="J172" s="281" t="s">
        <v>544</v>
      </c>
      <c r="M172" s="28"/>
      <c r="N172" s="29"/>
    </row>
    <row r="173" spans="2:14" ht="16.25" customHeight="1" x14ac:dyDescent="0.2">
      <c r="B173" s="49" t="s">
        <v>172</v>
      </c>
      <c r="C173" s="52" t="s">
        <v>430</v>
      </c>
      <c r="D173" s="75">
        <v>2920</v>
      </c>
      <c r="E173" s="75">
        <v>2960</v>
      </c>
      <c r="F173" s="88">
        <v>4.3</v>
      </c>
      <c r="G173" s="75">
        <v>2880</v>
      </c>
      <c r="H173" s="95">
        <v>4.0999999999999996</v>
      </c>
      <c r="I173" s="88">
        <v>4.5</v>
      </c>
      <c r="J173" s="276" t="s">
        <v>544</v>
      </c>
      <c r="M173" s="28"/>
      <c r="N173" s="29"/>
    </row>
    <row r="174" spans="2:14" ht="16.25" customHeight="1" x14ac:dyDescent="0.2">
      <c r="B174" s="65" t="s">
        <v>173</v>
      </c>
      <c r="C174" s="67" t="s">
        <v>431</v>
      </c>
      <c r="D174" s="80">
        <v>733</v>
      </c>
      <c r="E174" s="80">
        <v>741</v>
      </c>
      <c r="F174" s="93">
        <v>4.9000000000000004</v>
      </c>
      <c r="G174" s="80">
        <v>729</v>
      </c>
      <c r="H174" s="103">
        <v>4.7</v>
      </c>
      <c r="I174" s="93">
        <v>5.0999999999999996</v>
      </c>
      <c r="J174" s="281" t="s">
        <v>543</v>
      </c>
      <c r="M174" s="28"/>
      <c r="N174" s="29"/>
    </row>
    <row r="175" spans="2:14" ht="16.25" customHeight="1" x14ac:dyDescent="0.2">
      <c r="B175" s="49" t="s">
        <v>174</v>
      </c>
      <c r="C175" s="52" t="s">
        <v>432</v>
      </c>
      <c r="D175" s="75">
        <v>731</v>
      </c>
      <c r="E175" s="75">
        <v>738</v>
      </c>
      <c r="F175" s="88">
        <v>4.9000000000000004</v>
      </c>
      <c r="G175" s="75">
        <v>728</v>
      </c>
      <c r="H175" s="95">
        <v>4.7</v>
      </c>
      <c r="I175" s="88">
        <v>5.0999999999999996</v>
      </c>
      <c r="J175" s="276" t="s">
        <v>543</v>
      </c>
      <c r="M175" s="28"/>
      <c r="N175" s="29"/>
    </row>
    <row r="176" spans="2:14" ht="16.25" customHeight="1" x14ac:dyDescent="0.2">
      <c r="B176" s="65" t="s">
        <v>175</v>
      </c>
      <c r="C176" s="67" t="s">
        <v>527</v>
      </c>
      <c r="D176" s="80">
        <v>488</v>
      </c>
      <c r="E176" s="80">
        <v>494</v>
      </c>
      <c r="F176" s="93">
        <v>4.8</v>
      </c>
      <c r="G176" s="80">
        <v>486</v>
      </c>
      <c r="H176" s="103">
        <v>4.5999999999999996</v>
      </c>
      <c r="I176" s="93">
        <v>5</v>
      </c>
      <c r="J176" s="281" t="s">
        <v>543</v>
      </c>
      <c r="M176" s="28"/>
      <c r="N176" s="29"/>
    </row>
    <row r="177" spans="2:14" ht="16.25" customHeight="1" x14ac:dyDescent="0.2">
      <c r="B177" s="49" t="s">
        <v>176</v>
      </c>
      <c r="C177" s="52" t="s">
        <v>433</v>
      </c>
      <c r="D177" s="75">
        <v>740</v>
      </c>
      <c r="E177" s="75">
        <v>750</v>
      </c>
      <c r="F177" s="88">
        <v>4.5</v>
      </c>
      <c r="G177" s="75">
        <v>735</v>
      </c>
      <c r="H177" s="95">
        <v>4.3</v>
      </c>
      <c r="I177" s="88">
        <v>4.7</v>
      </c>
      <c r="J177" s="276" t="s">
        <v>543</v>
      </c>
      <c r="M177" s="28"/>
      <c r="N177" s="29"/>
    </row>
    <row r="178" spans="2:14" ht="16.25" customHeight="1" x14ac:dyDescent="0.2">
      <c r="B178" s="65" t="s">
        <v>177</v>
      </c>
      <c r="C178" s="67" t="s">
        <v>434</v>
      </c>
      <c r="D178" s="80">
        <v>678</v>
      </c>
      <c r="E178" s="80">
        <v>686</v>
      </c>
      <c r="F178" s="93">
        <v>4.7</v>
      </c>
      <c r="G178" s="80">
        <v>670</v>
      </c>
      <c r="H178" s="103">
        <v>4.5</v>
      </c>
      <c r="I178" s="93">
        <v>4.9000000000000004</v>
      </c>
      <c r="J178" s="281" t="s">
        <v>546</v>
      </c>
      <c r="M178" s="28"/>
      <c r="N178" s="29"/>
    </row>
    <row r="179" spans="2:14" ht="16.25" customHeight="1" x14ac:dyDescent="0.2">
      <c r="B179" s="49" t="s">
        <v>178</v>
      </c>
      <c r="C179" s="52" t="s">
        <v>435</v>
      </c>
      <c r="D179" s="75">
        <v>551</v>
      </c>
      <c r="E179" s="75">
        <v>559</v>
      </c>
      <c r="F179" s="88">
        <v>4.5999999999999996</v>
      </c>
      <c r="G179" s="75">
        <v>548</v>
      </c>
      <c r="H179" s="95">
        <v>4.4000000000000004</v>
      </c>
      <c r="I179" s="88">
        <v>4.8</v>
      </c>
      <c r="J179" s="276" t="s">
        <v>543</v>
      </c>
      <c r="M179" s="28"/>
      <c r="N179" s="29"/>
    </row>
    <row r="180" spans="2:14" ht="16.25" customHeight="1" x14ac:dyDescent="0.2">
      <c r="B180" s="65" t="s">
        <v>179</v>
      </c>
      <c r="C180" s="67" t="s">
        <v>436</v>
      </c>
      <c r="D180" s="80">
        <v>343</v>
      </c>
      <c r="E180" s="80">
        <v>348</v>
      </c>
      <c r="F180" s="93">
        <v>4.5999999999999996</v>
      </c>
      <c r="G180" s="80">
        <v>341</v>
      </c>
      <c r="H180" s="103">
        <v>4.4000000000000004</v>
      </c>
      <c r="I180" s="93">
        <v>4.8</v>
      </c>
      <c r="J180" s="281" t="s">
        <v>543</v>
      </c>
      <c r="M180" s="28"/>
      <c r="N180" s="29"/>
    </row>
    <row r="181" spans="2:14" ht="16.25" customHeight="1" x14ac:dyDescent="0.2">
      <c r="B181" s="49" t="s">
        <v>180</v>
      </c>
      <c r="C181" s="52" t="s">
        <v>528</v>
      </c>
      <c r="D181" s="75">
        <v>601</v>
      </c>
      <c r="E181" s="75">
        <v>608</v>
      </c>
      <c r="F181" s="88">
        <v>4.9000000000000004</v>
      </c>
      <c r="G181" s="75">
        <v>594</v>
      </c>
      <c r="H181" s="95">
        <v>4.7</v>
      </c>
      <c r="I181" s="88">
        <v>5.0999999999999996</v>
      </c>
      <c r="J181" s="276" t="s">
        <v>546</v>
      </c>
      <c r="M181" s="28"/>
      <c r="N181" s="29"/>
    </row>
    <row r="182" spans="2:14" ht="16.25" customHeight="1" x14ac:dyDescent="0.2">
      <c r="B182" s="65" t="s">
        <v>181</v>
      </c>
      <c r="C182" s="67" t="s">
        <v>437</v>
      </c>
      <c r="D182" s="80">
        <v>756</v>
      </c>
      <c r="E182" s="80">
        <v>765</v>
      </c>
      <c r="F182" s="93">
        <v>4.5999999999999996</v>
      </c>
      <c r="G182" s="80">
        <v>746</v>
      </c>
      <c r="H182" s="103">
        <v>4.4000000000000004</v>
      </c>
      <c r="I182" s="93">
        <v>4.8</v>
      </c>
      <c r="J182" s="281" t="s">
        <v>546</v>
      </c>
      <c r="M182" s="28"/>
      <c r="N182" s="29"/>
    </row>
    <row r="183" spans="2:14" ht="16.25" customHeight="1" x14ac:dyDescent="0.2">
      <c r="B183" s="49" t="s">
        <v>182</v>
      </c>
      <c r="C183" s="52" t="s">
        <v>438</v>
      </c>
      <c r="D183" s="75">
        <v>1450</v>
      </c>
      <c r="E183" s="75">
        <v>1470</v>
      </c>
      <c r="F183" s="88">
        <v>4.3</v>
      </c>
      <c r="G183" s="75">
        <v>1430</v>
      </c>
      <c r="H183" s="95">
        <v>4.0999999999999996</v>
      </c>
      <c r="I183" s="88">
        <v>4.5</v>
      </c>
      <c r="J183" s="276" t="s">
        <v>544</v>
      </c>
      <c r="M183" s="28"/>
      <c r="N183" s="29"/>
    </row>
    <row r="184" spans="2:14" ht="16.25" customHeight="1" x14ac:dyDescent="0.2">
      <c r="B184" s="65" t="s">
        <v>183</v>
      </c>
      <c r="C184" s="67" t="s">
        <v>439</v>
      </c>
      <c r="D184" s="80">
        <v>504</v>
      </c>
      <c r="E184" s="80">
        <v>509</v>
      </c>
      <c r="F184" s="93">
        <v>4.9000000000000004</v>
      </c>
      <c r="G184" s="80">
        <v>502</v>
      </c>
      <c r="H184" s="103">
        <v>4.7</v>
      </c>
      <c r="I184" s="93">
        <v>5.0999999999999996</v>
      </c>
      <c r="J184" s="281" t="s">
        <v>543</v>
      </c>
      <c r="M184" s="28"/>
      <c r="N184" s="29"/>
    </row>
    <row r="185" spans="2:14" ht="16.25" customHeight="1" x14ac:dyDescent="0.2">
      <c r="B185" s="49" t="s">
        <v>184</v>
      </c>
      <c r="C185" s="52" t="s">
        <v>440</v>
      </c>
      <c r="D185" s="75">
        <v>1900</v>
      </c>
      <c r="E185" s="75">
        <v>1920</v>
      </c>
      <c r="F185" s="88">
        <v>4.4000000000000004</v>
      </c>
      <c r="G185" s="75">
        <v>1890</v>
      </c>
      <c r="H185" s="95">
        <v>4.2</v>
      </c>
      <c r="I185" s="88">
        <v>4.5999999999999996</v>
      </c>
      <c r="J185" s="276" t="s">
        <v>543</v>
      </c>
      <c r="M185" s="28"/>
      <c r="N185" s="29"/>
    </row>
    <row r="186" spans="2:14" ht="16.25" customHeight="1" x14ac:dyDescent="0.2">
      <c r="B186" s="65" t="s">
        <v>185</v>
      </c>
      <c r="C186" s="67" t="s">
        <v>441</v>
      </c>
      <c r="D186" s="80">
        <v>1060</v>
      </c>
      <c r="E186" s="80">
        <v>1070</v>
      </c>
      <c r="F186" s="93">
        <v>4.8</v>
      </c>
      <c r="G186" s="80">
        <v>1060</v>
      </c>
      <c r="H186" s="103">
        <v>4.5999999999999996</v>
      </c>
      <c r="I186" s="93">
        <v>5</v>
      </c>
      <c r="J186" s="281" t="s">
        <v>543</v>
      </c>
      <c r="M186" s="28"/>
      <c r="N186" s="29"/>
    </row>
    <row r="187" spans="2:14" ht="16.25" customHeight="1" x14ac:dyDescent="0.2">
      <c r="B187" s="49" t="s">
        <v>186</v>
      </c>
      <c r="C187" s="52" t="s">
        <v>442</v>
      </c>
      <c r="D187" s="75">
        <v>959</v>
      </c>
      <c r="E187" s="75">
        <v>968</v>
      </c>
      <c r="F187" s="88">
        <v>4.9000000000000004</v>
      </c>
      <c r="G187" s="75">
        <v>955</v>
      </c>
      <c r="H187" s="95">
        <v>4.7</v>
      </c>
      <c r="I187" s="88">
        <v>5.0999999999999996</v>
      </c>
      <c r="J187" s="276" t="s">
        <v>543</v>
      </c>
      <c r="M187" s="28"/>
      <c r="N187" s="29"/>
    </row>
    <row r="188" spans="2:14" ht="16.25" customHeight="1" x14ac:dyDescent="0.2">
      <c r="B188" s="65" t="s">
        <v>187</v>
      </c>
      <c r="C188" s="67" t="s">
        <v>443</v>
      </c>
      <c r="D188" s="80">
        <v>922</v>
      </c>
      <c r="E188" s="80">
        <v>936</v>
      </c>
      <c r="F188" s="93">
        <v>4.5</v>
      </c>
      <c r="G188" s="80">
        <v>916</v>
      </c>
      <c r="H188" s="103">
        <v>4.3</v>
      </c>
      <c r="I188" s="93">
        <v>4.7</v>
      </c>
      <c r="J188" s="281" t="s">
        <v>543</v>
      </c>
      <c r="M188" s="28"/>
      <c r="N188" s="29"/>
    </row>
    <row r="189" spans="2:14" ht="16.25" customHeight="1" x14ac:dyDescent="0.2">
      <c r="B189" s="49" t="s">
        <v>188</v>
      </c>
      <c r="C189" s="52" t="s">
        <v>444</v>
      </c>
      <c r="D189" s="75">
        <v>781</v>
      </c>
      <c r="E189" s="75">
        <v>790</v>
      </c>
      <c r="F189" s="88">
        <v>4.7</v>
      </c>
      <c r="G189" s="75">
        <v>772</v>
      </c>
      <c r="H189" s="95">
        <v>4.5</v>
      </c>
      <c r="I189" s="88">
        <v>4.9000000000000004</v>
      </c>
      <c r="J189" s="276" t="s">
        <v>546</v>
      </c>
      <c r="M189" s="28"/>
      <c r="N189" s="29"/>
    </row>
    <row r="190" spans="2:14" ht="16.25" customHeight="1" x14ac:dyDescent="0.2">
      <c r="B190" s="65" t="s">
        <v>189</v>
      </c>
      <c r="C190" s="67" t="s">
        <v>445</v>
      </c>
      <c r="D190" s="80">
        <v>1730</v>
      </c>
      <c r="E190" s="80">
        <v>1750</v>
      </c>
      <c r="F190" s="93">
        <v>4.4000000000000004</v>
      </c>
      <c r="G190" s="80">
        <v>1700</v>
      </c>
      <c r="H190" s="103">
        <v>4.2</v>
      </c>
      <c r="I190" s="93">
        <v>4.5999999999999996</v>
      </c>
      <c r="J190" s="281" t="s">
        <v>544</v>
      </c>
      <c r="M190" s="28"/>
      <c r="N190" s="29"/>
    </row>
    <row r="191" spans="2:14" ht="16.25" customHeight="1" x14ac:dyDescent="0.2">
      <c r="B191" s="49" t="s">
        <v>190</v>
      </c>
      <c r="C191" s="52" t="s">
        <v>529</v>
      </c>
      <c r="D191" s="75">
        <v>489</v>
      </c>
      <c r="E191" s="75">
        <v>494</v>
      </c>
      <c r="F191" s="88">
        <v>5.0999999999999996</v>
      </c>
      <c r="G191" s="75">
        <v>487</v>
      </c>
      <c r="H191" s="95">
        <v>4.8</v>
      </c>
      <c r="I191" s="88">
        <v>5.2</v>
      </c>
      <c r="J191" s="276" t="s">
        <v>543</v>
      </c>
      <c r="M191" s="28"/>
      <c r="N191" s="29"/>
    </row>
    <row r="192" spans="2:14" ht="16.25" customHeight="1" x14ac:dyDescent="0.2">
      <c r="B192" s="65" t="s">
        <v>191</v>
      </c>
      <c r="C192" s="67" t="s">
        <v>446</v>
      </c>
      <c r="D192" s="80">
        <v>508</v>
      </c>
      <c r="E192" s="80">
        <v>513</v>
      </c>
      <c r="F192" s="93">
        <v>4.8</v>
      </c>
      <c r="G192" s="80">
        <v>502</v>
      </c>
      <c r="H192" s="103">
        <v>4.9000000000000004</v>
      </c>
      <c r="I192" s="93">
        <v>5.3</v>
      </c>
      <c r="J192" s="281" t="s">
        <v>546</v>
      </c>
      <c r="M192" s="28"/>
      <c r="N192" s="29"/>
    </row>
    <row r="193" spans="2:14" ht="16.25" customHeight="1" x14ac:dyDescent="0.2">
      <c r="B193" s="49" t="s">
        <v>192</v>
      </c>
      <c r="C193" s="52" t="s">
        <v>447</v>
      </c>
      <c r="D193" s="75">
        <v>1080</v>
      </c>
      <c r="E193" s="75">
        <v>1090</v>
      </c>
      <c r="F193" s="88">
        <v>5</v>
      </c>
      <c r="G193" s="75">
        <v>1080</v>
      </c>
      <c r="H193" s="95">
        <v>4.8</v>
      </c>
      <c r="I193" s="88">
        <v>5.2</v>
      </c>
      <c r="J193" s="276" t="s">
        <v>543</v>
      </c>
      <c r="M193" s="28"/>
      <c r="N193" s="29"/>
    </row>
    <row r="194" spans="2:14" ht="16.25" customHeight="1" x14ac:dyDescent="0.2">
      <c r="B194" s="65" t="s">
        <v>193</v>
      </c>
      <c r="C194" s="67" t="s">
        <v>448</v>
      </c>
      <c r="D194" s="80">
        <v>423</v>
      </c>
      <c r="E194" s="80">
        <v>429</v>
      </c>
      <c r="F194" s="93">
        <v>4.5999999999999996</v>
      </c>
      <c r="G194" s="80">
        <v>421</v>
      </c>
      <c r="H194" s="103">
        <v>4.4000000000000004</v>
      </c>
      <c r="I194" s="93">
        <v>4.8</v>
      </c>
      <c r="J194" s="281" t="s">
        <v>543</v>
      </c>
      <c r="M194" s="28"/>
      <c r="N194" s="29"/>
    </row>
    <row r="195" spans="2:14" ht="16.25" customHeight="1" x14ac:dyDescent="0.2">
      <c r="B195" s="49" t="s">
        <v>194</v>
      </c>
      <c r="C195" s="52" t="s">
        <v>449</v>
      </c>
      <c r="D195" s="75">
        <v>1810</v>
      </c>
      <c r="E195" s="75">
        <v>1840</v>
      </c>
      <c r="F195" s="88">
        <v>4.3</v>
      </c>
      <c r="G195" s="75">
        <v>1780</v>
      </c>
      <c r="H195" s="95">
        <v>4.0999999999999996</v>
      </c>
      <c r="I195" s="88">
        <v>4.5</v>
      </c>
      <c r="J195" s="276" t="s">
        <v>544</v>
      </c>
      <c r="M195" s="28"/>
      <c r="N195" s="29"/>
    </row>
    <row r="196" spans="2:14" ht="16.25" customHeight="1" x14ac:dyDescent="0.2">
      <c r="B196" s="65" t="s">
        <v>195</v>
      </c>
      <c r="C196" s="67" t="s">
        <v>450</v>
      </c>
      <c r="D196" s="80">
        <v>745</v>
      </c>
      <c r="E196" s="80">
        <v>754</v>
      </c>
      <c r="F196" s="93">
        <v>4.5999999999999996</v>
      </c>
      <c r="G196" s="80">
        <v>741</v>
      </c>
      <c r="H196" s="103">
        <v>4.4000000000000004</v>
      </c>
      <c r="I196" s="93">
        <v>4.8</v>
      </c>
      <c r="J196" s="281" t="s">
        <v>543</v>
      </c>
      <c r="M196" s="28"/>
      <c r="N196" s="29"/>
    </row>
    <row r="197" spans="2:14" ht="16.25" customHeight="1" x14ac:dyDescent="0.2">
      <c r="B197" s="49" t="s">
        <v>196</v>
      </c>
      <c r="C197" s="52" t="s">
        <v>451</v>
      </c>
      <c r="D197" s="75">
        <v>442</v>
      </c>
      <c r="E197" s="75">
        <v>446</v>
      </c>
      <c r="F197" s="88">
        <v>5.0999999999999996</v>
      </c>
      <c r="G197" s="75">
        <v>442</v>
      </c>
      <c r="H197" s="95">
        <v>4.9000000000000004</v>
      </c>
      <c r="I197" s="88">
        <v>5.3</v>
      </c>
      <c r="J197" s="276" t="s">
        <v>548</v>
      </c>
      <c r="M197" s="28"/>
      <c r="N197" s="29"/>
    </row>
    <row r="198" spans="2:14" ht="16.25" customHeight="1" x14ac:dyDescent="0.2">
      <c r="B198" s="65" t="s">
        <v>197</v>
      </c>
      <c r="C198" s="67" t="s">
        <v>452</v>
      </c>
      <c r="D198" s="80">
        <v>3850</v>
      </c>
      <c r="E198" s="80">
        <v>3900</v>
      </c>
      <c r="F198" s="93">
        <v>4.5</v>
      </c>
      <c r="G198" s="80">
        <v>3790</v>
      </c>
      <c r="H198" s="103">
        <v>4.3</v>
      </c>
      <c r="I198" s="93">
        <v>4.7</v>
      </c>
      <c r="J198" s="281" t="s">
        <v>544</v>
      </c>
      <c r="M198" s="28"/>
      <c r="N198" s="29"/>
    </row>
    <row r="199" spans="2:14" ht="16.25" customHeight="1" x14ac:dyDescent="0.2">
      <c r="B199" s="49" t="s">
        <v>198</v>
      </c>
      <c r="C199" s="52" t="s">
        <v>453</v>
      </c>
      <c r="D199" s="75">
        <v>2470</v>
      </c>
      <c r="E199" s="75">
        <v>2490</v>
      </c>
      <c r="F199" s="88">
        <v>4.5999999999999996</v>
      </c>
      <c r="G199" s="75">
        <v>2470</v>
      </c>
      <c r="H199" s="95">
        <v>4.4000000000000004</v>
      </c>
      <c r="I199" s="88">
        <v>4.8</v>
      </c>
      <c r="J199" s="276" t="s">
        <v>548</v>
      </c>
      <c r="M199" s="28"/>
      <c r="N199" s="29"/>
    </row>
    <row r="200" spans="2:14" ht="16.25" customHeight="1" x14ac:dyDescent="0.2">
      <c r="B200" s="65" t="s">
        <v>199</v>
      </c>
      <c r="C200" s="67" t="s">
        <v>454</v>
      </c>
      <c r="D200" s="80">
        <v>794</v>
      </c>
      <c r="E200" s="80">
        <v>799</v>
      </c>
      <c r="F200" s="93">
        <v>4.9000000000000004</v>
      </c>
      <c r="G200" s="80">
        <v>794</v>
      </c>
      <c r="H200" s="103">
        <v>4.7</v>
      </c>
      <c r="I200" s="93">
        <v>5.0999999999999996</v>
      </c>
      <c r="J200" s="281" t="s">
        <v>548</v>
      </c>
      <c r="M200" s="28"/>
      <c r="N200" s="29"/>
    </row>
    <row r="201" spans="2:14" ht="16.25" customHeight="1" x14ac:dyDescent="0.2">
      <c r="B201" s="49" t="s">
        <v>200</v>
      </c>
      <c r="C201" s="52" t="s">
        <v>455</v>
      </c>
      <c r="D201" s="75">
        <v>639</v>
      </c>
      <c r="E201" s="75">
        <v>641</v>
      </c>
      <c r="F201" s="88">
        <v>4.8</v>
      </c>
      <c r="G201" s="75">
        <v>639</v>
      </c>
      <c r="H201" s="95">
        <v>4.5999999999999996</v>
      </c>
      <c r="I201" s="88">
        <v>5</v>
      </c>
      <c r="J201" s="276" t="s">
        <v>548</v>
      </c>
      <c r="M201" s="28"/>
      <c r="N201" s="29"/>
    </row>
    <row r="202" spans="2:14" ht="16.25" customHeight="1" x14ac:dyDescent="0.2">
      <c r="B202" s="65" t="s">
        <v>201</v>
      </c>
      <c r="C202" s="67" t="s">
        <v>456</v>
      </c>
      <c r="D202" s="80">
        <v>530</v>
      </c>
      <c r="E202" s="80">
        <v>535</v>
      </c>
      <c r="F202" s="93">
        <v>5.0999999999999996</v>
      </c>
      <c r="G202" s="80">
        <v>530</v>
      </c>
      <c r="H202" s="103">
        <v>4.9000000000000004</v>
      </c>
      <c r="I202" s="93">
        <v>5.3</v>
      </c>
      <c r="J202" s="281" t="s">
        <v>548</v>
      </c>
      <c r="M202" s="28"/>
      <c r="N202" s="29"/>
    </row>
    <row r="203" spans="2:14" ht="16.25" customHeight="1" x14ac:dyDescent="0.2">
      <c r="B203" s="49" t="s">
        <v>202</v>
      </c>
      <c r="C203" s="52" t="s">
        <v>457</v>
      </c>
      <c r="D203" s="75">
        <v>1310</v>
      </c>
      <c r="E203" s="75">
        <v>1320</v>
      </c>
      <c r="F203" s="88">
        <v>4.8</v>
      </c>
      <c r="G203" s="75">
        <v>1310</v>
      </c>
      <c r="H203" s="95">
        <v>4.5999999999999996</v>
      </c>
      <c r="I203" s="88">
        <v>5</v>
      </c>
      <c r="J203" s="276" t="s">
        <v>548</v>
      </c>
      <c r="M203" s="28"/>
      <c r="N203" s="29"/>
    </row>
    <row r="204" spans="2:14" ht="16.25" customHeight="1" x14ac:dyDescent="0.2">
      <c r="B204" s="65" t="s">
        <v>203</v>
      </c>
      <c r="C204" s="67" t="s">
        <v>458</v>
      </c>
      <c r="D204" s="80">
        <v>773</v>
      </c>
      <c r="E204" s="80">
        <v>779</v>
      </c>
      <c r="F204" s="93">
        <v>5.0999999999999996</v>
      </c>
      <c r="G204" s="80">
        <v>773</v>
      </c>
      <c r="H204" s="103">
        <v>4.9000000000000004</v>
      </c>
      <c r="I204" s="93">
        <v>5.3</v>
      </c>
      <c r="J204" s="281" t="s">
        <v>548</v>
      </c>
      <c r="M204" s="28"/>
      <c r="N204" s="29"/>
    </row>
    <row r="205" spans="2:14" ht="16.25" customHeight="1" x14ac:dyDescent="0.2">
      <c r="B205" s="49" t="s">
        <v>204</v>
      </c>
      <c r="C205" s="52" t="s">
        <v>459</v>
      </c>
      <c r="D205" s="75">
        <v>737</v>
      </c>
      <c r="E205" s="75">
        <v>742</v>
      </c>
      <c r="F205" s="88">
        <v>4.9000000000000004</v>
      </c>
      <c r="G205" s="75">
        <v>737</v>
      </c>
      <c r="H205" s="95">
        <v>4.7</v>
      </c>
      <c r="I205" s="88">
        <v>5.0999999999999996</v>
      </c>
      <c r="J205" s="276" t="s">
        <v>548</v>
      </c>
      <c r="M205" s="28"/>
      <c r="N205" s="29"/>
    </row>
    <row r="206" spans="2:14" ht="16.25" customHeight="1" x14ac:dyDescent="0.2">
      <c r="B206" s="65" t="s">
        <v>205</v>
      </c>
      <c r="C206" s="67" t="s">
        <v>460</v>
      </c>
      <c r="D206" s="80">
        <v>641</v>
      </c>
      <c r="E206" s="80">
        <v>646</v>
      </c>
      <c r="F206" s="93">
        <v>4.9000000000000004</v>
      </c>
      <c r="G206" s="80">
        <v>641</v>
      </c>
      <c r="H206" s="103">
        <v>4.7</v>
      </c>
      <c r="I206" s="93">
        <v>5.0999999999999996</v>
      </c>
      <c r="J206" s="281" t="s">
        <v>548</v>
      </c>
      <c r="M206" s="28"/>
      <c r="N206" s="29"/>
    </row>
    <row r="207" spans="2:14" ht="16.25" customHeight="1" x14ac:dyDescent="0.2">
      <c r="B207" s="49" t="s">
        <v>206</v>
      </c>
      <c r="C207" s="52" t="s">
        <v>461</v>
      </c>
      <c r="D207" s="75">
        <v>989</v>
      </c>
      <c r="E207" s="75">
        <v>1000</v>
      </c>
      <c r="F207" s="88">
        <v>4.9000000000000004</v>
      </c>
      <c r="G207" s="75">
        <v>989</v>
      </c>
      <c r="H207" s="95">
        <v>4.7</v>
      </c>
      <c r="I207" s="88">
        <v>5.0999999999999996</v>
      </c>
      <c r="J207" s="276" t="s">
        <v>548</v>
      </c>
      <c r="M207" s="28"/>
      <c r="N207" s="29"/>
    </row>
    <row r="208" spans="2:14" ht="16.25" customHeight="1" x14ac:dyDescent="0.2">
      <c r="B208" s="65" t="s">
        <v>207</v>
      </c>
      <c r="C208" s="67" t="s">
        <v>462</v>
      </c>
      <c r="D208" s="80">
        <v>1160</v>
      </c>
      <c r="E208" s="80">
        <v>1170</v>
      </c>
      <c r="F208" s="93">
        <v>4.8</v>
      </c>
      <c r="G208" s="80">
        <v>1160</v>
      </c>
      <c r="H208" s="103">
        <v>4.7</v>
      </c>
      <c r="I208" s="93">
        <v>5.0999999999999996</v>
      </c>
      <c r="J208" s="281" t="s">
        <v>543</v>
      </c>
      <c r="M208" s="28"/>
      <c r="N208" s="29"/>
    </row>
    <row r="209" spans="2:14" ht="16.25" customHeight="1" x14ac:dyDescent="0.2">
      <c r="B209" s="49" t="s">
        <v>208</v>
      </c>
      <c r="C209" s="52" t="s">
        <v>530</v>
      </c>
      <c r="D209" s="75">
        <v>409</v>
      </c>
      <c r="E209" s="75">
        <v>399</v>
      </c>
      <c r="F209" s="88">
        <v>5.3</v>
      </c>
      <c r="G209" s="75">
        <v>409</v>
      </c>
      <c r="H209" s="95">
        <v>5.0999999999999996</v>
      </c>
      <c r="I209" s="88">
        <v>5.5</v>
      </c>
      <c r="J209" s="276" t="s">
        <v>548</v>
      </c>
      <c r="M209" s="28"/>
      <c r="N209" s="29"/>
    </row>
    <row r="210" spans="2:14" ht="16.25" customHeight="1" x14ac:dyDescent="0.2">
      <c r="B210" s="65" t="s">
        <v>209</v>
      </c>
      <c r="C210" s="67" t="s">
        <v>463</v>
      </c>
      <c r="D210" s="80">
        <v>1100</v>
      </c>
      <c r="E210" s="80">
        <v>1110</v>
      </c>
      <c r="F210" s="93">
        <v>4.9000000000000004</v>
      </c>
      <c r="G210" s="80">
        <v>1090</v>
      </c>
      <c r="H210" s="103">
        <v>4.7</v>
      </c>
      <c r="I210" s="93">
        <v>5.0999999999999996</v>
      </c>
      <c r="J210" s="281" t="s">
        <v>546</v>
      </c>
      <c r="M210" s="28"/>
      <c r="N210" s="29"/>
    </row>
    <row r="211" spans="2:14" ht="16.25" customHeight="1" x14ac:dyDescent="0.2">
      <c r="B211" s="49" t="s">
        <v>210</v>
      </c>
      <c r="C211" s="52" t="s">
        <v>464</v>
      </c>
      <c r="D211" s="75">
        <v>393</v>
      </c>
      <c r="E211" s="75">
        <v>387</v>
      </c>
      <c r="F211" s="88">
        <v>5.0999999999999996</v>
      </c>
      <c r="G211" s="75">
        <v>393</v>
      </c>
      <c r="H211" s="95">
        <v>4.9000000000000004</v>
      </c>
      <c r="I211" s="88">
        <v>5.3</v>
      </c>
      <c r="J211" s="276" t="s">
        <v>548</v>
      </c>
      <c r="M211" s="28"/>
      <c r="N211" s="29"/>
    </row>
    <row r="212" spans="2:14" ht="16.25" customHeight="1" x14ac:dyDescent="0.2">
      <c r="B212" s="65" t="s">
        <v>211</v>
      </c>
      <c r="C212" s="67" t="s">
        <v>465</v>
      </c>
      <c r="D212" s="80">
        <v>1980</v>
      </c>
      <c r="E212" s="80">
        <v>2000</v>
      </c>
      <c r="F212" s="93">
        <v>5.3</v>
      </c>
      <c r="G212" s="80">
        <v>1950</v>
      </c>
      <c r="H212" s="103">
        <v>5.0999999999999996</v>
      </c>
      <c r="I212" s="93">
        <v>5.5</v>
      </c>
      <c r="J212" s="281" t="s">
        <v>544</v>
      </c>
      <c r="M212" s="28"/>
      <c r="N212" s="29"/>
    </row>
    <row r="213" spans="2:14" ht="16.25" customHeight="1" x14ac:dyDescent="0.2">
      <c r="B213" s="49" t="s">
        <v>212</v>
      </c>
      <c r="C213" s="52" t="s">
        <v>466</v>
      </c>
      <c r="D213" s="75">
        <v>1910</v>
      </c>
      <c r="E213" s="75">
        <v>1920</v>
      </c>
      <c r="F213" s="88">
        <v>5.3</v>
      </c>
      <c r="G213" s="75">
        <v>1890</v>
      </c>
      <c r="H213" s="95">
        <v>5.0999999999999996</v>
      </c>
      <c r="I213" s="88">
        <v>5.5</v>
      </c>
      <c r="J213" s="276" t="s">
        <v>546</v>
      </c>
      <c r="M213" s="28"/>
      <c r="N213" s="29"/>
    </row>
    <row r="214" spans="2:14" ht="16.25" customHeight="1" x14ac:dyDescent="0.2">
      <c r="B214" s="65" t="s">
        <v>213</v>
      </c>
      <c r="C214" s="67" t="s">
        <v>467</v>
      </c>
      <c r="D214" s="80">
        <v>1280</v>
      </c>
      <c r="E214" s="80">
        <v>1300</v>
      </c>
      <c r="F214" s="93">
        <v>5.2</v>
      </c>
      <c r="G214" s="80">
        <v>1260</v>
      </c>
      <c r="H214" s="103">
        <v>5</v>
      </c>
      <c r="I214" s="93">
        <v>5.4</v>
      </c>
      <c r="J214" s="281" t="s">
        <v>546</v>
      </c>
      <c r="M214" s="28"/>
      <c r="N214" s="29"/>
    </row>
    <row r="215" spans="2:14" ht="16.25" customHeight="1" x14ac:dyDescent="0.2">
      <c r="B215" s="49" t="s">
        <v>214</v>
      </c>
      <c r="C215" s="52" t="s">
        <v>468</v>
      </c>
      <c r="D215" s="75">
        <v>807</v>
      </c>
      <c r="E215" s="75">
        <v>814</v>
      </c>
      <c r="F215" s="88">
        <v>5.0999999999999996</v>
      </c>
      <c r="G215" s="75">
        <v>799</v>
      </c>
      <c r="H215" s="95">
        <v>4.9000000000000004</v>
      </c>
      <c r="I215" s="88">
        <v>5.3</v>
      </c>
      <c r="J215" s="276" t="s">
        <v>546</v>
      </c>
      <c r="M215" s="28"/>
      <c r="N215" s="29"/>
    </row>
    <row r="216" spans="2:14" ht="16.25" customHeight="1" x14ac:dyDescent="0.2">
      <c r="B216" s="65" t="s">
        <v>215</v>
      </c>
      <c r="C216" s="67" t="s">
        <v>469</v>
      </c>
      <c r="D216" s="80">
        <v>1530</v>
      </c>
      <c r="E216" s="80">
        <v>1540</v>
      </c>
      <c r="F216" s="93">
        <v>5.4</v>
      </c>
      <c r="G216" s="80">
        <v>1520</v>
      </c>
      <c r="H216" s="103">
        <v>5.2</v>
      </c>
      <c r="I216" s="93">
        <v>5.6</v>
      </c>
      <c r="J216" s="281" t="s">
        <v>544</v>
      </c>
      <c r="M216" s="28"/>
      <c r="N216" s="29"/>
    </row>
    <row r="217" spans="2:14" ht="16.25" customHeight="1" x14ac:dyDescent="0.2">
      <c r="B217" s="49" t="s">
        <v>216</v>
      </c>
      <c r="C217" s="52" t="s">
        <v>470</v>
      </c>
      <c r="D217" s="75">
        <v>2000</v>
      </c>
      <c r="E217" s="75">
        <v>2020</v>
      </c>
      <c r="F217" s="88">
        <v>5.0999999999999996</v>
      </c>
      <c r="G217" s="75">
        <v>1970</v>
      </c>
      <c r="H217" s="95">
        <v>4.9000000000000004</v>
      </c>
      <c r="I217" s="88">
        <v>5.3</v>
      </c>
      <c r="J217" s="276" t="s">
        <v>546</v>
      </c>
      <c r="M217" s="28"/>
      <c r="N217" s="29"/>
    </row>
    <row r="218" spans="2:14" ht="16.25" customHeight="1" x14ac:dyDescent="0.2">
      <c r="B218" s="65" t="s">
        <v>217</v>
      </c>
      <c r="C218" s="67" t="s">
        <v>471</v>
      </c>
      <c r="D218" s="80">
        <v>986</v>
      </c>
      <c r="E218" s="80">
        <v>995</v>
      </c>
      <c r="F218" s="93">
        <v>5.0999999999999996</v>
      </c>
      <c r="G218" s="80">
        <v>976</v>
      </c>
      <c r="H218" s="103">
        <v>4.9000000000000004</v>
      </c>
      <c r="I218" s="93">
        <v>5.3</v>
      </c>
      <c r="J218" s="281" t="s">
        <v>546</v>
      </c>
      <c r="M218" s="28"/>
      <c r="N218" s="29"/>
    </row>
    <row r="219" spans="2:14" ht="16.25" customHeight="1" x14ac:dyDescent="0.2">
      <c r="B219" s="49" t="s">
        <v>218</v>
      </c>
      <c r="C219" s="52" t="s">
        <v>472</v>
      </c>
      <c r="D219" s="75">
        <v>1040</v>
      </c>
      <c r="E219" s="75">
        <v>1060</v>
      </c>
      <c r="F219" s="88">
        <v>5</v>
      </c>
      <c r="G219" s="75">
        <v>1020</v>
      </c>
      <c r="H219" s="95">
        <v>4.8</v>
      </c>
      <c r="I219" s="88">
        <v>5.2</v>
      </c>
      <c r="J219" s="276" t="s">
        <v>546</v>
      </c>
      <c r="M219" s="28"/>
      <c r="N219" s="29"/>
    </row>
    <row r="220" spans="2:14" ht="16.25" customHeight="1" x14ac:dyDescent="0.2">
      <c r="B220" s="65" t="s">
        <v>219</v>
      </c>
      <c r="C220" s="67" t="s">
        <v>473</v>
      </c>
      <c r="D220" s="80">
        <v>495</v>
      </c>
      <c r="E220" s="80">
        <v>500</v>
      </c>
      <c r="F220" s="93">
        <v>5.4</v>
      </c>
      <c r="G220" s="80">
        <v>490</v>
      </c>
      <c r="H220" s="103">
        <v>5.2</v>
      </c>
      <c r="I220" s="93">
        <v>5.6</v>
      </c>
      <c r="J220" s="281" t="s">
        <v>544</v>
      </c>
      <c r="M220" s="28"/>
      <c r="N220" s="29"/>
    </row>
    <row r="221" spans="2:14" ht="16.25" customHeight="1" x14ac:dyDescent="0.2">
      <c r="B221" s="49" t="s">
        <v>220</v>
      </c>
      <c r="C221" s="52" t="s">
        <v>531</v>
      </c>
      <c r="D221" s="75">
        <v>229</v>
      </c>
      <c r="E221" s="75">
        <v>231</v>
      </c>
      <c r="F221" s="88">
        <v>5.3</v>
      </c>
      <c r="G221" s="75">
        <v>226</v>
      </c>
      <c r="H221" s="95">
        <v>5.0999999999999996</v>
      </c>
      <c r="I221" s="88">
        <v>5.5</v>
      </c>
      <c r="J221" s="276" t="s">
        <v>544</v>
      </c>
      <c r="M221" s="28"/>
      <c r="N221" s="29"/>
    </row>
    <row r="222" spans="2:14" ht="16.25" customHeight="1" x14ac:dyDescent="0.2">
      <c r="B222" s="65" t="s">
        <v>221</v>
      </c>
      <c r="C222" s="67" t="s">
        <v>474</v>
      </c>
      <c r="D222" s="80">
        <v>826</v>
      </c>
      <c r="E222" s="80">
        <v>836</v>
      </c>
      <c r="F222" s="93">
        <v>4.9000000000000004</v>
      </c>
      <c r="G222" s="80">
        <v>815</v>
      </c>
      <c r="H222" s="103">
        <v>4.7</v>
      </c>
      <c r="I222" s="93">
        <v>5.2</v>
      </c>
      <c r="J222" s="281" t="s">
        <v>544</v>
      </c>
      <c r="M222" s="28"/>
      <c r="N222" s="29"/>
    </row>
    <row r="223" spans="2:14" ht="16.25" customHeight="1" x14ac:dyDescent="0.2">
      <c r="B223" s="49" t="s">
        <v>222</v>
      </c>
      <c r="C223" s="52" t="s">
        <v>475</v>
      </c>
      <c r="D223" s="75">
        <v>643</v>
      </c>
      <c r="E223" s="75">
        <v>649</v>
      </c>
      <c r="F223" s="88">
        <v>5.0999999999999996</v>
      </c>
      <c r="G223" s="75">
        <v>636</v>
      </c>
      <c r="H223" s="95">
        <v>4.9000000000000004</v>
      </c>
      <c r="I223" s="88">
        <v>5.3</v>
      </c>
      <c r="J223" s="276" t="s">
        <v>544</v>
      </c>
      <c r="M223" s="28"/>
      <c r="N223" s="29"/>
    </row>
    <row r="224" spans="2:14" ht="16.25" customHeight="1" x14ac:dyDescent="0.2">
      <c r="B224" s="65" t="s">
        <v>223</v>
      </c>
      <c r="C224" s="67" t="s">
        <v>476</v>
      </c>
      <c r="D224" s="80">
        <v>750</v>
      </c>
      <c r="E224" s="80">
        <v>757</v>
      </c>
      <c r="F224" s="93">
        <v>5</v>
      </c>
      <c r="G224" s="80">
        <v>743</v>
      </c>
      <c r="H224" s="103">
        <v>4.8</v>
      </c>
      <c r="I224" s="93">
        <v>5.2</v>
      </c>
      <c r="J224" s="281" t="s">
        <v>544</v>
      </c>
      <c r="M224" s="28"/>
      <c r="N224" s="29"/>
    </row>
    <row r="225" spans="2:14" ht="16.25" customHeight="1" x14ac:dyDescent="0.2">
      <c r="B225" s="49" t="s">
        <v>224</v>
      </c>
      <c r="C225" s="52" t="s">
        <v>477</v>
      </c>
      <c r="D225" s="75">
        <v>490</v>
      </c>
      <c r="E225" s="75">
        <v>495</v>
      </c>
      <c r="F225" s="88">
        <v>5</v>
      </c>
      <c r="G225" s="75">
        <v>484</v>
      </c>
      <c r="H225" s="95">
        <v>4.8</v>
      </c>
      <c r="I225" s="88">
        <v>5.2</v>
      </c>
      <c r="J225" s="276" t="s">
        <v>544</v>
      </c>
      <c r="M225" s="28"/>
      <c r="N225" s="29"/>
    </row>
    <row r="226" spans="2:14" ht="16.25" customHeight="1" x14ac:dyDescent="0.2">
      <c r="B226" s="65" t="s">
        <v>225</v>
      </c>
      <c r="C226" s="67" t="s">
        <v>478</v>
      </c>
      <c r="D226" s="80">
        <v>470</v>
      </c>
      <c r="E226" s="80">
        <v>474</v>
      </c>
      <c r="F226" s="93">
        <v>5.0999999999999996</v>
      </c>
      <c r="G226" s="80">
        <v>466</v>
      </c>
      <c r="H226" s="103">
        <v>4.9000000000000004</v>
      </c>
      <c r="I226" s="93">
        <v>5.3</v>
      </c>
      <c r="J226" s="281" t="s">
        <v>544</v>
      </c>
      <c r="M226" s="28"/>
      <c r="N226" s="29"/>
    </row>
    <row r="227" spans="2:14" ht="16.25" customHeight="1" x14ac:dyDescent="0.2">
      <c r="B227" s="49" t="s">
        <v>226</v>
      </c>
      <c r="C227" s="52" t="s">
        <v>479</v>
      </c>
      <c r="D227" s="75">
        <v>749</v>
      </c>
      <c r="E227" s="75">
        <v>757</v>
      </c>
      <c r="F227" s="88">
        <v>5.0999999999999996</v>
      </c>
      <c r="G227" s="75">
        <v>740</v>
      </c>
      <c r="H227" s="95">
        <v>4.9000000000000004</v>
      </c>
      <c r="I227" s="88">
        <v>5.3</v>
      </c>
      <c r="J227" s="276" t="s">
        <v>544</v>
      </c>
      <c r="M227" s="28"/>
      <c r="N227" s="29"/>
    </row>
    <row r="228" spans="2:14" ht="16.25" customHeight="1" x14ac:dyDescent="0.2">
      <c r="B228" s="65" t="s">
        <v>227</v>
      </c>
      <c r="C228" s="67" t="s">
        <v>480</v>
      </c>
      <c r="D228" s="80">
        <v>772</v>
      </c>
      <c r="E228" s="80">
        <v>779</v>
      </c>
      <c r="F228" s="93">
        <v>5.0999999999999996</v>
      </c>
      <c r="G228" s="80">
        <v>765</v>
      </c>
      <c r="H228" s="103">
        <v>4.9000000000000004</v>
      </c>
      <c r="I228" s="93">
        <v>5.3</v>
      </c>
      <c r="J228" s="281" t="s">
        <v>544</v>
      </c>
      <c r="M228" s="28"/>
      <c r="N228" s="29"/>
    </row>
    <row r="229" spans="2:14" ht="16.25" customHeight="1" x14ac:dyDescent="0.2">
      <c r="B229" s="49" t="s">
        <v>228</v>
      </c>
      <c r="C229" s="52" t="s">
        <v>481</v>
      </c>
      <c r="D229" s="75">
        <v>1610</v>
      </c>
      <c r="E229" s="75">
        <v>1620</v>
      </c>
      <c r="F229" s="88">
        <v>5.4</v>
      </c>
      <c r="G229" s="75">
        <v>1590</v>
      </c>
      <c r="H229" s="95">
        <v>5.2</v>
      </c>
      <c r="I229" s="88">
        <v>5.6</v>
      </c>
      <c r="J229" s="276" t="s">
        <v>546</v>
      </c>
      <c r="M229" s="28"/>
      <c r="N229" s="29"/>
    </row>
    <row r="230" spans="2:14" ht="16.25" customHeight="1" x14ac:dyDescent="0.2">
      <c r="B230" s="65" t="s">
        <v>229</v>
      </c>
      <c r="C230" s="67" t="s">
        <v>482</v>
      </c>
      <c r="D230" s="80">
        <v>952</v>
      </c>
      <c r="E230" s="80">
        <v>964</v>
      </c>
      <c r="F230" s="93">
        <v>4.3</v>
      </c>
      <c r="G230" s="80">
        <v>939</v>
      </c>
      <c r="H230" s="103">
        <v>4.0999999999999996</v>
      </c>
      <c r="I230" s="93">
        <v>4.5</v>
      </c>
      <c r="J230" s="281" t="s">
        <v>544</v>
      </c>
      <c r="M230" s="28"/>
      <c r="N230" s="29"/>
    </row>
    <row r="231" spans="2:14" ht="16.25" customHeight="1" x14ac:dyDescent="0.2">
      <c r="B231" s="49" t="s">
        <v>230</v>
      </c>
      <c r="C231" s="52" t="s">
        <v>483</v>
      </c>
      <c r="D231" s="75">
        <v>756</v>
      </c>
      <c r="E231" s="75">
        <v>763</v>
      </c>
      <c r="F231" s="88">
        <v>4.5999999999999996</v>
      </c>
      <c r="G231" s="75">
        <v>749</v>
      </c>
      <c r="H231" s="95">
        <v>4.4000000000000004</v>
      </c>
      <c r="I231" s="88">
        <v>4.8</v>
      </c>
      <c r="J231" s="276" t="s">
        <v>544</v>
      </c>
      <c r="M231" s="28"/>
      <c r="N231" s="29"/>
    </row>
    <row r="232" spans="2:14" ht="16.25" customHeight="1" x14ac:dyDescent="0.2">
      <c r="B232" s="65" t="s">
        <v>231</v>
      </c>
      <c r="C232" s="67" t="s">
        <v>484</v>
      </c>
      <c r="D232" s="80">
        <v>664</v>
      </c>
      <c r="E232" s="80">
        <v>665</v>
      </c>
      <c r="F232" s="93">
        <v>5.5</v>
      </c>
      <c r="G232" s="80">
        <v>663</v>
      </c>
      <c r="H232" s="103">
        <v>5.3</v>
      </c>
      <c r="I232" s="93">
        <v>5.7</v>
      </c>
      <c r="J232" s="281" t="s">
        <v>543</v>
      </c>
      <c r="M232" s="28"/>
      <c r="N232" s="29"/>
    </row>
    <row r="233" spans="2:14" ht="16.25" customHeight="1" x14ac:dyDescent="0.2">
      <c r="B233" s="49" t="s">
        <v>232</v>
      </c>
      <c r="C233" s="52" t="s">
        <v>485</v>
      </c>
      <c r="D233" s="75">
        <v>650</v>
      </c>
      <c r="E233" s="75">
        <v>657</v>
      </c>
      <c r="F233" s="88">
        <v>5.5</v>
      </c>
      <c r="G233" s="75">
        <v>643</v>
      </c>
      <c r="H233" s="95">
        <v>5.3</v>
      </c>
      <c r="I233" s="88">
        <v>5.7</v>
      </c>
      <c r="J233" s="276" t="s">
        <v>544</v>
      </c>
      <c r="M233" s="28"/>
      <c r="N233" s="29"/>
    </row>
    <row r="234" spans="2:14" ht="16.25" customHeight="1" x14ac:dyDescent="0.2">
      <c r="B234" s="65" t="s">
        <v>233</v>
      </c>
      <c r="C234" s="67" t="s">
        <v>486</v>
      </c>
      <c r="D234" s="80">
        <v>1630</v>
      </c>
      <c r="E234" s="80">
        <v>1640</v>
      </c>
      <c r="F234" s="93">
        <v>5.0999999999999996</v>
      </c>
      <c r="G234" s="80">
        <v>1610</v>
      </c>
      <c r="H234" s="103">
        <v>4.9000000000000004</v>
      </c>
      <c r="I234" s="93">
        <v>5.3</v>
      </c>
      <c r="J234" s="281" t="s">
        <v>544</v>
      </c>
      <c r="M234" s="28"/>
      <c r="N234" s="29"/>
    </row>
    <row r="235" spans="2:14" ht="16.25" customHeight="1" x14ac:dyDescent="0.2">
      <c r="B235" s="49" t="s">
        <v>234</v>
      </c>
      <c r="C235" s="52" t="s">
        <v>532</v>
      </c>
      <c r="D235" s="75">
        <v>274</v>
      </c>
      <c r="E235" s="75">
        <v>272</v>
      </c>
      <c r="F235" s="88">
        <v>5.5</v>
      </c>
      <c r="G235" s="75">
        <v>275</v>
      </c>
      <c r="H235" s="95">
        <v>5.4</v>
      </c>
      <c r="I235" s="88">
        <v>5.7</v>
      </c>
      <c r="J235" s="276" t="s">
        <v>542</v>
      </c>
      <c r="M235" s="28"/>
      <c r="N235" s="29"/>
    </row>
    <row r="236" spans="2:14" ht="16.25" customHeight="1" x14ac:dyDescent="0.2">
      <c r="B236" s="65" t="s">
        <v>235</v>
      </c>
      <c r="C236" s="67" t="s">
        <v>487</v>
      </c>
      <c r="D236" s="80">
        <v>277</v>
      </c>
      <c r="E236" s="80">
        <v>273</v>
      </c>
      <c r="F236" s="93">
        <v>5.5</v>
      </c>
      <c r="G236" s="80">
        <v>278</v>
      </c>
      <c r="H236" s="103">
        <v>5.3</v>
      </c>
      <c r="I236" s="93">
        <v>5.7</v>
      </c>
      <c r="J236" s="281" t="s">
        <v>542</v>
      </c>
      <c r="M236" s="28"/>
      <c r="N236" s="29"/>
    </row>
    <row r="237" spans="2:14" ht="16.25" customHeight="1" x14ac:dyDescent="0.2">
      <c r="B237" s="49" t="s">
        <v>236</v>
      </c>
      <c r="C237" s="52" t="s">
        <v>488</v>
      </c>
      <c r="D237" s="75">
        <v>511</v>
      </c>
      <c r="E237" s="75">
        <v>515</v>
      </c>
      <c r="F237" s="88">
        <v>5.4</v>
      </c>
      <c r="G237" s="75">
        <v>506</v>
      </c>
      <c r="H237" s="95">
        <v>5.2</v>
      </c>
      <c r="I237" s="88">
        <v>5.6</v>
      </c>
      <c r="J237" s="276" t="s">
        <v>544</v>
      </c>
      <c r="M237" s="28"/>
      <c r="N237" s="29"/>
    </row>
    <row r="238" spans="2:14" ht="16.25" customHeight="1" x14ac:dyDescent="0.2">
      <c r="B238" s="65" t="s">
        <v>237</v>
      </c>
      <c r="C238" s="67" t="s">
        <v>489</v>
      </c>
      <c r="D238" s="80">
        <v>340</v>
      </c>
      <c r="E238" s="80">
        <v>343</v>
      </c>
      <c r="F238" s="93">
        <v>5.4</v>
      </c>
      <c r="G238" s="80">
        <v>337</v>
      </c>
      <c r="H238" s="103">
        <v>5.2</v>
      </c>
      <c r="I238" s="93">
        <v>5.6</v>
      </c>
      <c r="J238" s="281" t="s">
        <v>544</v>
      </c>
      <c r="M238" s="28"/>
      <c r="N238" s="29"/>
    </row>
    <row r="239" spans="2:14" ht="16.25" customHeight="1" x14ac:dyDescent="0.2">
      <c r="B239" s="49" t="s">
        <v>238</v>
      </c>
      <c r="C239" s="52" t="s">
        <v>490</v>
      </c>
      <c r="D239" s="75">
        <v>557</v>
      </c>
      <c r="E239" s="75">
        <v>560</v>
      </c>
      <c r="F239" s="88">
        <v>5.6</v>
      </c>
      <c r="G239" s="75">
        <v>553</v>
      </c>
      <c r="H239" s="95">
        <v>5.4</v>
      </c>
      <c r="I239" s="88">
        <v>5.8</v>
      </c>
      <c r="J239" s="276" t="s">
        <v>546</v>
      </c>
      <c r="M239" s="28"/>
      <c r="N239" s="29"/>
    </row>
    <row r="240" spans="2:14" ht="16.25" customHeight="1" x14ac:dyDescent="0.2">
      <c r="B240" s="65" t="s">
        <v>239</v>
      </c>
      <c r="C240" s="67" t="s">
        <v>491</v>
      </c>
      <c r="D240" s="80">
        <v>487</v>
      </c>
      <c r="E240" s="80">
        <v>490</v>
      </c>
      <c r="F240" s="93">
        <v>5.7</v>
      </c>
      <c r="G240" s="80">
        <v>484</v>
      </c>
      <c r="H240" s="103">
        <v>5.5</v>
      </c>
      <c r="I240" s="93">
        <v>5.9</v>
      </c>
      <c r="J240" s="281" t="s">
        <v>546</v>
      </c>
      <c r="M240" s="28"/>
      <c r="N240" s="29"/>
    </row>
    <row r="241" spans="2:14" ht="16.25" customHeight="1" x14ac:dyDescent="0.2">
      <c r="B241" s="49" t="s">
        <v>240</v>
      </c>
      <c r="C241" s="52" t="s">
        <v>492</v>
      </c>
      <c r="D241" s="75">
        <v>398</v>
      </c>
      <c r="E241" s="75">
        <v>400</v>
      </c>
      <c r="F241" s="88">
        <v>5.7</v>
      </c>
      <c r="G241" s="75">
        <v>396</v>
      </c>
      <c r="H241" s="95">
        <v>5.5</v>
      </c>
      <c r="I241" s="88">
        <v>5.9</v>
      </c>
      <c r="J241" s="276" t="s">
        <v>546</v>
      </c>
      <c r="M241" s="28"/>
      <c r="N241" s="29"/>
    </row>
    <row r="242" spans="2:14" ht="16.25" customHeight="1" x14ac:dyDescent="0.2">
      <c r="B242" s="65" t="s">
        <v>241</v>
      </c>
      <c r="C242" s="67" t="s">
        <v>493</v>
      </c>
      <c r="D242" s="80">
        <v>254</v>
      </c>
      <c r="E242" s="80">
        <v>255</v>
      </c>
      <c r="F242" s="93">
        <v>5.6</v>
      </c>
      <c r="G242" s="80">
        <v>253</v>
      </c>
      <c r="H242" s="103">
        <v>5.4</v>
      </c>
      <c r="I242" s="93">
        <v>5.8</v>
      </c>
      <c r="J242" s="281" t="s">
        <v>546</v>
      </c>
      <c r="M242" s="28"/>
      <c r="N242" s="29"/>
    </row>
    <row r="243" spans="2:14" ht="16.25" customHeight="1" x14ac:dyDescent="0.2">
      <c r="B243" s="49" t="s">
        <v>242</v>
      </c>
      <c r="C243" s="52" t="s">
        <v>494</v>
      </c>
      <c r="D243" s="75">
        <v>232</v>
      </c>
      <c r="E243" s="75">
        <v>233</v>
      </c>
      <c r="F243" s="88">
        <v>5.6</v>
      </c>
      <c r="G243" s="75">
        <v>230</v>
      </c>
      <c r="H243" s="95">
        <v>5.4</v>
      </c>
      <c r="I243" s="88">
        <v>5.8</v>
      </c>
      <c r="J243" s="276" t="s">
        <v>546</v>
      </c>
      <c r="M243" s="28"/>
      <c r="N243" s="29"/>
    </row>
    <row r="244" spans="2:14" ht="16.25" customHeight="1" x14ac:dyDescent="0.2">
      <c r="B244" s="65" t="s">
        <v>243</v>
      </c>
      <c r="C244" s="67" t="s">
        <v>495</v>
      </c>
      <c r="D244" s="80">
        <v>445</v>
      </c>
      <c r="E244" s="80">
        <v>447</v>
      </c>
      <c r="F244" s="93">
        <v>5.7</v>
      </c>
      <c r="G244" s="80">
        <v>442</v>
      </c>
      <c r="H244" s="103">
        <v>5.5</v>
      </c>
      <c r="I244" s="93">
        <v>5.9</v>
      </c>
      <c r="J244" s="281" t="s">
        <v>546</v>
      </c>
      <c r="M244" s="28"/>
      <c r="N244" s="29"/>
    </row>
    <row r="245" spans="2:14" ht="16.25" customHeight="1" x14ac:dyDescent="0.2">
      <c r="B245" s="49" t="s">
        <v>244</v>
      </c>
      <c r="C245" s="52" t="s">
        <v>496</v>
      </c>
      <c r="D245" s="75">
        <v>625</v>
      </c>
      <c r="E245" s="75">
        <v>629</v>
      </c>
      <c r="F245" s="88">
        <v>5.6</v>
      </c>
      <c r="G245" s="75">
        <v>621</v>
      </c>
      <c r="H245" s="95">
        <v>5.4</v>
      </c>
      <c r="I245" s="88">
        <v>5.8</v>
      </c>
      <c r="J245" s="276" t="s">
        <v>546</v>
      </c>
      <c r="M245" s="28"/>
      <c r="N245" s="29"/>
    </row>
    <row r="246" spans="2:14" ht="16.25" customHeight="1" x14ac:dyDescent="0.2">
      <c r="B246" s="65" t="s">
        <v>245</v>
      </c>
      <c r="C246" s="67" t="s">
        <v>497</v>
      </c>
      <c r="D246" s="80">
        <v>4560</v>
      </c>
      <c r="E246" s="80">
        <v>4570</v>
      </c>
      <c r="F246" s="93">
        <v>5.7</v>
      </c>
      <c r="G246" s="80">
        <v>4540</v>
      </c>
      <c r="H246" s="103">
        <v>5.5</v>
      </c>
      <c r="I246" s="93">
        <v>5.9</v>
      </c>
      <c r="J246" s="281" t="s">
        <v>546</v>
      </c>
      <c r="M246" s="28"/>
      <c r="N246" s="29"/>
    </row>
    <row r="247" spans="2:14" ht="16.25" customHeight="1" x14ac:dyDescent="0.2">
      <c r="B247" s="49" t="s">
        <v>246</v>
      </c>
      <c r="C247" s="52" t="s">
        <v>498</v>
      </c>
      <c r="D247" s="75">
        <v>1780</v>
      </c>
      <c r="E247" s="75">
        <v>1790</v>
      </c>
      <c r="F247" s="88">
        <v>5.6</v>
      </c>
      <c r="G247" s="75">
        <v>1760</v>
      </c>
      <c r="H247" s="95">
        <v>5.4</v>
      </c>
      <c r="I247" s="88">
        <v>5.8</v>
      </c>
      <c r="J247" s="276" t="s">
        <v>546</v>
      </c>
      <c r="M247" s="28"/>
      <c r="N247" s="29"/>
    </row>
    <row r="248" spans="2:14" ht="16.25" customHeight="1" x14ac:dyDescent="0.2">
      <c r="B248" s="65" t="s">
        <v>247</v>
      </c>
      <c r="C248" s="67" t="s">
        <v>499</v>
      </c>
      <c r="D248" s="80">
        <v>1010</v>
      </c>
      <c r="E248" s="80">
        <v>1010</v>
      </c>
      <c r="F248" s="93">
        <v>5.7</v>
      </c>
      <c r="G248" s="80">
        <v>1000</v>
      </c>
      <c r="H248" s="103">
        <v>5.5</v>
      </c>
      <c r="I248" s="93">
        <v>5.9</v>
      </c>
      <c r="J248" s="281" t="s">
        <v>546</v>
      </c>
      <c r="M248" s="28"/>
      <c r="N248" s="29"/>
    </row>
    <row r="249" spans="2:14" ht="16.25" customHeight="1" x14ac:dyDescent="0.2">
      <c r="B249" s="49" t="s">
        <v>248</v>
      </c>
      <c r="C249" s="52" t="s">
        <v>500</v>
      </c>
      <c r="D249" s="75">
        <v>417</v>
      </c>
      <c r="E249" s="75">
        <v>418</v>
      </c>
      <c r="F249" s="88">
        <v>5.8</v>
      </c>
      <c r="G249" s="75">
        <v>415</v>
      </c>
      <c r="H249" s="95">
        <v>5.6</v>
      </c>
      <c r="I249" s="88">
        <v>6</v>
      </c>
      <c r="J249" s="276" t="s">
        <v>546</v>
      </c>
      <c r="M249" s="28"/>
      <c r="N249" s="29"/>
    </row>
    <row r="250" spans="2:14" ht="16.25" customHeight="1" x14ac:dyDescent="0.2">
      <c r="B250" s="65" t="s">
        <v>249</v>
      </c>
      <c r="C250" s="67" t="s">
        <v>501</v>
      </c>
      <c r="D250" s="80">
        <v>843</v>
      </c>
      <c r="E250" s="80">
        <v>850</v>
      </c>
      <c r="F250" s="93">
        <v>5.6</v>
      </c>
      <c r="G250" s="80">
        <v>835</v>
      </c>
      <c r="H250" s="103">
        <v>5.4</v>
      </c>
      <c r="I250" s="93">
        <v>5.8</v>
      </c>
      <c r="J250" s="281" t="s">
        <v>544</v>
      </c>
      <c r="M250" s="28"/>
      <c r="N250" s="29"/>
    </row>
    <row r="251" spans="2:14" ht="16.25" customHeight="1" x14ac:dyDescent="0.2">
      <c r="B251" s="49" t="s">
        <v>250</v>
      </c>
      <c r="C251" s="52" t="s">
        <v>502</v>
      </c>
      <c r="D251" s="75">
        <v>724</v>
      </c>
      <c r="E251" s="75">
        <v>729</v>
      </c>
      <c r="F251" s="88">
        <v>5.2</v>
      </c>
      <c r="G251" s="75">
        <v>724</v>
      </c>
      <c r="H251" s="95">
        <v>5</v>
      </c>
      <c r="I251" s="88">
        <v>5.4</v>
      </c>
      <c r="J251" s="276" t="s">
        <v>548</v>
      </c>
      <c r="M251" s="28"/>
      <c r="N251" s="29"/>
    </row>
    <row r="252" spans="2:14" ht="16.25" customHeight="1" x14ac:dyDescent="0.2">
      <c r="B252" s="65" t="s">
        <v>251</v>
      </c>
      <c r="C252" s="67" t="s">
        <v>503</v>
      </c>
      <c r="D252" s="80">
        <v>571</v>
      </c>
      <c r="E252" s="80">
        <v>576</v>
      </c>
      <c r="F252" s="93">
        <v>5.3</v>
      </c>
      <c r="G252" s="80">
        <v>565</v>
      </c>
      <c r="H252" s="103">
        <v>5.0999999999999996</v>
      </c>
      <c r="I252" s="93">
        <v>5.5</v>
      </c>
      <c r="J252" s="281" t="s">
        <v>546</v>
      </c>
      <c r="M252" s="28"/>
      <c r="N252" s="29"/>
    </row>
    <row r="253" spans="2:14" ht="16.25" customHeight="1" x14ac:dyDescent="0.2">
      <c r="B253" s="49" t="s">
        <v>252</v>
      </c>
      <c r="C253" s="52" t="s">
        <v>504</v>
      </c>
      <c r="D253" s="75">
        <v>1050</v>
      </c>
      <c r="E253" s="75">
        <v>1050</v>
      </c>
      <c r="F253" s="88">
        <v>5.3</v>
      </c>
      <c r="G253" s="75">
        <v>1040</v>
      </c>
      <c r="H253" s="95">
        <v>5.0999999999999996</v>
      </c>
      <c r="I253" s="88">
        <v>5.5</v>
      </c>
      <c r="J253" s="276" t="s">
        <v>546</v>
      </c>
      <c r="M253" s="28"/>
      <c r="N253" s="29"/>
    </row>
    <row r="254" spans="2:14" ht="16.25" customHeight="1" x14ac:dyDescent="0.2">
      <c r="B254" s="65" t="s">
        <v>253</v>
      </c>
      <c r="C254" s="67" t="s">
        <v>505</v>
      </c>
      <c r="D254" s="80">
        <v>1610</v>
      </c>
      <c r="E254" s="80">
        <v>1630</v>
      </c>
      <c r="F254" s="93">
        <v>5.3</v>
      </c>
      <c r="G254" s="80">
        <v>1590</v>
      </c>
      <c r="H254" s="103">
        <v>5.0999999999999996</v>
      </c>
      <c r="I254" s="93">
        <v>5.5</v>
      </c>
      <c r="J254" s="281" t="s">
        <v>546</v>
      </c>
      <c r="M254" s="28"/>
      <c r="N254" s="29"/>
    </row>
    <row r="255" spans="2:14" ht="16.25" customHeight="1" x14ac:dyDescent="0.2">
      <c r="B255" s="49" t="s">
        <v>254</v>
      </c>
      <c r="C255" s="52" t="s">
        <v>506</v>
      </c>
      <c r="D255" s="75">
        <v>3870</v>
      </c>
      <c r="E255" s="75">
        <v>3910</v>
      </c>
      <c r="F255" s="88">
        <v>5.2</v>
      </c>
      <c r="G255" s="75">
        <v>3830</v>
      </c>
      <c r="H255" s="95">
        <v>5</v>
      </c>
      <c r="I255" s="88">
        <v>5.4</v>
      </c>
      <c r="J255" s="276" t="s">
        <v>546</v>
      </c>
      <c r="M255" s="28"/>
      <c r="N255" s="29"/>
    </row>
    <row r="256" spans="2:14" ht="16.25" customHeight="1" x14ac:dyDescent="0.2">
      <c r="B256" s="65" t="s">
        <v>255</v>
      </c>
      <c r="C256" s="67" t="s">
        <v>507</v>
      </c>
      <c r="D256" s="80">
        <v>657</v>
      </c>
      <c r="E256" s="80">
        <v>666</v>
      </c>
      <c r="F256" s="93">
        <v>5.0999999999999996</v>
      </c>
      <c r="G256" s="80">
        <v>653</v>
      </c>
      <c r="H256" s="103">
        <v>4.9000000000000004</v>
      </c>
      <c r="I256" s="93">
        <v>5.3</v>
      </c>
      <c r="J256" s="281" t="s">
        <v>543</v>
      </c>
      <c r="M256" s="28"/>
      <c r="N256" s="29"/>
    </row>
    <row r="257" spans="2:14" ht="16.25" customHeight="1" x14ac:dyDescent="0.2">
      <c r="B257" s="49" t="s">
        <v>256</v>
      </c>
      <c r="C257" s="52" t="s">
        <v>508</v>
      </c>
      <c r="D257" s="75">
        <v>809</v>
      </c>
      <c r="E257" s="75">
        <v>818</v>
      </c>
      <c r="F257" s="88">
        <v>5.0999999999999996</v>
      </c>
      <c r="G257" s="75">
        <v>805</v>
      </c>
      <c r="H257" s="95">
        <v>4.9000000000000004</v>
      </c>
      <c r="I257" s="88">
        <v>5.3</v>
      </c>
      <c r="J257" s="276" t="s">
        <v>543</v>
      </c>
      <c r="M257" s="28"/>
      <c r="N257" s="29"/>
    </row>
    <row r="258" spans="2:14" ht="16.25" customHeight="1" x14ac:dyDescent="0.2">
      <c r="B258" s="65" t="s">
        <v>257</v>
      </c>
      <c r="C258" s="67" t="s">
        <v>509</v>
      </c>
      <c r="D258" s="80">
        <v>1200</v>
      </c>
      <c r="E258" s="80">
        <v>1200</v>
      </c>
      <c r="F258" s="93">
        <v>5.2</v>
      </c>
      <c r="G258" s="80">
        <v>1200</v>
      </c>
      <c r="H258" s="103">
        <v>5</v>
      </c>
      <c r="I258" s="93">
        <v>5.4</v>
      </c>
      <c r="J258" s="281" t="s">
        <v>546</v>
      </c>
      <c r="M258" s="28"/>
      <c r="N258" s="29"/>
    </row>
    <row r="259" spans="2:14" ht="16.25" customHeight="1" x14ac:dyDescent="0.2">
      <c r="B259" s="49" t="s">
        <v>258</v>
      </c>
      <c r="C259" s="52" t="s">
        <v>510</v>
      </c>
      <c r="D259" s="75">
        <v>1040</v>
      </c>
      <c r="E259" s="75">
        <v>1050</v>
      </c>
      <c r="F259" s="88">
        <v>5.2</v>
      </c>
      <c r="G259" s="75">
        <v>1030</v>
      </c>
      <c r="H259" s="95">
        <v>5</v>
      </c>
      <c r="I259" s="88">
        <v>5.4</v>
      </c>
      <c r="J259" s="276" t="s">
        <v>546</v>
      </c>
      <c r="M259" s="28"/>
      <c r="N259" s="29"/>
    </row>
    <row r="260" spans="2:14" ht="16.25" customHeight="1" x14ac:dyDescent="0.2">
      <c r="B260" s="65" t="s">
        <v>259</v>
      </c>
      <c r="C260" s="67" t="s">
        <v>511</v>
      </c>
      <c r="D260" s="80">
        <v>1820</v>
      </c>
      <c r="E260" s="80">
        <v>1840</v>
      </c>
      <c r="F260" s="93">
        <v>5</v>
      </c>
      <c r="G260" s="80">
        <v>1800</v>
      </c>
      <c r="H260" s="103">
        <v>4.8</v>
      </c>
      <c r="I260" s="93">
        <v>5.2</v>
      </c>
      <c r="J260" s="281" t="s">
        <v>544</v>
      </c>
      <c r="M260" s="28"/>
      <c r="N260" s="29"/>
    </row>
    <row r="261" spans="2:14" ht="16.25" customHeight="1" x14ac:dyDescent="0.2">
      <c r="B261" s="49" t="s">
        <v>260</v>
      </c>
      <c r="C261" s="52" t="s">
        <v>512</v>
      </c>
      <c r="D261" s="75">
        <v>589</v>
      </c>
      <c r="E261" s="75">
        <v>595</v>
      </c>
      <c r="F261" s="88">
        <v>5.4</v>
      </c>
      <c r="G261" s="75">
        <v>587</v>
      </c>
      <c r="H261" s="95">
        <v>5.2</v>
      </c>
      <c r="I261" s="88">
        <v>5.6</v>
      </c>
      <c r="J261" s="276" t="s">
        <v>543</v>
      </c>
      <c r="M261" s="28"/>
      <c r="N261" s="29"/>
    </row>
    <row r="262" spans="2:14" ht="16.25" customHeight="1" x14ac:dyDescent="0.2">
      <c r="B262" s="65" t="s">
        <v>261</v>
      </c>
      <c r="C262" s="67" t="s">
        <v>513</v>
      </c>
      <c r="D262" s="80">
        <v>269</v>
      </c>
      <c r="E262" s="80">
        <v>272</v>
      </c>
      <c r="F262" s="93">
        <v>5.3</v>
      </c>
      <c r="G262" s="80">
        <v>268</v>
      </c>
      <c r="H262" s="103">
        <v>5.0999999999999996</v>
      </c>
      <c r="I262" s="93">
        <v>5.5</v>
      </c>
      <c r="J262" s="281" t="s">
        <v>543</v>
      </c>
      <c r="M262" s="28"/>
      <c r="N262" s="29"/>
    </row>
    <row r="263" spans="2:14" ht="16.25" customHeight="1" x14ac:dyDescent="0.2">
      <c r="B263" s="49" t="s">
        <v>262</v>
      </c>
      <c r="C263" s="52" t="s">
        <v>514</v>
      </c>
      <c r="D263" s="75">
        <v>326</v>
      </c>
      <c r="E263" s="75">
        <v>329</v>
      </c>
      <c r="F263" s="88">
        <v>5.6</v>
      </c>
      <c r="G263" s="75">
        <v>325</v>
      </c>
      <c r="H263" s="95">
        <v>5.4</v>
      </c>
      <c r="I263" s="88">
        <v>5.8</v>
      </c>
      <c r="J263" s="276" t="s">
        <v>543</v>
      </c>
      <c r="M263" s="28"/>
      <c r="N263" s="29"/>
    </row>
    <row r="264" spans="2:14" ht="16.25" customHeight="1" x14ac:dyDescent="0.2">
      <c r="B264" s="65" t="s">
        <v>263</v>
      </c>
      <c r="C264" s="67" t="s">
        <v>515</v>
      </c>
      <c r="D264" s="80">
        <v>515</v>
      </c>
      <c r="E264" s="80">
        <v>518</v>
      </c>
      <c r="F264" s="93">
        <v>5.5</v>
      </c>
      <c r="G264" s="80">
        <v>513</v>
      </c>
      <c r="H264" s="103">
        <v>5.3</v>
      </c>
      <c r="I264" s="93">
        <v>5.7</v>
      </c>
      <c r="J264" s="281" t="s">
        <v>543</v>
      </c>
      <c r="M264" s="28"/>
      <c r="N264" s="29"/>
    </row>
    <row r="265" spans="2:14" ht="16.25" customHeight="1" x14ac:dyDescent="0.2">
      <c r="B265" s="66" t="s">
        <v>264</v>
      </c>
      <c r="C265" s="68" t="s">
        <v>516</v>
      </c>
      <c r="D265" s="81">
        <v>543</v>
      </c>
      <c r="E265" s="81">
        <v>546</v>
      </c>
      <c r="F265" s="94">
        <v>5.5</v>
      </c>
      <c r="G265" s="81">
        <v>542</v>
      </c>
      <c r="H265" s="104">
        <v>5.3</v>
      </c>
      <c r="I265" s="94">
        <v>5.7</v>
      </c>
      <c r="J265" s="282" t="s">
        <v>543</v>
      </c>
      <c r="M265" s="28"/>
      <c r="N265" s="29"/>
    </row>
    <row r="266" spans="2:14" ht="16.25" customHeight="1" x14ac:dyDescent="0.2">
      <c r="B266" s="27"/>
    </row>
    <row r="267" spans="2:14" ht="16.25" customHeight="1" x14ac:dyDescent="0.2">
      <c r="B267" s="1435" t="s">
        <v>550</v>
      </c>
      <c r="C267" s="1436"/>
      <c r="D267" s="107">
        <f>SUM(D5:D265)</f>
        <v>829072</v>
      </c>
      <c r="E267" s="107" t="s">
        <v>276</v>
      </c>
      <c r="F267" s="107" t="s">
        <v>276</v>
      </c>
      <c r="G267" s="108" t="s">
        <v>276</v>
      </c>
      <c r="H267" s="108" t="s">
        <v>276</v>
      </c>
      <c r="I267" s="108" t="s">
        <v>276</v>
      </c>
      <c r="J267" s="106" t="s">
        <v>276</v>
      </c>
    </row>
    <row r="268" spans="2:14" ht="16.25" customHeight="1" x14ac:dyDescent="0.2">
      <c r="B268" s="1437" t="s">
        <v>551</v>
      </c>
      <c r="C268" s="1438"/>
      <c r="D268" s="109">
        <f>SUM(D5:D59)</f>
        <v>357298</v>
      </c>
      <c r="E268" s="109" t="s">
        <v>276</v>
      </c>
      <c r="F268" s="110" t="s">
        <v>276</v>
      </c>
      <c r="G268" s="111" t="s">
        <v>276</v>
      </c>
      <c r="H268" s="112" t="s">
        <v>276</v>
      </c>
      <c r="I268" s="112" t="s">
        <v>276</v>
      </c>
      <c r="J268" s="113" t="s">
        <v>97</v>
      </c>
    </row>
    <row r="269" spans="2:14" ht="16.25" customHeight="1" x14ac:dyDescent="0.2">
      <c r="B269" s="1439" t="s">
        <v>552</v>
      </c>
      <c r="C269" s="1440"/>
      <c r="D269" s="114">
        <f>SUM(D60:D98)</f>
        <v>155165</v>
      </c>
      <c r="E269" s="114" t="s">
        <v>276</v>
      </c>
      <c r="F269" s="115" t="s">
        <v>276</v>
      </c>
      <c r="G269" s="116" t="s">
        <v>276</v>
      </c>
      <c r="H269" s="117" t="s">
        <v>276</v>
      </c>
      <c r="I269" s="117" t="s">
        <v>276</v>
      </c>
      <c r="J269" s="118" t="s">
        <v>97</v>
      </c>
    </row>
    <row r="270" spans="2:14" ht="16.25" customHeight="1" x14ac:dyDescent="0.2">
      <c r="B270" s="1441" t="s">
        <v>553</v>
      </c>
      <c r="C270" s="1442"/>
      <c r="D270" s="119">
        <f>SUM(D99:D117)</f>
        <v>150586</v>
      </c>
      <c r="E270" s="119" t="s">
        <v>276</v>
      </c>
      <c r="F270" s="120" t="s">
        <v>276</v>
      </c>
      <c r="G270" s="121" t="s">
        <v>276</v>
      </c>
      <c r="H270" s="122" t="s">
        <v>276</v>
      </c>
      <c r="I270" s="122" t="s">
        <v>276</v>
      </c>
      <c r="J270" s="123" t="s">
        <v>97</v>
      </c>
    </row>
    <row r="271" spans="2:14" ht="16.25" customHeight="1" x14ac:dyDescent="0.2">
      <c r="B271" s="1443" t="s">
        <v>554</v>
      </c>
      <c r="C271" s="1444"/>
      <c r="D271" s="124">
        <f>SUM(D118:D265)</f>
        <v>166023</v>
      </c>
      <c r="E271" s="124" t="s">
        <v>276</v>
      </c>
      <c r="F271" s="125" t="s">
        <v>276</v>
      </c>
      <c r="G271" s="126" t="s">
        <v>276</v>
      </c>
      <c r="H271" s="127" t="s">
        <v>276</v>
      </c>
      <c r="I271" s="127" t="s">
        <v>276</v>
      </c>
      <c r="J271" s="128" t="s">
        <v>97</v>
      </c>
    </row>
    <row r="272" spans="2:14" ht="16.25" customHeight="1" x14ac:dyDescent="0.2">
      <c r="B272" s="30" t="s">
        <v>564</v>
      </c>
    </row>
    <row r="273" spans="2:5" ht="16.25" customHeight="1" x14ac:dyDescent="0.2">
      <c r="B273" s="30" t="s">
        <v>565</v>
      </c>
    </row>
    <row r="274" spans="2:5" ht="16.25" customHeight="1" x14ac:dyDescent="0.2">
      <c r="B274" s="30" t="s">
        <v>566</v>
      </c>
    </row>
    <row r="275" spans="2:5" ht="16.25" customHeight="1" x14ac:dyDescent="0.2">
      <c r="B275" s="30" t="s">
        <v>567</v>
      </c>
      <c r="D275" s="34"/>
      <c r="E275" s="34"/>
    </row>
    <row r="276" spans="2:5" ht="16.25" customHeight="1" x14ac:dyDescent="0.2">
      <c r="B276" s="30" t="s">
        <v>568</v>
      </c>
      <c r="D276" s="35"/>
      <c r="E276" s="34"/>
    </row>
    <row r="277" spans="2:5" ht="16.25" customHeight="1" x14ac:dyDescent="0.2">
      <c r="B277" s="30" t="s">
        <v>569</v>
      </c>
      <c r="D277" s="34"/>
      <c r="E277" s="34"/>
    </row>
    <row r="278" spans="2:5" ht="16.25" customHeight="1" x14ac:dyDescent="0.2">
      <c r="B278" s="30" t="s">
        <v>570</v>
      </c>
      <c r="D278" s="34"/>
      <c r="E278" s="34"/>
    </row>
    <row r="279" spans="2:5" ht="16.25" customHeight="1" x14ac:dyDescent="0.2">
      <c r="B279" s="30" t="s">
        <v>571</v>
      </c>
      <c r="D279" s="34"/>
      <c r="E279" s="34"/>
    </row>
    <row r="280" spans="2:5" ht="16.25" customHeight="1" x14ac:dyDescent="0.2">
      <c r="B280" s="30" t="s">
        <v>572</v>
      </c>
    </row>
    <row r="283" spans="2:5" ht="16.25" customHeight="1" x14ac:dyDescent="0.2">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27" customWidth="1"/>
    <col min="2" max="2" width="10.90625" style="36" customWidth="1"/>
    <col min="3" max="3" width="44.90625" style="31" customWidth="1"/>
    <col min="4" max="5" width="15.1796875" style="28" customWidth="1"/>
    <col min="6" max="6" width="15.1796875" style="32" customWidth="1"/>
    <col min="7" max="7" width="15.1796875" style="27" customWidth="1"/>
    <col min="8" max="8" width="20.81640625" style="33" customWidth="1"/>
    <col min="9" max="9" width="15.1796875" style="33" customWidth="1"/>
    <col min="10" max="10" width="31.1796875" style="27" customWidth="1"/>
    <col min="11" max="11" width="2.81640625" style="27" customWidth="1"/>
    <col min="12" max="12" width="34.90625" style="27" customWidth="1"/>
    <col min="13" max="13" width="10.08984375" style="27" bestFit="1" customWidth="1"/>
    <col min="14" max="16384" width="9" style="27"/>
  </cols>
  <sheetData>
    <row r="1" spans="2:14" ht="14.4" customHeight="1" x14ac:dyDescent="0.2">
      <c r="B1" s="30"/>
    </row>
    <row r="2" spans="2:14" s="24" customFormat="1" ht="20.399999999999999" customHeight="1" x14ac:dyDescent="0.2">
      <c r="B2" s="1399" t="s">
        <v>700</v>
      </c>
      <c r="C2" s="1402" t="s">
        <v>549</v>
      </c>
      <c r="D2" s="1405" t="s">
        <v>669</v>
      </c>
      <c r="E2" s="1407" t="s">
        <v>671</v>
      </c>
      <c r="F2" s="1408"/>
      <c r="G2" s="1409" t="s">
        <v>536</v>
      </c>
      <c r="H2" s="1410"/>
      <c r="I2" s="1411"/>
      <c r="J2" s="1396" t="s">
        <v>679</v>
      </c>
    </row>
    <row r="3" spans="2:14" s="24" customFormat="1" ht="27" customHeight="1" x14ac:dyDescent="0.2">
      <c r="B3" s="1400"/>
      <c r="C3" s="1403"/>
      <c r="D3" s="1406"/>
      <c r="E3" s="272" t="s">
        <v>539</v>
      </c>
      <c r="F3" s="268" t="s">
        <v>826</v>
      </c>
      <c r="G3" s="273" t="s">
        <v>539</v>
      </c>
      <c r="H3" s="269" t="s">
        <v>675</v>
      </c>
      <c r="I3" s="269" t="s">
        <v>678</v>
      </c>
      <c r="J3" s="1397"/>
    </row>
    <row r="4" spans="2:14" s="24" customFormat="1" ht="16.25" customHeight="1" x14ac:dyDescent="0.2">
      <c r="B4" s="1401"/>
      <c r="C4" s="1404"/>
      <c r="D4" s="270" t="s">
        <v>537</v>
      </c>
      <c r="E4" s="270" t="s">
        <v>537</v>
      </c>
      <c r="F4" s="25" t="s">
        <v>694</v>
      </c>
      <c r="G4" s="271" t="s">
        <v>537</v>
      </c>
      <c r="H4" s="26" t="s">
        <v>538</v>
      </c>
      <c r="I4" s="26" t="s">
        <v>694</v>
      </c>
      <c r="J4" s="1398"/>
    </row>
    <row r="5" spans="2:14" ht="16.25" customHeight="1" x14ac:dyDescent="0.2">
      <c r="B5" s="319" t="s">
        <v>6</v>
      </c>
      <c r="C5" s="507" t="s">
        <v>1168</v>
      </c>
      <c r="D5" s="508">
        <v>47000</v>
      </c>
      <c r="E5" s="508">
        <v>48000</v>
      </c>
      <c r="F5" s="509">
        <v>3.8</v>
      </c>
      <c r="G5" s="508">
        <v>46500</v>
      </c>
      <c r="H5" s="510">
        <v>4</v>
      </c>
      <c r="I5" s="509">
        <v>4</v>
      </c>
      <c r="J5" s="511" t="s">
        <v>827</v>
      </c>
      <c r="M5" s="28"/>
      <c r="N5" s="29"/>
    </row>
    <row r="6" spans="2:14" ht="16.25" customHeight="1" x14ac:dyDescent="0.2">
      <c r="B6" s="319" t="s">
        <v>3</v>
      </c>
      <c r="C6" s="387" t="s">
        <v>828</v>
      </c>
      <c r="D6" s="388">
        <v>20900</v>
      </c>
      <c r="E6" s="389">
        <v>20100</v>
      </c>
      <c r="F6" s="390">
        <v>4.3</v>
      </c>
      <c r="G6" s="389">
        <v>21300</v>
      </c>
      <c r="H6" s="390">
        <v>4.1000000000000005</v>
      </c>
      <c r="I6" s="390">
        <v>4.3999999999999995</v>
      </c>
      <c r="J6" s="391" t="s">
        <v>543</v>
      </c>
      <c r="M6" s="28"/>
      <c r="N6" s="29"/>
    </row>
    <row r="7" spans="2:14" ht="16.25" customHeight="1" x14ac:dyDescent="0.2">
      <c r="B7" s="319" t="s">
        <v>7</v>
      </c>
      <c r="C7" s="387" t="s">
        <v>721</v>
      </c>
      <c r="D7" s="388">
        <v>26800</v>
      </c>
      <c r="E7" s="389">
        <v>27100</v>
      </c>
      <c r="F7" s="390">
        <v>4.2</v>
      </c>
      <c r="G7" s="389">
        <v>26400</v>
      </c>
      <c r="H7" s="390">
        <v>3.9</v>
      </c>
      <c r="I7" s="390">
        <v>4.3999999999999995</v>
      </c>
      <c r="J7" s="391" t="s">
        <v>544</v>
      </c>
      <c r="M7" s="28"/>
      <c r="N7" s="29"/>
    </row>
    <row r="8" spans="2:14" ht="16.25" customHeight="1" x14ac:dyDescent="0.2">
      <c r="B8" s="319" t="s">
        <v>4</v>
      </c>
      <c r="C8" s="387" t="s">
        <v>829</v>
      </c>
      <c r="D8" s="388">
        <v>11200</v>
      </c>
      <c r="E8" s="389">
        <v>10900</v>
      </c>
      <c r="F8" s="390">
        <v>4.3</v>
      </c>
      <c r="G8" s="389">
        <v>11300</v>
      </c>
      <c r="H8" s="390">
        <v>4.2</v>
      </c>
      <c r="I8" s="390">
        <v>4.5</v>
      </c>
      <c r="J8" s="391" t="s">
        <v>542</v>
      </c>
      <c r="M8" s="28"/>
      <c r="N8" s="29"/>
    </row>
    <row r="9" spans="2:14" ht="16.25" customHeight="1" x14ac:dyDescent="0.2">
      <c r="B9" s="319" t="s">
        <v>8</v>
      </c>
      <c r="C9" s="387" t="s">
        <v>722</v>
      </c>
      <c r="D9" s="388">
        <v>12000</v>
      </c>
      <c r="E9" s="389">
        <v>12100</v>
      </c>
      <c r="F9" s="390">
        <v>4</v>
      </c>
      <c r="G9" s="389">
        <v>11900</v>
      </c>
      <c r="H9" s="390">
        <v>4</v>
      </c>
      <c r="I9" s="390">
        <v>4.2</v>
      </c>
      <c r="J9" s="391" t="s">
        <v>542</v>
      </c>
      <c r="M9" s="28"/>
      <c r="N9" s="29"/>
    </row>
    <row r="10" spans="2:14" ht="16.25" customHeight="1" x14ac:dyDescent="0.2">
      <c r="B10" s="319" t="s">
        <v>5</v>
      </c>
      <c r="C10" s="387" t="s">
        <v>830</v>
      </c>
      <c r="D10" s="388">
        <v>10300</v>
      </c>
      <c r="E10" s="389">
        <v>10400</v>
      </c>
      <c r="F10" s="390">
        <v>4.1000000000000005</v>
      </c>
      <c r="G10" s="389">
        <v>10100</v>
      </c>
      <c r="H10" s="390">
        <v>3.9</v>
      </c>
      <c r="I10" s="390">
        <v>4.3</v>
      </c>
      <c r="J10" s="391" t="s">
        <v>544</v>
      </c>
      <c r="M10" s="28"/>
      <c r="N10" s="29"/>
    </row>
    <row r="11" spans="2:14" ht="16.25" customHeight="1" x14ac:dyDescent="0.2">
      <c r="B11" s="319" t="s">
        <v>9</v>
      </c>
      <c r="C11" s="387" t="s">
        <v>723</v>
      </c>
      <c r="D11" s="388">
        <v>10700</v>
      </c>
      <c r="E11" s="389">
        <v>10800</v>
      </c>
      <c r="F11" s="390">
        <v>3.8</v>
      </c>
      <c r="G11" s="389">
        <v>10600</v>
      </c>
      <c r="H11" s="390">
        <v>3.5999999999999996</v>
      </c>
      <c r="I11" s="390">
        <v>4</v>
      </c>
      <c r="J11" s="391" t="s">
        <v>543</v>
      </c>
      <c r="M11" s="28"/>
      <c r="N11" s="29"/>
    </row>
    <row r="12" spans="2:14" ht="16.25" customHeight="1" x14ac:dyDescent="0.2">
      <c r="B12" s="319" t="s">
        <v>10</v>
      </c>
      <c r="C12" s="387" t="s">
        <v>831</v>
      </c>
      <c r="D12" s="388">
        <v>11100</v>
      </c>
      <c r="E12" s="389">
        <v>11300</v>
      </c>
      <c r="F12" s="390">
        <v>4.1000000000000005</v>
      </c>
      <c r="G12" s="389">
        <v>10900</v>
      </c>
      <c r="H12" s="390">
        <v>3.9</v>
      </c>
      <c r="I12" s="390">
        <v>4.3</v>
      </c>
      <c r="J12" s="391" t="s">
        <v>544</v>
      </c>
      <c r="M12" s="28"/>
      <c r="N12" s="29"/>
    </row>
    <row r="13" spans="2:14" ht="16.25" customHeight="1" x14ac:dyDescent="0.2">
      <c r="B13" s="319" t="s">
        <v>11</v>
      </c>
      <c r="C13" s="387" t="s">
        <v>832</v>
      </c>
      <c r="D13" s="388">
        <v>7140</v>
      </c>
      <c r="E13" s="389">
        <v>7300</v>
      </c>
      <c r="F13" s="390">
        <v>4.3</v>
      </c>
      <c r="G13" s="389">
        <v>7070</v>
      </c>
      <c r="H13" s="390">
        <v>4.1000000000000005</v>
      </c>
      <c r="I13" s="390">
        <v>4.5</v>
      </c>
      <c r="J13" s="391" t="s">
        <v>543</v>
      </c>
      <c r="M13" s="28"/>
      <c r="N13" s="29"/>
    </row>
    <row r="14" spans="2:14" ht="16.25" customHeight="1" x14ac:dyDescent="0.2">
      <c r="B14" s="319" t="s">
        <v>12</v>
      </c>
      <c r="C14" s="387" t="s">
        <v>833</v>
      </c>
      <c r="D14" s="388">
        <v>8110</v>
      </c>
      <c r="E14" s="389">
        <v>8430</v>
      </c>
      <c r="F14" s="390">
        <v>4.3999999999999995</v>
      </c>
      <c r="G14" s="389">
        <v>8110</v>
      </c>
      <c r="H14" s="390">
        <v>4.1000000000000005</v>
      </c>
      <c r="I14" s="390">
        <v>4.7</v>
      </c>
      <c r="J14" s="391" t="s">
        <v>545</v>
      </c>
      <c r="M14" s="28"/>
      <c r="N14" s="29"/>
    </row>
    <row r="15" spans="2:14" ht="16.25" customHeight="1" x14ac:dyDescent="0.2">
      <c r="B15" s="319" t="s">
        <v>13</v>
      </c>
      <c r="C15" s="387" t="s">
        <v>724</v>
      </c>
      <c r="D15" s="388">
        <v>5430</v>
      </c>
      <c r="E15" s="389">
        <v>5520</v>
      </c>
      <c r="F15" s="390">
        <v>3.9</v>
      </c>
      <c r="G15" s="389">
        <v>5390</v>
      </c>
      <c r="H15" s="390">
        <v>3.6999999999999997</v>
      </c>
      <c r="I15" s="390">
        <v>4.1000000000000005</v>
      </c>
      <c r="J15" s="391" t="s">
        <v>834</v>
      </c>
      <c r="M15" s="28"/>
      <c r="N15" s="29"/>
    </row>
    <row r="16" spans="2:14" ht="16.25" customHeight="1" x14ac:dyDescent="0.2">
      <c r="B16" s="319" t="s">
        <v>15</v>
      </c>
      <c r="C16" s="387" t="s">
        <v>835</v>
      </c>
      <c r="D16" s="388">
        <v>4060</v>
      </c>
      <c r="E16" s="389">
        <v>4120</v>
      </c>
      <c r="F16" s="390">
        <v>4.1000000000000005</v>
      </c>
      <c r="G16" s="389">
        <v>4000</v>
      </c>
      <c r="H16" s="390">
        <v>3.9</v>
      </c>
      <c r="I16" s="390">
        <v>4.3</v>
      </c>
      <c r="J16" s="391" t="s">
        <v>836</v>
      </c>
      <c r="M16" s="28"/>
      <c r="N16" s="29"/>
    </row>
    <row r="17" spans="2:14" ht="16.25" customHeight="1" x14ac:dyDescent="0.2">
      <c r="B17" s="319" t="s">
        <v>17</v>
      </c>
      <c r="C17" s="387" t="s">
        <v>837</v>
      </c>
      <c r="D17" s="388">
        <v>4700</v>
      </c>
      <c r="E17" s="389">
        <v>4800</v>
      </c>
      <c r="F17" s="390">
        <v>4.2</v>
      </c>
      <c r="G17" s="389">
        <v>4660</v>
      </c>
      <c r="H17" s="390">
        <v>4.3</v>
      </c>
      <c r="I17" s="390">
        <v>4.3999999999999995</v>
      </c>
      <c r="J17" s="391" t="s">
        <v>827</v>
      </c>
      <c r="M17" s="28"/>
      <c r="N17" s="29"/>
    </row>
    <row r="18" spans="2:14" ht="16.25" customHeight="1" x14ac:dyDescent="0.2">
      <c r="B18" s="319" t="s">
        <v>18</v>
      </c>
      <c r="C18" s="387" t="s">
        <v>838</v>
      </c>
      <c r="D18" s="388">
        <v>4520</v>
      </c>
      <c r="E18" s="389">
        <v>4600</v>
      </c>
      <c r="F18" s="390">
        <v>3.9</v>
      </c>
      <c r="G18" s="389">
        <v>4440</v>
      </c>
      <c r="H18" s="390">
        <v>3.6999999999999997</v>
      </c>
      <c r="I18" s="390">
        <v>4.1000000000000005</v>
      </c>
      <c r="J18" s="391" t="s">
        <v>544</v>
      </c>
      <c r="M18" s="28"/>
      <c r="N18" s="29"/>
    </row>
    <row r="19" spans="2:14" ht="16.25" customHeight="1" x14ac:dyDescent="0.2">
      <c r="B19" s="319" t="s">
        <v>19</v>
      </c>
      <c r="C19" s="387" t="s">
        <v>725</v>
      </c>
      <c r="D19" s="388">
        <v>5150</v>
      </c>
      <c r="E19" s="389">
        <v>5230</v>
      </c>
      <c r="F19" s="390">
        <v>4</v>
      </c>
      <c r="G19" s="389">
        <v>5060</v>
      </c>
      <c r="H19" s="390">
        <v>3.8</v>
      </c>
      <c r="I19" s="390">
        <v>4.2</v>
      </c>
      <c r="J19" s="391" t="s">
        <v>544</v>
      </c>
      <c r="M19" s="28"/>
      <c r="N19" s="29"/>
    </row>
    <row r="20" spans="2:14" ht="16.25" customHeight="1" x14ac:dyDescent="0.2">
      <c r="B20" s="319" t="s">
        <v>20</v>
      </c>
      <c r="C20" s="387" t="s">
        <v>839</v>
      </c>
      <c r="D20" s="388">
        <v>4750</v>
      </c>
      <c r="E20" s="389">
        <v>4890</v>
      </c>
      <c r="F20" s="390">
        <v>4.5999999999999996</v>
      </c>
      <c r="G20" s="389">
        <v>4690</v>
      </c>
      <c r="H20" s="390">
        <v>4.3</v>
      </c>
      <c r="I20" s="390">
        <v>4.8</v>
      </c>
      <c r="J20" s="391" t="s">
        <v>543</v>
      </c>
      <c r="M20" s="28"/>
      <c r="N20" s="29"/>
    </row>
    <row r="21" spans="2:14" ht="16.25" customHeight="1" x14ac:dyDescent="0.2">
      <c r="B21" s="319" t="s">
        <v>21</v>
      </c>
      <c r="C21" s="387" t="s">
        <v>726</v>
      </c>
      <c r="D21" s="388">
        <v>3360</v>
      </c>
      <c r="E21" s="389">
        <v>3400</v>
      </c>
      <c r="F21" s="390">
        <v>4.5</v>
      </c>
      <c r="G21" s="389">
        <v>3310</v>
      </c>
      <c r="H21" s="390">
        <v>4.3</v>
      </c>
      <c r="I21" s="390">
        <v>4.7</v>
      </c>
      <c r="J21" s="391" t="s">
        <v>544</v>
      </c>
      <c r="M21" s="28"/>
      <c r="N21" s="29"/>
    </row>
    <row r="22" spans="2:14" ht="16.25" customHeight="1" x14ac:dyDescent="0.2">
      <c r="B22" s="319" t="s">
        <v>22</v>
      </c>
      <c r="C22" s="387" t="s">
        <v>840</v>
      </c>
      <c r="D22" s="388">
        <v>4680</v>
      </c>
      <c r="E22" s="389">
        <v>4750</v>
      </c>
      <c r="F22" s="390">
        <v>4.1000000000000005</v>
      </c>
      <c r="G22" s="389">
        <v>4600</v>
      </c>
      <c r="H22" s="390">
        <v>3.9</v>
      </c>
      <c r="I22" s="390">
        <v>4.3</v>
      </c>
      <c r="J22" s="391" t="s">
        <v>544</v>
      </c>
      <c r="M22" s="28"/>
      <c r="N22" s="29"/>
    </row>
    <row r="23" spans="2:14" ht="16.25" customHeight="1" x14ac:dyDescent="0.2">
      <c r="B23" s="319" t="s">
        <v>23</v>
      </c>
      <c r="C23" s="387" t="s">
        <v>841</v>
      </c>
      <c r="D23" s="388">
        <v>2550</v>
      </c>
      <c r="E23" s="389">
        <v>2510</v>
      </c>
      <c r="F23" s="390">
        <v>4.2</v>
      </c>
      <c r="G23" s="389">
        <v>2560</v>
      </c>
      <c r="H23" s="390">
        <v>4.2</v>
      </c>
      <c r="I23" s="390">
        <v>4.3999999999999995</v>
      </c>
      <c r="J23" s="391" t="s">
        <v>542</v>
      </c>
      <c r="M23" s="28"/>
      <c r="N23" s="29"/>
    </row>
    <row r="24" spans="2:14" ht="16.25" customHeight="1" x14ac:dyDescent="0.2">
      <c r="B24" s="319" t="s">
        <v>24</v>
      </c>
      <c r="C24" s="387" t="s">
        <v>842</v>
      </c>
      <c r="D24" s="388">
        <v>4060</v>
      </c>
      <c r="E24" s="389">
        <v>4120</v>
      </c>
      <c r="F24" s="390">
        <v>4.2</v>
      </c>
      <c r="G24" s="389">
        <v>3990</v>
      </c>
      <c r="H24" s="390">
        <v>4</v>
      </c>
      <c r="I24" s="390">
        <v>4.3999999999999995</v>
      </c>
      <c r="J24" s="391" t="s">
        <v>544</v>
      </c>
      <c r="M24" s="28"/>
      <c r="N24" s="29"/>
    </row>
    <row r="25" spans="2:14" ht="16.25" customHeight="1" x14ac:dyDescent="0.2">
      <c r="B25" s="319" t="s">
        <v>25</v>
      </c>
      <c r="C25" s="387" t="s">
        <v>727</v>
      </c>
      <c r="D25" s="388">
        <v>2820</v>
      </c>
      <c r="E25" s="389">
        <v>2860</v>
      </c>
      <c r="F25" s="390">
        <v>4.5</v>
      </c>
      <c r="G25" s="389">
        <v>2780</v>
      </c>
      <c r="H25" s="390">
        <v>4.3</v>
      </c>
      <c r="I25" s="390">
        <v>4.7</v>
      </c>
      <c r="J25" s="391" t="s">
        <v>544</v>
      </c>
      <c r="M25" s="28"/>
      <c r="N25" s="29"/>
    </row>
    <row r="26" spans="2:14" ht="16.25" customHeight="1" x14ac:dyDescent="0.2">
      <c r="B26" s="319" t="s">
        <v>26</v>
      </c>
      <c r="C26" s="387" t="s">
        <v>843</v>
      </c>
      <c r="D26" s="388">
        <v>3050</v>
      </c>
      <c r="E26" s="389">
        <v>3100</v>
      </c>
      <c r="F26" s="390">
        <v>4.1000000000000005</v>
      </c>
      <c r="G26" s="389">
        <v>3000</v>
      </c>
      <c r="H26" s="390">
        <v>3.9</v>
      </c>
      <c r="I26" s="390">
        <v>4.3</v>
      </c>
      <c r="J26" s="391" t="s">
        <v>544</v>
      </c>
      <c r="M26" s="28"/>
      <c r="N26" s="29"/>
    </row>
    <row r="27" spans="2:14" ht="16.25" customHeight="1" x14ac:dyDescent="0.2">
      <c r="B27" s="319" t="s">
        <v>28</v>
      </c>
      <c r="C27" s="387" t="s">
        <v>728</v>
      </c>
      <c r="D27" s="388">
        <v>2330</v>
      </c>
      <c r="E27" s="389">
        <v>2360</v>
      </c>
      <c r="F27" s="390">
        <v>4.3</v>
      </c>
      <c r="G27" s="389">
        <v>2290</v>
      </c>
      <c r="H27" s="390">
        <v>4.1000000000000005</v>
      </c>
      <c r="I27" s="390">
        <v>4.5</v>
      </c>
      <c r="J27" s="391" t="s">
        <v>544</v>
      </c>
      <c r="M27" s="28"/>
      <c r="N27" s="29"/>
    </row>
    <row r="28" spans="2:14" ht="16.25" customHeight="1" x14ac:dyDescent="0.2">
      <c r="B28" s="319" t="s">
        <v>30</v>
      </c>
      <c r="C28" s="387" t="s">
        <v>844</v>
      </c>
      <c r="D28" s="388">
        <v>1810</v>
      </c>
      <c r="E28" s="389">
        <v>1830</v>
      </c>
      <c r="F28" s="390">
        <v>4.3999999999999995</v>
      </c>
      <c r="G28" s="389">
        <v>1780</v>
      </c>
      <c r="H28" s="390">
        <v>4.2</v>
      </c>
      <c r="I28" s="390">
        <v>4.5999999999999996</v>
      </c>
      <c r="J28" s="391" t="s">
        <v>544</v>
      </c>
      <c r="M28" s="28"/>
      <c r="N28" s="29"/>
    </row>
    <row r="29" spans="2:14" ht="16.25" customHeight="1" x14ac:dyDescent="0.2">
      <c r="B29" s="319" t="s">
        <v>31</v>
      </c>
      <c r="C29" s="387" t="s">
        <v>729</v>
      </c>
      <c r="D29" s="388">
        <v>6480</v>
      </c>
      <c r="E29" s="389">
        <v>6570</v>
      </c>
      <c r="F29" s="390">
        <v>4.2</v>
      </c>
      <c r="G29" s="389">
        <v>6390</v>
      </c>
      <c r="H29" s="390">
        <v>4</v>
      </c>
      <c r="I29" s="390">
        <v>4.3999999999999995</v>
      </c>
      <c r="J29" s="391" t="s">
        <v>544</v>
      </c>
      <c r="M29" s="28"/>
      <c r="N29" s="29"/>
    </row>
    <row r="30" spans="2:14" ht="16.25" customHeight="1" x14ac:dyDescent="0.2">
      <c r="B30" s="319" t="s">
        <v>32</v>
      </c>
      <c r="C30" s="387" t="s">
        <v>845</v>
      </c>
      <c r="D30" s="388">
        <v>4520</v>
      </c>
      <c r="E30" s="389">
        <v>4460</v>
      </c>
      <c r="F30" s="390">
        <v>5.0999999999999996</v>
      </c>
      <c r="G30" s="389">
        <v>4540</v>
      </c>
      <c r="H30" s="390">
        <v>5.2</v>
      </c>
      <c r="I30" s="390">
        <v>5.3</v>
      </c>
      <c r="J30" s="391" t="s">
        <v>542</v>
      </c>
      <c r="M30" s="28"/>
      <c r="N30" s="29"/>
    </row>
    <row r="31" spans="2:14" ht="16.25" customHeight="1" x14ac:dyDescent="0.2">
      <c r="B31" s="319" t="s">
        <v>33</v>
      </c>
      <c r="C31" s="387" t="s">
        <v>730</v>
      </c>
      <c r="D31" s="388">
        <v>5140</v>
      </c>
      <c r="E31" s="389">
        <v>5190</v>
      </c>
      <c r="F31" s="390">
        <v>4.5999999999999996</v>
      </c>
      <c r="G31" s="389">
        <v>5120</v>
      </c>
      <c r="H31" s="390">
        <v>4.7</v>
      </c>
      <c r="I31" s="390">
        <v>5.0999999999999996</v>
      </c>
      <c r="J31" s="391" t="s">
        <v>543</v>
      </c>
      <c r="M31" s="28"/>
      <c r="N31" s="29"/>
    </row>
    <row r="32" spans="2:14" ht="16.25" customHeight="1" x14ac:dyDescent="0.2">
      <c r="B32" s="319" t="s">
        <v>36</v>
      </c>
      <c r="C32" s="387" t="s">
        <v>846</v>
      </c>
      <c r="D32" s="388">
        <v>3420</v>
      </c>
      <c r="E32" s="389">
        <v>3450</v>
      </c>
      <c r="F32" s="390">
        <v>4.8</v>
      </c>
      <c r="G32" s="389">
        <v>3420</v>
      </c>
      <c r="H32" s="390">
        <v>4.5</v>
      </c>
      <c r="I32" s="390">
        <v>5.0999999999999996</v>
      </c>
      <c r="J32" s="391" t="s">
        <v>545</v>
      </c>
      <c r="M32" s="28"/>
      <c r="N32" s="29"/>
    </row>
    <row r="33" spans="2:14" ht="16.25" customHeight="1" x14ac:dyDescent="0.2">
      <c r="B33" s="319" t="s">
        <v>37</v>
      </c>
      <c r="C33" s="387" t="s">
        <v>847</v>
      </c>
      <c r="D33" s="388">
        <v>1840</v>
      </c>
      <c r="E33" s="389">
        <v>1860</v>
      </c>
      <c r="F33" s="390">
        <v>5</v>
      </c>
      <c r="G33" s="389">
        <v>1810</v>
      </c>
      <c r="H33" s="390">
        <v>4.8</v>
      </c>
      <c r="I33" s="390">
        <v>5.2</v>
      </c>
      <c r="J33" s="391" t="s">
        <v>544</v>
      </c>
      <c r="M33" s="28"/>
      <c r="N33" s="29"/>
    </row>
    <row r="34" spans="2:14" ht="16.25" customHeight="1" x14ac:dyDescent="0.2">
      <c r="B34" s="319" t="s">
        <v>38</v>
      </c>
      <c r="C34" s="387" t="s">
        <v>848</v>
      </c>
      <c r="D34" s="388">
        <v>4080</v>
      </c>
      <c r="E34" s="389">
        <v>4000</v>
      </c>
      <c r="F34" s="390">
        <v>4.9000000000000004</v>
      </c>
      <c r="G34" s="389">
        <v>4110</v>
      </c>
      <c r="H34" s="390">
        <v>5.0999999999999996</v>
      </c>
      <c r="I34" s="390">
        <v>5.0999999999999996</v>
      </c>
      <c r="J34" s="391" t="s">
        <v>542</v>
      </c>
      <c r="M34" s="28"/>
      <c r="N34" s="29"/>
    </row>
    <row r="35" spans="2:14" ht="16.25" customHeight="1" x14ac:dyDescent="0.2">
      <c r="B35" s="319" t="s">
        <v>39</v>
      </c>
      <c r="C35" s="387" t="s">
        <v>731</v>
      </c>
      <c r="D35" s="388">
        <v>8350</v>
      </c>
      <c r="E35" s="389">
        <v>8390</v>
      </c>
      <c r="F35" s="390">
        <v>5</v>
      </c>
      <c r="G35" s="389">
        <v>8300</v>
      </c>
      <c r="H35" s="390">
        <v>4.8</v>
      </c>
      <c r="I35" s="390">
        <v>5.2</v>
      </c>
      <c r="J35" s="391" t="s">
        <v>546</v>
      </c>
      <c r="M35" s="28"/>
      <c r="N35" s="29"/>
    </row>
    <row r="36" spans="2:14" ht="16.25" customHeight="1" x14ac:dyDescent="0.2">
      <c r="B36" s="319" t="s">
        <v>40</v>
      </c>
      <c r="C36" s="387" t="s">
        <v>849</v>
      </c>
      <c r="D36" s="388">
        <v>5910</v>
      </c>
      <c r="E36" s="389">
        <v>5980</v>
      </c>
      <c r="F36" s="390">
        <v>4.5999999999999996</v>
      </c>
      <c r="G36" s="389">
        <v>5830</v>
      </c>
      <c r="H36" s="390">
        <v>4.3999999999999995</v>
      </c>
      <c r="I36" s="390">
        <v>4.8</v>
      </c>
      <c r="J36" s="391" t="s">
        <v>544</v>
      </c>
      <c r="M36" s="28"/>
      <c r="N36" s="29"/>
    </row>
    <row r="37" spans="2:14" ht="16.25" customHeight="1" x14ac:dyDescent="0.2">
      <c r="B37" s="319" t="s">
        <v>41</v>
      </c>
      <c r="C37" s="387" t="s">
        <v>732</v>
      </c>
      <c r="D37" s="388">
        <v>2890</v>
      </c>
      <c r="E37" s="389">
        <v>2740</v>
      </c>
      <c r="F37" s="390">
        <v>5.0999999999999996</v>
      </c>
      <c r="G37" s="389">
        <v>2950</v>
      </c>
      <c r="H37" s="390">
        <v>4.9000000000000004</v>
      </c>
      <c r="I37" s="390">
        <v>5.3</v>
      </c>
      <c r="J37" s="391" t="s">
        <v>542</v>
      </c>
      <c r="M37" s="28"/>
      <c r="N37" s="29"/>
    </row>
    <row r="38" spans="2:14" ht="16.25" customHeight="1" x14ac:dyDescent="0.2">
      <c r="B38" s="319" t="s">
        <v>733</v>
      </c>
      <c r="C38" s="387" t="s">
        <v>850</v>
      </c>
      <c r="D38" s="388">
        <v>6560</v>
      </c>
      <c r="E38" s="389">
        <v>6680</v>
      </c>
      <c r="F38" s="390">
        <v>3.8</v>
      </c>
      <c r="G38" s="389">
        <v>6430</v>
      </c>
      <c r="H38" s="390">
        <v>3.5999999999999996</v>
      </c>
      <c r="I38" s="390">
        <v>4</v>
      </c>
      <c r="J38" s="391" t="s">
        <v>544</v>
      </c>
      <c r="M38" s="28"/>
      <c r="N38" s="29"/>
    </row>
    <row r="39" spans="2:14" ht="16.25" customHeight="1" x14ac:dyDescent="0.2">
      <c r="B39" s="319" t="s">
        <v>734</v>
      </c>
      <c r="C39" s="387" t="s">
        <v>735</v>
      </c>
      <c r="D39" s="388">
        <v>4210</v>
      </c>
      <c r="E39" s="389">
        <v>4290</v>
      </c>
      <c r="F39" s="390">
        <v>3.6999999999999997</v>
      </c>
      <c r="G39" s="389">
        <v>4130</v>
      </c>
      <c r="H39" s="390">
        <v>3.5000000000000004</v>
      </c>
      <c r="I39" s="390">
        <v>3.9</v>
      </c>
      <c r="J39" s="391" t="s">
        <v>544</v>
      </c>
      <c r="M39" s="28"/>
      <c r="N39" s="29"/>
    </row>
    <row r="40" spans="2:14" ht="16.25" customHeight="1" x14ac:dyDescent="0.2">
      <c r="B40" s="319" t="s">
        <v>736</v>
      </c>
      <c r="C40" s="387" t="s">
        <v>851</v>
      </c>
      <c r="D40" s="388">
        <v>4150</v>
      </c>
      <c r="E40" s="389">
        <v>4210</v>
      </c>
      <c r="F40" s="390">
        <v>3.9</v>
      </c>
      <c r="G40" s="389">
        <v>4090</v>
      </c>
      <c r="H40" s="390">
        <v>3.6999999999999997</v>
      </c>
      <c r="I40" s="390">
        <v>4.1000000000000005</v>
      </c>
      <c r="J40" s="391" t="s">
        <v>544</v>
      </c>
      <c r="M40" s="28"/>
      <c r="N40" s="29"/>
    </row>
    <row r="41" spans="2:14" ht="16.25" customHeight="1" x14ac:dyDescent="0.2">
      <c r="B41" s="319" t="s">
        <v>43</v>
      </c>
      <c r="C41" s="387" t="s">
        <v>737</v>
      </c>
      <c r="D41" s="388">
        <v>6790</v>
      </c>
      <c r="E41" s="389">
        <v>6850</v>
      </c>
      <c r="F41" s="390">
        <v>5.0999999999999996</v>
      </c>
      <c r="G41" s="389">
        <v>6730</v>
      </c>
      <c r="H41" s="390">
        <v>4.9000000000000004</v>
      </c>
      <c r="I41" s="390">
        <v>5.3</v>
      </c>
      <c r="J41" s="391" t="s">
        <v>544</v>
      </c>
      <c r="M41" s="28"/>
      <c r="N41" s="29"/>
    </row>
    <row r="42" spans="2:14" ht="16.25" customHeight="1" x14ac:dyDescent="0.2">
      <c r="B42" s="319" t="s">
        <v>44</v>
      </c>
      <c r="C42" s="387" t="s">
        <v>852</v>
      </c>
      <c r="D42" s="388">
        <v>4260</v>
      </c>
      <c r="E42" s="389">
        <v>4300</v>
      </c>
      <c r="F42" s="390">
        <v>5.2</v>
      </c>
      <c r="G42" s="389">
        <v>4220</v>
      </c>
      <c r="H42" s="390">
        <v>5</v>
      </c>
      <c r="I42" s="390">
        <v>5.4</v>
      </c>
      <c r="J42" s="391" t="s">
        <v>544</v>
      </c>
      <c r="M42" s="28"/>
      <c r="N42" s="29"/>
    </row>
    <row r="43" spans="2:14" ht="16.25" customHeight="1" x14ac:dyDescent="0.2">
      <c r="B43" s="319" t="s">
        <v>46</v>
      </c>
      <c r="C43" s="387" t="s">
        <v>853</v>
      </c>
      <c r="D43" s="388">
        <v>2110</v>
      </c>
      <c r="E43" s="389">
        <v>2130</v>
      </c>
      <c r="F43" s="390">
        <v>5.5</v>
      </c>
      <c r="G43" s="389">
        <v>2090</v>
      </c>
      <c r="H43" s="390">
        <v>5.3</v>
      </c>
      <c r="I43" s="390">
        <v>5.7</v>
      </c>
      <c r="J43" s="391" t="s">
        <v>854</v>
      </c>
      <c r="M43" s="28"/>
      <c r="N43" s="29"/>
    </row>
    <row r="44" spans="2:14" ht="16.25" customHeight="1" x14ac:dyDescent="0.2">
      <c r="B44" s="319" t="s">
        <v>47</v>
      </c>
      <c r="C44" s="387" t="s">
        <v>855</v>
      </c>
      <c r="D44" s="388">
        <v>2210</v>
      </c>
      <c r="E44" s="389">
        <v>2070</v>
      </c>
      <c r="F44" s="390">
        <v>5.7</v>
      </c>
      <c r="G44" s="389">
        <v>2270</v>
      </c>
      <c r="H44" s="390">
        <v>5.7</v>
      </c>
      <c r="I44" s="390">
        <v>5.8999999999999995</v>
      </c>
      <c r="J44" s="391" t="s">
        <v>827</v>
      </c>
      <c r="M44" s="28"/>
      <c r="N44" s="29"/>
    </row>
    <row r="45" spans="2:14" ht="16.25" customHeight="1" x14ac:dyDescent="0.2">
      <c r="B45" s="319" t="s">
        <v>48</v>
      </c>
      <c r="C45" s="387" t="s">
        <v>738</v>
      </c>
      <c r="D45" s="388">
        <v>2160</v>
      </c>
      <c r="E45" s="389">
        <v>2190</v>
      </c>
      <c r="F45" s="390">
        <v>5</v>
      </c>
      <c r="G45" s="389">
        <v>2130</v>
      </c>
      <c r="H45" s="390">
        <v>4.7</v>
      </c>
      <c r="I45" s="390">
        <v>5.2</v>
      </c>
      <c r="J45" s="391" t="s">
        <v>544</v>
      </c>
      <c r="M45" s="28"/>
      <c r="N45" s="29"/>
    </row>
    <row r="46" spans="2:14" ht="16.25" customHeight="1" x14ac:dyDescent="0.2">
      <c r="B46" s="319" t="s">
        <v>49</v>
      </c>
      <c r="C46" s="387" t="s">
        <v>856</v>
      </c>
      <c r="D46" s="388">
        <v>2290</v>
      </c>
      <c r="E46" s="389">
        <v>2310</v>
      </c>
      <c r="F46" s="390">
        <v>5.2</v>
      </c>
      <c r="G46" s="389">
        <v>2260</v>
      </c>
      <c r="H46" s="390">
        <v>5</v>
      </c>
      <c r="I46" s="390">
        <v>5.4</v>
      </c>
      <c r="J46" s="391" t="s">
        <v>546</v>
      </c>
      <c r="M46" s="28"/>
      <c r="N46" s="29"/>
    </row>
    <row r="47" spans="2:14" ht="16.25" customHeight="1" x14ac:dyDescent="0.2">
      <c r="B47" s="319" t="s">
        <v>50</v>
      </c>
      <c r="C47" s="387" t="s">
        <v>739</v>
      </c>
      <c r="D47" s="388">
        <v>18600</v>
      </c>
      <c r="E47" s="389">
        <v>18400</v>
      </c>
      <c r="F47" s="390">
        <v>5.2</v>
      </c>
      <c r="G47" s="389">
        <v>18800</v>
      </c>
      <c r="H47" s="390">
        <v>4.8</v>
      </c>
      <c r="I47" s="390">
        <v>5.2</v>
      </c>
      <c r="J47" s="391" t="s">
        <v>544</v>
      </c>
      <c r="M47" s="28"/>
      <c r="N47" s="29"/>
    </row>
    <row r="48" spans="2:14" ht="16.25" customHeight="1" x14ac:dyDescent="0.2">
      <c r="B48" s="319" t="s">
        <v>51</v>
      </c>
      <c r="C48" s="387" t="s">
        <v>857</v>
      </c>
      <c r="D48" s="388">
        <v>12100</v>
      </c>
      <c r="E48" s="389">
        <v>12200</v>
      </c>
      <c r="F48" s="390">
        <v>4.8</v>
      </c>
      <c r="G48" s="389">
        <v>12000</v>
      </c>
      <c r="H48" s="390">
        <v>4.5999999999999996</v>
      </c>
      <c r="I48" s="390">
        <v>5</v>
      </c>
      <c r="J48" s="391" t="s">
        <v>546</v>
      </c>
      <c r="M48" s="28"/>
      <c r="N48" s="29"/>
    </row>
    <row r="49" spans="2:14" ht="16.25" customHeight="1" x14ac:dyDescent="0.2">
      <c r="B49" s="319" t="s">
        <v>52</v>
      </c>
      <c r="C49" s="387" t="s">
        <v>740</v>
      </c>
      <c r="D49" s="388">
        <v>6120</v>
      </c>
      <c r="E49" s="389">
        <v>6290</v>
      </c>
      <c r="F49" s="390">
        <v>4.9000000000000004</v>
      </c>
      <c r="G49" s="389">
        <v>6050</v>
      </c>
      <c r="H49" s="390">
        <v>5.0999999999999996</v>
      </c>
      <c r="I49" s="390">
        <v>5.0999999999999996</v>
      </c>
      <c r="J49" s="391" t="s">
        <v>542</v>
      </c>
      <c r="M49" s="28"/>
      <c r="N49" s="29"/>
    </row>
    <row r="50" spans="2:14" ht="16.25" customHeight="1" x14ac:dyDescent="0.2">
      <c r="B50" s="319" t="s">
        <v>53</v>
      </c>
      <c r="C50" s="387" t="s">
        <v>858</v>
      </c>
      <c r="D50" s="388">
        <v>3670</v>
      </c>
      <c r="E50" s="389">
        <v>3680</v>
      </c>
      <c r="F50" s="390">
        <v>4.3</v>
      </c>
      <c r="G50" s="389">
        <v>3660</v>
      </c>
      <c r="H50" s="390">
        <v>4.1000000000000005</v>
      </c>
      <c r="I50" s="390">
        <v>4.5</v>
      </c>
      <c r="J50" s="391" t="s">
        <v>543</v>
      </c>
      <c r="M50" s="28"/>
      <c r="N50" s="29"/>
    </row>
    <row r="51" spans="2:14" ht="16.25" customHeight="1" x14ac:dyDescent="0.2">
      <c r="B51" s="319" t="s">
        <v>54</v>
      </c>
      <c r="C51" s="387" t="s">
        <v>859</v>
      </c>
      <c r="D51" s="388">
        <v>4020</v>
      </c>
      <c r="E51" s="389">
        <v>3960</v>
      </c>
      <c r="F51" s="390">
        <v>4.8</v>
      </c>
      <c r="G51" s="389">
        <v>4040</v>
      </c>
      <c r="H51" s="390">
        <v>5</v>
      </c>
      <c r="I51" s="390">
        <v>5</v>
      </c>
      <c r="J51" s="391" t="s">
        <v>542</v>
      </c>
      <c r="M51" s="28"/>
      <c r="N51" s="29"/>
    </row>
    <row r="52" spans="2:14" ht="16.25" customHeight="1" x14ac:dyDescent="0.2">
      <c r="B52" s="319" t="s">
        <v>55</v>
      </c>
      <c r="C52" s="387" t="s">
        <v>860</v>
      </c>
      <c r="D52" s="388">
        <v>2440</v>
      </c>
      <c r="E52" s="389">
        <v>2390</v>
      </c>
      <c r="F52" s="390">
        <v>6</v>
      </c>
      <c r="G52" s="389">
        <v>2460</v>
      </c>
      <c r="H52" s="390">
        <v>6.2</v>
      </c>
      <c r="I52" s="390">
        <v>6.2</v>
      </c>
      <c r="J52" s="391" t="s">
        <v>542</v>
      </c>
      <c r="M52" s="28"/>
      <c r="N52" s="29"/>
    </row>
    <row r="53" spans="2:14" ht="16.25" customHeight="1" x14ac:dyDescent="0.2">
      <c r="B53" s="319" t="s">
        <v>56</v>
      </c>
      <c r="C53" s="387" t="s">
        <v>741</v>
      </c>
      <c r="D53" s="388">
        <v>4380</v>
      </c>
      <c r="E53" s="389">
        <v>4420</v>
      </c>
      <c r="F53" s="390">
        <v>5.0999999999999996</v>
      </c>
      <c r="G53" s="389">
        <v>4330</v>
      </c>
      <c r="H53" s="390">
        <v>4.9000000000000004</v>
      </c>
      <c r="I53" s="390">
        <v>5.3</v>
      </c>
      <c r="J53" s="391" t="s">
        <v>544</v>
      </c>
      <c r="M53" s="28"/>
      <c r="N53" s="29"/>
    </row>
    <row r="54" spans="2:14" ht="16.25" customHeight="1" thickBot="1" x14ac:dyDescent="0.25">
      <c r="B54" s="331" t="s">
        <v>57</v>
      </c>
      <c r="C54" s="512" t="s">
        <v>861</v>
      </c>
      <c r="D54" s="513">
        <v>2220</v>
      </c>
      <c r="E54" s="514">
        <v>2240</v>
      </c>
      <c r="F54" s="515">
        <v>5.0999999999999996</v>
      </c>
      <c r="G54" s="514">
        <v>2200</v>
      </c>
      <c r="H54" s="515">
        <v>4.9000000000000004</v>
      </c>
      <c r="I54" s="515">
        <v>5.3</v>
      </c>
      <c r="J54" s="516" t="s">
        <v>544</v>
      </c>
      <c r="M54" s="28"/>
      <c r="N54" s="29"/>
    </row>
    <row r="55" spans="2:14" ht="16.25" customHeight="1" thickTop="1" x14ac:dyDescent="0.2">
      <c r="B55" s="332" t="s">
        <v>58</v>
      </c>
      <c r="C55" s="375" t="s">
        <v>862</v>
      </c>
      <c r="D55" s="333">
        <v>17500</v>
      </c>
      <c r="E55" s="333">
        <v>17200</v>
      </c>
      <c r="F55" s="376">
        <v>5.0999999999999996</v>
      </c>
      <c r="G55" s="333">
        <v>17600</v>
      </c>
      <c r="H55" s="377">
        <v>4.9000000000000004</v>
      </c>
      <c r="I55" s="376">
        <v>5.3</v>
      </c>
      <c r="J55" s="459" t="s">
        <v>543</v>
      </c>
      <c r="M55" s="28"/>
      <c r="N55" s="29"/>
    </row>
    <row r="56" spans="2:14" ht="16.25" customHeight="1" x14ac:dyDescent="0.2">
      <c r="B56" s="332" t="s">
        <v>59</v>
      </c>
      <c r="C56" s="387" t="s">
        <v>863</v>
      </c>
      <c r="D56" s="388">
        <v>15700</v>
      </c>
      <c r="E56" s="389">
        <v>16000</v>
      </c>
      <c r="F56" s="390">
        <v>5.2</v>
      </c>
      <c r="G56" s="389">
        <v>15500</v>
      </c>
      <c r="H56" s="390">
        <v>5.2</v>
      </c>
      <c r="I56" s="390">
        <v>5.4</v>
      </c>
      <c r="J56" s="391" t="s">
        <v>542</v>
      </c>
      <c r="M56" s="28"/>
      <c r="N56" s="29"/>
    </row>
    <row r="57" spans="2:14" ht="16.25" customHeight="1" x14ac:dyDescent="0.2">
      <c r="B57" s="332" t="s">
        <v>60</v>
      </c>
      <c r="C57" s="375" t="s">
        <v>742</v>
      </c>
      <c r="D57" s="333">
        <v>10900</v>
      </c>
      <c r="E57" s="333">
        <v>11000</v>
      </c>
      <c r="F57" s="376">
        <v>4.1000000000000005</v>
      </c>
      <c r="G57" s="333">
        <v>10700</v>
      </c>
      <c r="H57" s="377">
        <v>3.9</v>
      </c>
      <c r="I57" s="376">
        <v>4.3</v>
      </c>
      <c r="J57" s="375" t="s">
        <v>546</v>
      </c>
      <c r="M57" s="28"/>
      <c r="N57" s="29"/>
    </row>
    <row r="58" spans="2:14" ht="16.25" customHeight="1" x14ac:dyDescent="0.2">
      <c r="B58" s="332" t="s">
        <v>61</v>
      </c>
      <c r="C58" s="387" t="s">
        <v>864</v>
      </c>
      <c r="D58" s="388">
        <v>7540</v>
      </c>
      <c r="E58" s="389">
        <v>7630</v>
      </c>
      <c r="F58" s="390">
        <v>4.5</v>
      </c>
      <c r="G58" s="389">
        <v>7500</v>
      </c>
      <c r="H58" s="390">
        <v>4.5</v>
      </c>
      <c r="I58" s="390">
        <v>4.7</v>
      </c>
      <c r="J58" s="391" t="s">
        <v>542</v>
      </c>
      <c r="M58" s="28"/>
      <c r="N58" s="29"/>
    </row>
    <row r="59" spans="2:14" ht="16.25" customHeight="1" x14ac:dyDescent="0.2">
      <c r="B59" s="332" t="s">
        <v>62</v>
      </c>
      <c r="C59" s="375" t="s">
        <v>743</v>
      </c>
      <c r="D59" s="333">
        <v>4680</v>
      </c>
      <c r="E59" s="333">
        <v>4600</v>
      </c>
      <c r="F59" s="376">
        <v>4</v>
      </c>
      <c r="G59" s="333">
        <v>4720</v>
      </c>
      <c r="H59" s="377">
        <v>3.8</v>
      </c>
      <c r="I59" s="376">
        <v>4.2</v>
      </c>
      <c r="J59" s="459" t="s">
        <v>543</v>
      </c>
      <c r="M59" s="28"/>
      <c r="N59" s="29"/>
    </row>
    <row r="60" spans="2:14" ht="16.25" customHeight="1" x14ac:dyDescent="0.2">
      <c r="B60" s="332" t="s">
        <v>63</v>
      </c>
      <c r="C60" s="387" t="s">
        <v>865</v>
      </c>
      <c r="D60" s="388">
        <v>4420</v>
      </c>
      <c r="E60" s="389">
        <v>4360</v>
      </c>
      <c r="F60" s="390">
        <v>4.3</v>
      </c>
      <c r="G60" s="389">
        <v>4440</v>
      </c>
      <c r="H60" s="390">
        <v>4.1000000000000005</v>
      </c>
      <c r="I60" s="390">
        <v>4.5</v>
      </c>
      <c r="J60" s="391" t="s">
        <v>543</v>
      </c>
      <c r="M60" s="28"/>
      <c r="N60" s="29"/>
    </row>
    <row r="61" spans="2:14" ht="16.25" customHeight="1" x14ac:dyDescent="0.2">
      <c r="B61" s="332" t="s">
        <v>64</v>
      </c>
      <c r="C61" s="375" t="s">
        <v>744</v>
      </c>
      <c r="D61" s="333">
        <v>4260</v>
      </c>
      <c r="E61" s="333">
        <v>4290</v>
      </c>
      <c r="F61" s="376">
        <v>5</v>
      </c>
      <c r="G61" s="333">
        <v>4220</v>
      </c>
      <c r="H61" s="377">
        <v>4.3999999999999995</v>
      </c>
      <c r="I61" s="376">
        <v>4.8</v>
      </c>
      <c r="J61" s="375" t="s">
        <v>544</v>
      </c>
      <c r="M61" s="28"/>
      <c r="N61" s="29"/>
    </row>
    <row r="62" spans="2:14" ht="16.25" customHeight="1" x14ac:dyDescent="0.2">
      <c r="B62" s="332" t="s">
        <v>65</v>
      </c>
      <c r="C62" s="387" t="s">
        <v>866</v>
      </c>
      <c r="D62" s="388">
        <v>3620</v>
      </c>
      <c r="E62" s="389">
        <v>3680</v>
      </c>
      <c r="F62" s="390">
        <v>5.2</v>
      </c>
      <c r="G62" s="389">
        <v>3560</v>
      </c>
      <c r="H62" s="390">
        <v>5</v>
      </c>
      <c r="I62" s="390">
        <v>5.5</v>
      </c>
      <c r="J62" s="391" t="s">
        <v>544</v>
      </c>
      <c r="M62" s="28"/>
      <c r="N62" s="29"/>
    </row>
    <row r="63" spans="2:14" ht="16.25" customHeight="1" x14ac:dyDescent="0.2">
      <c r="B63" s="332" t="s">
        <v>66</v>
      </c>
      <c r="C63" s="375" t="s">
        <v>745</v>
      </c>
      <c r="D63" s="333">
        <v>3300</v>
      </c>
      <c r="E63" s="333">
        <v>3310</v>
      </c>
      <c r="F63" s="376">
        <v>5.4</v>
      </c>
      <c r="G63" s="333">
        <v>3290</v>
      </c>
      <c r="H63" s="377">
        <v>5.2</v>
      </c>
      <c r="I63" s="376">
        <v>5.6000000000000005</v>
      </c>
      <c r="J63" s="459" t="s">
        <v>543</v>
      </c>
      <c r="M63" s="28"/>
      <c r="N63" s="29"/>
    </row>
    <row r="64" spans="2:14" ht="16.25" customHeight="1" x14ac:dyDescent="0.2">
      <c r="B64" s="332" t="s">
        <v>67</v>
      </c>
      <c r="C64" s="387" t="s">
        <v>867</v>
      </c>
      <c r="D64" s="388">
        <v>3070</v>
      </c>
      <c r="E64" s="389">
        <v>3080</v>
      </c>
      <c r="F64" s="390">
        <v>5.5</v>
      </c>
      <c r="G64" s="389">
        <v>3050</v>
      </c>
      <c r="H64" s="390">
        <v>5.2</v>
      </c>
      <c r="I64" s="390">
        <v>5.7</v>
      </c>
      <c r="J64" s="391" t="s">
        <v>544</v>
      </c>
      <c r="M64" s="28"/>
      <c r="N64" s="29"/>
    </row>
    <row r="65" spans="2:14" ht="16.25" customHeight="1" x14ac:dyDescent="0.2">
      <c r="B65" s="332" t="s">
        <v>68</v>
      </c>
      <c r="C65" s="375" t="s">
        <v>746</v>
      </c>
      <c r="D65" s="333">
        <v>2640</v>
      </c>
      <c r="E65" s="333">
        <v>2650</v>
      </c>
      <c r="F65" s="376">
        <v>4.5999999999999996</v>
      </c>
      <c r="G65" s="333">
        <v>2640</v>
      </c>
      <c r="H65" s="377">
        <v>4.3999999999999995</v>
      </c>
      <c r="I65" s="376">
        <v>4.8</v>
      </c>
      <c r="J65" s="459" t="s">
        <v>543</v>
      </c>
      <c r="M65" s="28"/>
      <c r="N65" s="29"/>
    </row>
    <row r="66" spans="2:14" ht="16.25" customHeight="1" x14ac:dyDescent="0.2">
      <c r="B66" s="332" t="s">
        <v>69</v>
      </c>
      <c r="C66" s="387" t="s">
        <v>868</v>
      </c>
      <c r="D66" s="388">
        <v>1990</v>
      </c>
      <c r="E66" s="389">
        <v>2010</v>
      </c>
      <c r="F66" s="390">
        <v>5.4</v>
      </c>
      <c r="G66" s="389">
        <v>1970</v>
      </c>
      <c r="H66" s="390">
        <v>5</v>
      </c>
      <c r="I66" s="390">
        <v>5.7</v>
      </c>
      <c r="J66" s="391" t="s">
        <v>544</v>
      </c>
      <c r="M66" s="28"/>
      <c r="N66" s="29"/>
    </row>
    <row r="67" spans="2:14" ht="16.25" customHeight="1" x14ac:dyDescent="0.2">
      <c r="B67" s="332" t="s">
        <v>70</v>
      </c>
      <c r="C67" s="375" t="s">
        <v>747</v>
      </c>
      <c r="D67" s="333">
        <v>1830</v>
      </c>
      <c r="E67" s="333">
        <v>1850</v>
      </c>
      <c r="F67" s="376">
        <v>5.4</v>
      </c>
      <c r="G67" s="333">
        <v>1810</v>
      </c>
      <c r="H67" s="377">
        <v>5.2</v>
      </c>
      <c r="I67" s="376">
        <v>5.6000000000000005</v>
      </c>
      <c r="J67" s="375" t="s">
        <v>544</v>
      </c>
      <c r="M67" s="28"/>
      <c r="N67" s="29"/>
    </row>
    <row r="68" spans="2:14" ht="16.25" customHeight="1" x14ac:dyDescent="0.2">
      <c r="B68" s="332" t="s">
        <v>71</v>
      </c>
      <c r="C68" s="387" t="s">
        <v>869</v>
      </c>
      <c r="D68" s="388">
        <v>1340</v>
      </c>
      <c r="E68" s="389">
        <v>1350</v>
      </c>
      <c r="F68" s="390">
        <v>5.8999999999999995</v>
      </c>
      <c r="G68" s="389">
        <v>1330</v>
      </c>
      <c r="H68" s="390">
        <v>5.7</v>
      </c>
      <c r="I68" s="390">
        <v>6.1</v>
      </c>
      <c r="J68" s="391" t="s">
        <v>544</v>
      </c>
      <c r="M68" s="28"/>
      <c r="N68" s="29"/>
    </row>
    <row r="69" spans="2:14" ht="16.25" customHeight="1" x14ac:dyDescent="0.2">
      <c r="B69" s="332" t="s">
        <v>72</v>
      </c>
      <c r="C69" s="375" t="s">
        <v>748</v>
      </c>
      <c r="D69" s="333">
        <v>3080</v>
      </c>
      <c r="E69" s="333" t="s">
        <v>265</v>
      </c>
      <c r="F69" s="376" t="s">
        <v>265</v>
      </c>
      <c r="G69" s="333">
        <v>3080</v>
      </c>
      <c r="H69" s="377">
        <v>5.4</v>
      </c>
      <c r="I69" s="376" t="s">
        <v>870</v>
      </c>
      <c r="J69" s="375" t="s">
        <v>871</v>
      </c>
      <c r="M69" s="28"/>
      <c r="N69" s="29"/>
    </row>
    <row r="70" spans="2:14" ht="16.25" customHeight="1" x14ac:dyDescent="0.2">
      <c r="B70" s="332" t="s">
        <v>73</v>
      </c>
      <c r="C70" s="387" t="s">
        <v>872</v>
      </c>
      <c r="D70" s="388">
        <v>1850</v>
      </c>
      <c r="E70" s="389" t="s">
        <v>269</v>
      </c>
      <c r="F70" s="390" t="s">
        <v>269</v>
      </c>
      <c r="G70" s="389">
        <v>1850</v>
      </c>
      <c r="H70" s="390">
        <v>5.2</v>
      </c>
      <c r="I70" s="390" t="s">
        <v>870</v>
      </c>
      <c r="J70" s="391" t="s">
        <v>873</v>
      </c>
      <c r="M70" s="28"/>
      <c r="N70" s="29"/>
    </row>
    <row r="71" spans="2:14" ht="16.25" customHeight="1" x14ac:dyDescent="0.2">
      <c r="B71" s="332" t="s">
        <v>74</v>
      </c>
      <c r="C71" s="375" t="s">
        <v>749</v>
      </c>
      <c r="D71" s="333">
        <v>1760</v>
      </c>
      <c r="E71" s="376" t="s">
        <v>265</v>
      </c>
      <c r="F71" s="376" t="s">
        <v>265</v>
      </c>
      <c r="G71" s="333">
        <v>1760</v>
      </c>
      <c r="H71" s="377">
        <v>5</v>
      </c>
      <c r="I71" s="376" t="s">
        <v>870</v>
      </c>
      <c r="J71" s="459" t="s">
        <v>874</v>
      </c>
      <c r="M71" s="28"/>
      <c r="N71" s="29"/>
    </row>
    <row r="72" spans="2:14" ht="16.25" customHeight="1" x14ac:dyDescent="0.2">
      <c r="B72" s="332" t="s">
        <v>75</v>
      </c>
      <c r="C72" s="387" t="s">
        <v>875</v>
      </c>
      <c r="D72" s="388">
        <v>1390</v>
      </c>
      <c r="E72" s="389" t="s">
        <v>269</v>
      </c>
      <c r="F72" s="390" t="s">
        <v>269</v>
      </c>
      <c r="G72" s="389">
        <v>1390</v>
      </c>
      <c r="H72" s="390">
        <v>5.5</v>
      </c>
      <c r="I72" s="390" t="s">
        <v>870</v>
      </c>
      <c r="J72" s="391" t="s">
        <v>876</v>
      </c>
      <c r="M72" s="28"/>
      <c r="N72" s="29"/>
    </row>
    <row r="73" spans="2:14" ht="16.25" customHeight="1" x14ac:dyDescent="0.2">
      <c r="B73" s="332" t="s">
        <v>76</v>
      </c>
      <c r="C73" s="375" t="s">
        <v>750</v>
      </c>
      <c r="D73" s="333">
        <v>1140</v>
      </c>
      <c r="E73" s="333" t="s">
        <v>265</v>
      </c>
      <c r="F73" s="376" t="s">
        <v>265</v>
      </c>
      <c r="G73" s="333">
        <v>1140</v>
      </c>
      <c r="H73" s="377">
        <v>6.5</v>
      </c>
      <c r="I73" s="376">
        <v>6.9</v>
      </c>
      <c r="J73" s="459" t="s">
        <v>877</v>
      </c>
      <c r="M73" s="28"/>
      <c r="N73" s="29"/>
    </row>
    <row r="74" spans="2:14" ht="16.25" customHeight="1" x14ac:dyDescent="0.2">
      <c r="B74" s="332" t="s">
        <v>77</v>
      </c>
      <c r="C74" s="387" t="s">
        <v>878</v>
      </c>
      <c r="D74" s="388">
        <v>906</v>
      </c>
      <c r="E74" s="389" t="s">
        <v>269</v>
      </c>
      <c r="F74" s="390" t="s">
        <v>269</v>
      </c>
      <c r="G74" s="389">
        <v>906</v>
      </c>
      <c r="H74" s="390">
        <v>5.0999999999999996</v>
      </c>
      <c r="I74" s="390" t="s">
        <v>870</v>
      </c>
      <c r="J74" s="391" t="s">
        <v>873</v>
      </c>
      <c r="M74" s="28"/>
      <c r="N74" s="29"/>
    </row>
    <row r="75" spans="2:14" ht="16.25" customHeight="1" x14ac:dyDescent="0.2">
      <c r="B75" s="332" t="s">
        <v>78</v>
      </c>
      <c r="C75" s="375" t="s">
        <v>751</v>
      </c>
      <c r="D75" s="333">
        <v>880</v>
      </c>
      <c r="E75" s="376" t="s">
        <v>265</v>
      </c>
      <c r="F75" s="376" t="s">
        <v>265</v>
      </c>
      <c r="G75" s="333">
        <v>880</v>
      </c>
      <c r="H75" s="377">
        <v>5.4</v>
      </c>
      <c r="I75" s="376" t="s">
        <v>870</v>
      </c>
      <c r="J75" s="375" t="s">
        <v>871</v>
      </c>
      <c r="M75" s="28"/>
      <c r="N75" s="29"/>
    </row>
    <row r="76" spans="2:14" ht="16.25" customHeight="1" x14ac:dyDescent="0.2">
      <c r="B76" s="332" t="s">
        <v>79</v>
      </c>
      <c r="C76" s="387" t="s">
        <v>879</v>
      </c>
      <c r="D76" s="388">
        <v>872</v>
      </c>
      <c r="E76" s="389" t="s">
        <v>269</v>
      </c>
      <c r="F76" s="390" t="s">
        <v>269</v>
      </c>
      <c r="G76" s="389">
        <v>872</v>
      </c>
      <c r="H76" s="390">
        <v>6.4</v>
      </c>
      <c r="I76" s="390" t="s">
        <v>870</v>
      </c>
      <c r="J76" s="391" t="s">
        <v>876</v>
      </c>
      <c r="M76" s="28"/>
      <c r="N76" s="29"/>
    </row>
    <row r="77" spans="2:14" ht="16.25" customHeight="1" x14ac:dyDescent="0.2">
      <c r="B77" s="332" t="s">
        <v>80</v>
      </c>
      <c r="C77" s="375" t="s">
        <v>752</v>
      </c>
      <c r="D77" s="333">
        <v>845</v>
      </c>
      <c r="E77" s="333" t="s">
        <v>265</v>
      </c>
      <c r="F77" s="376" t="s">
        <v>265</v>
      </c>
      <c r="G77" s="333">
        <v>845</v>
      </c>
      <c r="H77" s="377">
        <v>5.5</v>
      </c>
      <c r="I77" s="376" t="s">
        <v>870</v>
      </c>
      <c r="J77" s="375" t="s">
        <v>871</v>
      </c>
      <c r="M77" s="28"/>
      <c r="N77" s="29"/>
    </row>
    <row r="78" spans="2:14" ht="16.25" customHeight="1" x14ac:dyDescent="0.2">
      <c r="B78" s="332" t="s">
        <v>81</v>
      </c>
      <c r="C78" s="387" t="s">
        <v>880</v>
      </c>
      <c r="D78" s="388">
        <v>849</v>
      </c>
      <c r="E78" s="389" t="s">
        <v>269</v>
      </c>
      <c r="F78" s="390" t="s">
        <v>269</v>
      </c>
      <c r="G78" s="389">
        <v>849</v>
      </c>
      <c r="H78" s="390">
        <v>4.8</v>
      </c>
      <c r="I78" s="390">
        <v>5.2</v>
      </c>
      <c r="J78" s="391" t="s">
        <v>881</v>
      </c>
      <c r="M78" s="28"/>
      <c r="N78" s="29"/>
    </row>
    <row r="79" spans="2:14" ht="16.25" customHeight="1" x14ac:dyDescent="0.2">
      <c r="B79" s="332" t="s">
        <v>82</v>
      </c>
      <c r="C79" s="375" t="s">
        <v>753</v>
      </c>
      <c r="D79" s="333">
        <v>661</v>
      </c>
      <c r="E79" s="376" t="s">
        <v>265</v>
      </c>
      <c r="F79" s="376" t="s">
        <v>265</v>
      </c>
      <c r="G79" s="333">
        <v>661</v>
      </c>
      <c r="H79" s="377">
        <v>5.5</v>
      </c>
      <c r="I79" s="376" t="s">
        <v>870</v>
      </c>
      <c r="J79" s="375" t="s">
        <v>871</v>
      </c>
      <c r="M79" s="28"/>
      <c r="N79" s="29"/>
    </row>
    <row r="80" spans="2:14" ht="16.25" customHeight="1" x14ac:dyDescent="0.2">
      <c r="B80" s="332" t="s">
        <v>83</v>
      </c>
      <c r="C80" s="387" t="s">
        <v>882</v>
      </c>
      <c r="D80" s="388">
        <v>499</v>
      </c>
      <c r="E80" s="389" t="s">
        <v>269</v>
      </c>
      <c r="F80" s="390" t="s">
        <v>269</v>
      </c>
      <c r="G80" s="389">
        <v>499</v>
      </c>
      <c r="H80" s="390">
        <v>8</v>
      </c>
      <c r="I80" s="390">
        <v>8.4</v>
      </c>
      <c r="J80" s="391" t="s">
        <v>881</v>
      </c>
      <c r="M80" s="28"/>
      <c r="N80" s="29"/>
    </row>
    <row r="81" spans="2:14" ht="16.25" customHeight="1" x14ac:dyDescent="0.2">
      <c r="B81" s="332" t="s">
        <v>84</v>
      </c>
      <c r="C81" s="375" t="s">
        <v>754</v>
      </c>
      <c r="D81" s="333">
        <v>383</v>
      </c>
      <c r="E81" s="333" t="s">
        <v>265</v>
      </c>
      <c r="F81" s="376" t="s">
        <v>265</v>
      </c>
      <c r="G81" s="333">
        <v>383</v>
      </c>
      <c r="H81" s="377">
        <v>6</v>
      </c>
      <c r="I81" s="376" t="s">
        <v>870</v>
      </c>
      <c r="J81" s="375" t="s">
        <v>871</v>
      </c>
      <c r="M81" s="28"/>
      <c r="N81" s="29"/>
    </row>
    <row r="82" spans="2:14" ht="16.25" customHeight="1" x14ac:dyDescent="0.2">
      <c r="B82" s="332" t="s">
        <v>85</v>
      </c>
      <c r="C82" s="387" t="s">
        <v>883</v>
      </c>
      <c r="D82" s="388">
        <v>371</v>
      </c>
      <c r="E82" s="389" t="s">
        <v>269</v>
      </c>
      <c r="F82" s="390" t="s">
        <v>269</v>
      </c>
      <c r="G82" s="389">
        <v>371</v>
      </c>
      <c r="H82" s="390">
        <v>5.7</v>
      </c>
      <c r="I82" s="390">
        <v>6.1</v>
      </c>
      <c r="J82" s="391" t="s">
        <v>881</v>
      </c>
      <c r="M82" s="28"/>
      <c r="N82" s="29"/>
    </row>
    <row r="83" spans="2:14" ht="16.25" customHeight="1" x14ac:dyDescent="0.2">
      <c r="B83" s="332" t="s">
        <v>86</v>
      </c>
      <c r="C83" s="375" t="s">
        <v>755</v>
      </c>
      <c r="D83" s="333">
        <v>213</v>
      </c>
      <c r="E83" s="376" t="s">
        <v>265</v>
      </c>
      <c r="F83" s="376" t="s">
        <v>265</v>
      </c>
      <c r="G83" s="333">
        <v>213</v>
      </c>
      <c r="H83" s="377">
        <v>5.5</v>
      </c>
      <c r="I83" s="376" t="s">
        <v>870</v>
      </c>
      <c r="J83" s="459" t="s">
        <v>874</v>
      </c>
      <c r="M83" s="28"/>
      <c r="N83" s="29"/>
    </row>
    <row r="84" spans="2:14" ht="16.25" customHeight="1" x14ac:dyDescent="0.2">
      <c r="B84" s="332" t="s">
        <v>87</v>
      </c>
      <c r="C84" s="387" t="s">
        <v>884</v>
      </c>
      <c r="D84" s="388">
        <v>171</v>
      </c>
      <c r="E84" s="389" t="s">
        <v>269</v>
      </c>
      <c r="F84" s="390" t="s">
        <v>269</v>
      </c>
      <c r="G84" s="389">
        <v>171</v>
      </c>
      <c r="H84" s="390">
        <v>8.3000000000000007</v>
      </c>
      <c r="I84" s="390">
        <v>8.6999999999999993</v>
      </c>
      <c r="J84" s="391" t="s">
        <v>881</v>
      </c>
      <c r="M84" s="28"/>
      <c r="N84" s="29"/>
    </row>
    <row r="85" spans="2:14" ht="16.25" customHeight="1" x14ac:dyDescent="0.2">
      <c r="B85" s="332" t="s">
        <v>88</v>
      </c>
      <c r="C85" s="375" t="s">
        <v>756</v>
      </c>
      <c r="D85" s="333">
        <v>5560</v>
      </c>
      <c r="E85" s="333">
        <v>5660</v>
      </c>
      <c r="F85" s="376">
        <v>4.1000000000000005</v>
      </c>
      <c r="G85" s="333">
        <v>5510</v>
      </c>
      <c r="H85" s="377">
        <v>3.9</v>
      </c>
      <c r="I85" s="376">
        <v>4.3</v>
      </c>
      <c r="J85" s="459" t="s">
        <v>874</v>
      </c>
      <c r="M85" s="28"/>
      <c r="N85" s="29"/>
    </row>
    <row r="86" spans="2:14" ht="16.25" customHeight="1" x14ac:dyDescent="0.2">
      <c r="B86" s="332" t="s">
        <v>89</v>
      </c>
      <c r="C86" s="387" t="s">
        <v>885</v>
      </c>
      <c r="D86" s="388">
        <v>2140</v>
      </c>
      <c r="E86" s="389">
        <v>2150</v>
      </c>
      <c r="F86" s="390">
        <v>4</v>
      </c>
      <c r="G86" s="389">
        <v>2130</v>
      </c>
      <c r="H86" s="390">
        <v>3.8</v>
      </c>
      <c r="I86" s="390">
        <v>4.2</v>
      </c>
      <c r="J86" s="391" t="s">
        <v>873</v>
      </c>
      <c r="M86" s="28"/>
      <c r="N86" s="29"/>
    </row>
    <row r="87" spans="2:14" ht="16.25" customHeight="1" x14ac:dyDescent="0.2">
      <c r="B87" s="332" t="s">
        <v>90</v>
      </c>
      <c r="C87" s="375" t="s">
        <v>757</v>
      </c>
      <c r="D87" s="333">
        <v>17300</v>
      </c>
      <c r="E87" s="333">
        <v>17300</v>
      </c>
      <c r="F87" s="376">
        <v>4.8</v>
      </c>
      <c r="G87" s="333">
        <v>17200</v>
      </c>
      <c r="H87" s="377">
        <v>4.5999999999999996</v>
      </c>
      <c r="I87" s="376">
        <v>5</v>
      </c>
      <c r="J87" s="375" t="s">
        <v>546</v>
      </c>
      <c r="M87" s="28"/>
      <c r="N87" s="29"/>
    </row>
    <row r="88" spans="2:14" ht="16.25" customHeight="1" x14ac:dyDescent="0.2">
      <c r="B88" s="332" t="s">
        <v>91</v>
      </c>
      <c r="C88" s="387" t="s">
        <v>886</v>
      </c>
      <c r="D88" s="388">
        <v>10900</v>
      </c>
      <c r="E88" s="389">
        <v>10800</v>
      </c>
      <c r="F88" s="390">
        <v>5.3</v>
      </c>
      <c r="G88" s="389">
        <v>10900</v>
      </c>
      <c r="H88" s="390" t="s">
        <v>887</v>
      </c>
      <c r="I88" s="390">
        <v>5.5</v>
      </c>
      <c r="J88" s="391" t="s">
        <v>881</v>
      </c>
      <c r="M88" s="28"/>
      <c r="N88" s="29"/>
    </row>
    <row r="89" spans="2:14" ht="16.25" customHeight="1" x14ac:dyDescent="0.2">
      <c r="B89" s="332" t="s">
        <v>92</v>
      </c>
      <c r="C89" s="375" t="s">
        <v>758</v>
      </c>
      <c r="D89" s="333">
        <v>7380</v>
      </c>
      <c r="E89" s="333">
        <v>7390</v>
      </c>
      <c r="F89" s="376">
        <v>6</v>
      </c>
      <c r="G89" s="333">
        <v>7380</v>
      </c>
      <c r="H89" s="377">
        <v>5.8000000000000007</v>
      </c>
      <c r="I89" s="376">
        <v>6.2</v>
      </c>
      <c r="J89" s="459" t="s">
        <v>874</v>
      </c>
      <c r="M89" s="28"/>
      <c r="N89" s="29"/>
    </row>
    <row r="90" spans="2:14" ht="16.25" customHeight="1" x14ac:dyDescent="0.2">
      <c r="B90" s="332" t="s">
        <v>93</v>
      </c>
      <c r="C90" s="387" t="s">
        <v>888</v>
      </c>
      <c r="D90" s="388">
        <v>5200</v>
      </c>
      <c r="E90" s="389">
        <v>5260</v>
      </c>
      <c r="F90" s="390">
        <v>5.6000000000000005</v>
      </c>
      <c r="G90" s="389">
        <v>5170</v>
      </c>
      <c r="H90" s="517" t="s">
        <v>889</v>
      </c>
      <c r="I90" s="390">
        <v>5.8000000000000007</v>
      </c>
      <c r="J90" s="391" t="s">
        <v>881</v>
      </c>
      <c r="M90" s="28"/>
      <c r="N90" s="29"/>
    </row>
    <row r="91" spans="2:14" ht="16.25" customHeight="1" x14ac:dyDescent="0.2">
      <c r="B91" s="332" t="s">
        <v>94</v>
      </c>
      <c r="C91" s="375" t="s">
        <v>759</v>
      </c>
      <c r="D91" s="333">
        <v>3710</v>
      </c>
      <c r="E91" s="333">
        <v>3780</v>
      </c>
      <c r="F91" s="376">
        <v>5.6000000000000005</v>
      </c>
      <c r="G91" s="333">
        <v>3680</v>
      </c>
      <c r="H91" s="457" t="s">
        <v>890</v>
      </c>
      <c r="I91" s="376">
        <v>5.8000000000000007</v>
      </c>
      <c r="J91" s="459" t="s">
        <v>542</v>
      </c>
      <c r="M91" s="28"/>
      <c r="N91" s="29"/>
    </row>
    <row r="92" spans="2:14" ht="16.25" customHeight="1" x14ac:dyDescent="0.2">
      <c r="B92" s="332" t="s">
        <v>95</v>
      </c>
      <c r="C92" s="387" t="s">
        <v>891</v>
      </c>
      <c r="D92" s="388">
        <v>5610</v>
      </c>
      <c r="E92" s="389">
        <v>5470</v>
      </c>
      <c r="F92" s="390">
        <v>4.5999999999999996</v>
      </c>
      <c r="G92" s="389">
        <v>5670</v>
      </c>
      <c r="H92" s="390" t="s">
        <v>892</v>
      </c>
      <c r="I92" s="390">
        <v>4.8</v>
      </c>
      <c r="J92" s="391" t="s">
        <v>881</v>
      </c>
      <c r="M92" s="28"/>
      <c r="N92" s="29"/>
    </row>
    <row r="93" spans="2:14" ht="16.25" customHeight="1" thickBot="1" x14ac:dyDescent="0.25">
      <c r="B93" s="378" t="s">
        <v>96</v>
      </c>
      <c r="C93" s="379" t="s">
        <v>760</v>
      </c>
      <c r="D93" s="335">
        <v>1920</v>
      </c>
      <c r="E93" s="335">
        <v>1790</v>
      </c>
      <c r="F93" s="380">
        <v>5.2</v>
      </c>
      <c r="G93" s="335">
        <v>1970</v>
      </c>
      <c r="H93" s="381">
        <v>5.4</v>
      </c>
      <c r="I93" s="380">
        <v>5.4</v>
      </c>
      <c r="J93" s="460" t="s">
        <v>542</v>
      </c>
      <c r="M93" s="28"/>
      <c r="N93" s="29"/>
    </row>
    <row r="94" spans="2:14" ht="16.25" customHeight="1" thickTop="1" x14ac:dyDescent="0.2">
      <c r="B94" s="337" t="s">
        <v>98</v>
      </c>
      <c r="C94" s="387" t="s">
        <v>893</v>
      </c>
      <c r="D94" s="388">
        <v>20500</v>
      </c>
      <c r="E94" s="389">
        <v>20900</v>
      </c>
      <c r="F94" s="390">
        <v>4.2</v>
      </c>
      <c r="G94" s="389">
        <v>20300</v>
      </c>
      <c r="H94" s="390" t="s">
        <v>894</v>
      </c>
      <c r="I94" s="390">
        <v>4.3999999999999995</v>
      </c>
      <c r="J94" s="391" t="s">
        <v>881</v>
      </c>
      <c r="M94" s="28"/>
      <c r="N94" s="29"/>
    </row>
    <row r="95" spans="2:14" ht="16.25" customHeight="1" x14ac:dyDescent="0.2">
      <c r="B95" s="337" t="s">
        <v>99</v>
      </c>
      <c r="C95" s="375" t="s">
        <v>761</v>
      </c>
      <c r="D95" s="333">
        <v>18400</v>
      </c>
      <c r="E95" s="333">
        <v>18800</v>
      </c>
      <c r="F95" s="376">
        <v>4.3999999999999995</v>
      </c>
      <c r="G95" s="333">
        <v>18200</v>
      </c>
      <c r="H95" s="458" t="s">
        <v>895</v>
      </c>
      <c r="I95" s="376">
        <v>4.5999999999999996</v>
      </c>
      <c r="J95" s="459" t="s">
        <v>542</v>
      </c>
      <c r="M95" s="28"/>
      <c r="N95" s="29"/>
    </row>
    <row r="96" spans="2:14" ht="16.25" customHeight="1" x14ac:dyDescent="0.2">
      <c r="B96" s="337" t="s">
        <v>100</v>
      </c>
      <c r="C96" s="387" t="s">
        <v>896</v>
      </c>
      <c r="D96" s="388">
        <v>15700</v>
      </c>
      <c r="E96" s="389">
        <v>15900</v>
      </c>
      <c r="F96" s="390">
        <v>4.9000000000000004</v>
      </c>
      <c r="G96" s="389">
        <v>15500</v>
      </c>
      <c r="H96" s="390">
        <v>4.5999999999999996</v>
      </c>
      <c r="I96" s="390">
        <v>5.0999999999999996</v>
      </c>
      <c r="J96" s="391" t="s">
        <v>876</v>
      </c>
      <c r="M96" s="28"/>
      <c r="N96" s="29"/>
    </row>
    <row r="97" spans="2:14" ht="16.25" customHeight="1" x14ac:dyDescent="0.2">
      <c r="B97" s="337" t="s">
        <v>101</v>
      </c>
      <c r="C97" s="375" t="s">
        <v>762</v>
      </c>
      <c r="D97" s="333">
        <v>11600</v>
      </c>
      <c r="E97" s="333">
        <v>11700</v>
      </c>
      <c r="F97" s="376">
        <v>4.5999999999999996</v>
      </c>
      <c r="G97" s="333">
        <v>11500</v>
      </c>
      <c r="H97" s="458" t="s">
        <v>897</v>
      </c>
      <c r="I97" s="376">
        <v>4.8</v>
      </c>
      <c r="J97" s="459" t="s">
        <v>542</v>
      </c>
      <c r="M97" s="28"/>
      <c r="N97" s="29"/>
    </row>
    <row r="98" spans="2:14" ht="16.25" customHeight="1" x14ac:dyDescent="0.2">
      <c r="B98" s="337" t="s">
        <v>102</v>
      </c>
      <c r="C98" s="387" t="s">
        <v>898</v>
      </c>
      <c r="D98" s="388">
        <v>12200</v>
      </c>
      <c r="E98" s="389">
        <v>12300</v>
      </c>
      <c r="F98" s="390">
        <v>4.8</v>
      </c>
      <c r="G98" s="389">
        <v>12100</v>
      </c>
      <c r="H98" s="390">
        <v>4.7</v>
      </c>
      <c r="I98" s="390">
        <v>5.0999999999999996</v>
      </c>
      <c r="J98" s="391" t="s">
        <v>873</v>
      </c>
      <c r="M98" s="28"/>
      <c r="N98" s="29"/>
    </row>
    <row r="99" spans="2:14" ht="16.25" customHeight="1" x14ac:dyDescent="0.2">
      <c r="B99" s="337" t="s">
        <v>103</v>
      </c>
      <c r="C99" s="375" t="s">
        <v>763</v>
      </c>
      <c r="D99" s="333">
        <v>10600</v>
      </c>
      <c r="E99" s="333">
        <v>10600</v>
      </c>
      <c r="F99" s="376">
        <v>5</v>
      </c>
      <c r="G99" s="333">
        <v>10500</v>
      </c>
      <c r="H99" s="377">
        <v>4.5999999999999996</v>
      </c>
      <c r="I99" s="376">
        <v>5.2</v>
      </c>
      <c r="J99" s="375" t="s">
        <v>544</v>
      </c>
      <c r="M99" s="28"/>
      <c r="N99" s="29"/>
    </row>
    <row r="100" spans="2:14" ht="16.25" customHeight="1" x14ac:dyDescent="0.2">
      <c r="B100" s="337" t="s">
        <v>104</v>
      </c>
      <c r="C100" s="387" t="s">
        <v>899</v>
      </c>
      <c r="D100" s="388">
        <v>9370</v>
      </c>
      <c r="E100" s="389">
        <v>9390</v>
      </c>
      <c r="F100" s="390">
        <v>4.8</v>
      </c>
      <c r="G100" s="389">
        <v>9350</v>
      </c>
      <c r="H100" s="390">
        <v>4.5</v>
      </c>
      <c r="I100" s="390">
        <v>4.9000000000000004</v>
      </c>
      <c r="J100" s="391" t="s">
        <v>876</v>
      </c>
      <c r="M100" s="28"/>
      <c r="N100" s="29"/>
    </row>
    <row r="101" spans="2:14" ht="16.25" customHeight="1" x14ac:dyDescent="0.2">
      <c r="B101" s="337" t="s">
        <v>105</v>
      </c>
      <c r="C101" s="375" t="s">
        <v>764</v>
      </c>
      <c r="D101" s="333">
        <v>8550</v>
      </c>
      <c r="E101" s="333">
        <v>8640</v>
      </c>
      <c r="F101" s="376">
        <v>4.8</v>
      </c>
      <c r="G101" s="333">
        <v>8460</v>
      </c>
      <c r="H101" s="458">
        <v>4.3999999999999995</v>
      </c>
      <c r="I101" s="376">
        <v>5.0999999999999996</v>
      </c>
      <c r="J101" s="375" t="s">
        <v>544</v>
      </c>
      <c r="M101" s="28"/>
      <c r="N101" s="29"/>
    </row>
    <row r="102" spans="2:14" ht="16.25" customHeight="1" x14ac:dyDescent="0.2">
      <c r="B102" s="337" t="s">
        <v>106</v>
      </c>
      <c r="C102" s="387" t="s">
        <v>900</v>
      </c>
      <c r="D102" s="388">
        <v>5450</v>
      </c>
      <c r="E102" s="389">
        <v>5510</v>
      </c>
      <c r="F102" s="390">
        <v>4.9000000000000004</v>
      </c>
      <c r="G102" s="389">
        <v>5380</v>
      </c>
      <c r="H102" s="390">
        <v>4.5999999999999996</v>
      </c>
      <c r="I102" s="390">
        <v>5.2</v>
      </c>
      <c r="J102" s="391" t="s">
        <v>876</v>
      </c>
      <c r="M102" s="28"/>
      <c r="N102" s="29"/>
    </row>
    <row r="103" spans="2:14" ht="16.25" customHeight="1" x14ac:dyDescent="0.2">
      <c r="B103" s="337" t="s">
        <v>107</v>
      </c>
      <c r="C103" s="375" t="s">
        <v>765</v>
      </c>
      <c r="D103" s="333">
        <v>5380</v>
      </c>
      <c r="E103" s="333">
        <v>5360</v>
      </c>
      <c r="F103" s="376">
        <v>4.7</v>
      </c>
      <c r="G103" s="333">
        <v>5390</v>
      </c>
      <c r="H103" s="458" t="s">
        <v>901</v>
      </c>
      <c r="I103" s="376">
        <v>4.9000000000000004</v>
      </c>
      <c r="J103" s="459" t="s">
        <v>542</v>
      </c>
      <c r="M103" s="28"/>
      <c r="N103" s="29"/>
    </row>
    <row r="104" spans="2:14" ht="16.25" customHeight="1" x14ac:dyDescent="0.2">
      <c r="B104" s="337" t="s">
        <v>108</v>
      </c>
      <c r="C104" s="387" t="s">
        <v>902</v>
      </c>
      <c r="D104" s="388">
        <v>4190</v>
      </c>
      <c r="E104" s="389">
        <v>4290</v>
      </c>
      <c r="F104" s="390">
        <v>5.4</v>
      </c>
      <c r="G104" s="389">
        <v>4150</v>
      </c>
      <c r="H104" s="390">
        <v>5.2</v>
      </c>
      <c r="I104" s="390">
        <v>5.6</v>
      </c>
      <c r="J104" s="391" t="s">
        <v>873</v>
      </c>
      <c r="M104" s="28"/>
      <c r="N104" s="29"/>
    </row>
    <row r="105" spans="2:14" ht="16.25" customHeight="1" x14ac:dyDescent="0.2">
      <c r="B105" s="337" t="s">
        <v>109</v>
      </c>
      <c r="C105" s="375" t="s">
        <v>766</v>
      </c>
      <c r="D105" s="333">
        <v>4490</v>
      </c>
      <c r="E105" s="333">
        <v>4530</v>
      </c>
      <c r="F105" s="376">
        <v>4.8</v>
      </c>
      <c r="G105" s="333">
        <v>4470</v>
      </c>
      <c r="H105" s="458">
        <v>4.5999999999999996</v>
      </c>
      <c r="I105" s="376">
        <v>5</v>
      </c>
      <c r="J105" s="459" t="s">
        <v>543</v>
      </c>
      <c r="M105" s="28"/>
      <c r="N105" s="29"/>
    </row>
    <row r="106" spans="2:14" ht="16.25" customHeight="1" x14ac:dyDescent="0.2">
      <c r="B106" s="337" t="s">
        <v>110</v>
      </c>
      <c r="C106" s="387" t="s">
        <v>903</v>
      </c>
      <c r="D106" s="388">
        <v>3400</v>
      </c>
      <c r="E106" s="389">
        <v>3420</v>
      </c>
      <c r="F106" s="390">
        <v>5.0999999999999996</v>
      </c>
      <c r="G106" s="389">
        <v>3390</v>
      </c>
      <c r="H106" s="390">
        <v>4.9000000000000004</v>
      </c>
      <c r="I106" s="390">
        <v>5.3</v>
      </c>
      <c r="J106" s="391" t="s">
        <v>873</v>
      </c>
      <c r="M106" s="28"/>
      <c r="N106" s="29"/>
    </row>
    <row r="107" spans="2:14" ht="16.25" customHeight="1" x14ac:dyDescent="0.2">
      <c r="B107" s="337" t="s">
        <v>111</v>
      </c>
      <c r="C107" s="375" t="s">
        <v>767</v>
      </c>
      <c r="D107" s="333">
        <v>3290</v>
      </c>
      <c r="E107" s="333">
        <v>3320</v>
      </c>
      <c r="F107" s="376">
        <v>4.7</v>
      </c>
      <c r="G107" s="333">
        <v>3270</v>
      </c>
      <c r="H107" s="457" t="s">
        <v>904</v>
      </c>
      <c r="I107" s="376">
        <v>4.9000000000000004</v>
      </c>
      <c r="J107" s="459" t="s">
        <v>542</v>
      </c>
      <c r="M107" s="28"/>
      <c r="N107" s="29"/>
    </row>
    <row r="108" spans="2:14" ht="16.25" customHeight="1" x14ac:dyDescent="0.2">
      <c r="B108" s="337" t="s">
        <v>112</v>
      </c>
      <c r="C108" s="387" t="s">
        <v>905</v>
      </c>
      <c r="D108" s="388">
        <v>12100</v>
      </c>
      <c r="E108" s="389">
        <v>12300</v>
      </c>
      <c r="F108" s="390">
        <v>4.5999999999999996</v>
      </c>
      <c r="G108" s="389">
        <v>11900</v>
      </c>
      <c r="H108" s="390">
        <v>4.3999999999999995</v>
      </c>
      <c r="I108" s="390">
        <v>4.8</v>
      </c>
      <c r="J108" s="391" t="s">
        <v>906</v>
      </c>
      <c r="M108" s="28"/>
      <c r="N108" s="29"/>
    </row>
    <row r="109" spans="2:14" ht="16.25" customHeight="1" x14ac:dyDescent="0.2">
      <c r="B109" s="337" t="s">
        <v>113</v>
      </c>
      <c r="C109" s="375" t="s">
        <v>768</v>
      </c>
      <c r="D109" s="333">
        <v>3760</v>
      </c>
      <c r="E109" s="333">
        <v>3780</v>
      </c>
      <c r="F109" s="376">
        <v>6.2</v>
      </c>
      <c r="G109" s="333">
        <v>3750</v>
      </c>
      <c r="H109" s="458">
        <v>6</v>
      </c>
      <c r="I109" s="376">
        <v>6.4</v>
      </c>
      <c r="J109" s="459" t="s">
        <v>543</v>
      </c>
      <c r="M109" s="28"/>
      <c r="N109" s="29"/>
    </row>
    <row r="110" spans="2:14" ht="16.25" customHeight="1" x14ac:dyDescent="0.2">
      <c r="B110" s="337" t="s">
        <v>907</v>
      </c>
      <c r="C110" s="387" t="s">
        <v>908</v>
      </c>
      <c r="D110" s="388">
        <v>2470</v>
      </c>
      <c r="E110" s="389">
        <v>2480</v>
      </c>
      <c r="F110" s="390">
        <v>6.1</v>
      </c>
      <c r="G110" s="389">
        <v>2460</v>
      </c>
      <c r="H110" s="390">
        <v>5.8999999999999995</v>
      </c>
      <c r="I110" s="390">
        <v>6.3</v>
      </c>
      <c r="J110" s="391" t="s">
        <v>873</v>
      </c>
      <c r="M110" s="28"/>
      <c r="N110" s="29"/>
    </row>
    <row r="111" spans="2:14" ht="16.25" customHeight="1" x14ac:dyDescent="0.2">
      <c r="B111" s="337" t="s">
        <v>115</v>
      </c>
      <c r="C111" s="375" t="s">
        <v>769</v>
      </c>
      <c r="D111" s="333">
        <v>728</v>
      </c>
      <c r="E111" s="333">
        <v>730</v>
      </c>
      <c r="F111" s="376">
        <v>6.1</v>
      </c>
      <c r="G111" s="333">
        <v>727</v>
      </c>
      <c r="H111" s="377">
        <v>5.8999999999999995</v>
      </c>
      <c r="I111" s="376">
        <v>6.3</v>
      </c>
      <c r="J111" s="459" t="s">
        <v>543</v>
      </c>
      <c r="M111" s="28"/>
      <c r="N111" s="29"/>
    </row>
    <row r="112" spans="2:14" ht="16.25" customHeight="1" x14ac:dyDescent="0.2">
      <c r="B112" s="337" t="s">
        <v>909</v>
      </c>
      <c r="C112" s="387" t="s">
        <v>910</v>
      </c>
      <c r="D112" s="388">
        <v>369</v>
      </c>
      <c r="E112" s="389">
        <v>369</v>
      </c>
      <c r="F112" s="390">
        <v>6</v>
      </c>
      <c r="G112" s="389">
        <v>369</v>
      </c>
      <c r="H112" s="390">
        <v>5.8000000000000007</v>
      </c>
      <c r="I112" s="390">
        <v>6.2</v>
      </c>
      <c r="J112" s="391" t="s">
        <v>873</v>
      </c>
      <c r="M112" s="28"/>
      <c r="N112" s="29"/>
    </row>
    <row r="113" spans="2:14" ht="16.25" customHeight="1" thickBot="1" x14ac:dyDescent="0.25">
      <c r="B113" s="382" t="s">
        <v>911</v>
      </c>
      <c r="C113" s="379" t="s">
        <v>770</v>
      </c>
      <c r="D113" s="335">
        <v>3770</v>
      </c>
      <c r="E113" s="335">
        <v>3770</v>
      </c>
      <c r="F113" s="380">
        <v>5.0999999999999996</v>
      </c>
      <c r="G113" s="335">
        <v>3770</v>
      </c>
      <c r="H113" s="381">
        <v>4.7</v>
      </c>
      <c r="I113" s="380">
        <v>5.0999999999999996</v>
      </c>
      <c r="J113" s="460" t="s">
        <v>834</v>
      </c>
      <c r="M113" s="28"/>
      <c r="N113" s="29"/>
    </row>
    <row r="114" spans="2:14" ht="16.25" customHeight="1" thickTop="1" x14ac:dyDescent="0.2">
      <c r="B114" s="383" t="s">
        <v>912</v>
      </c>
      <c r="C114" s="387" t="s">
        <v>913</v>
      </c>
      <c r="D114" s="388">
        <v>3380</v>
      </c>
      <c r="E114" s="389">
        <v>3440</v>
      </c>
      <c r="F114" s="390">
        <v>4.2</v>
      </c>
      <c r="G114" s="389">
        <v>3350</v>
      </c>
      <c r="H114" s="390">
        <v>4</v>
      </c>
      <c r="I114" s="390">
        <v>4.4000000000000004</v>
      </c>
      <c r="J114" s="391" t="s">
        <v>873</v>
      </c>
      <c r="M114" s="28"/>
      <c r="N114" s="29"/>
    </row>
    <row r="115" spans="2:14" ht="16.25" customHeight="1" x14ac:dyDescent="0.2">
      <c r="B115" s="320" t="s">
        <v>118</v>
      </c>
      <c r="C115" s="339" t="s">
        <v>914</v>
      </c>
      <c r="D115" s="338">
        <v>1040</v>
      </c>
      <c r="E115" s="338">
        <v>1050</v>
      </c>
      <c r="F115" s="384">
        <v>4.3</v>
      </c>
      <c r="G115" s="338">
        <v>1030</v>
      </c>
      <c r="H115" s="385">
        <v>4.0999999999999996</v>
      </c>
      <c r="I115" s="384">
        <v>4.5</v>
      </c>
      <c r="J115" s="387" t="s">
        <v>543</v>
      </c>
      <c r="M115" s="28"/>
      <c r="N115" s="29"/>
    </row>
    <row r="116" spans="2:14" ht="16.25" customHeight="1" x14ac:dyDescent="0.2">
      <c r="B116" s="320" t="s">
        <v>119</v>
      </c>
      <c r="C116" s="387" t="s">
        <v>915</v>
      </c>
      <c r="D116" s="388">
        <v>746</v>
      </c>
      <c r="E116" s="389">
        <v>756</v>
      </c>
      <c r="F116" s="390">
        <v>4.4000000000000004</v>
      </c>
      <c r="G116" s="389">
        <v>742</v>
      </c>
      <c r="H116" s="390">
        <v>4.2</v>
      </c>
      <c r="I116" s="390">
        <v>4.5999999999999996</v>
      </c>
      <c r="J116" s="391" t="s">
        <v>873</v>
      </c>
      <c r="M116" s="28"/>
      <c r="N116" s="29"/>
    </row>
    <row r="117" spans="2:14" ht="16.25" customHeight="1" x14ac:dyDescent="0.2">
      <c r="B117" s="320" t="s">
        <v>120</v>
      </c>
      <c r="C117" s="339" t="s">
        <v>916</v>
      </c>
      <c r="D117" s="338">
        <v>679</v>
      </c>
      <c r="E117" s="338">
        <v>689</v>
      </c>
      <c r="F117" s="384">
        <v>4.3</v>
      </c>
      <c r="G117" s="338">
        <v>674</v>
      </c>
      <c r="H117" s="385">
        <v>4.0999999999999996</v>
      </c>
      <c r="I117" s="384">
        <v>4.5</v>
      </c>
      <c r="J117" s="387" t="s">
        <v>543</v>
      </c>
      <c r="M117" s="28"/>
      <c r="N117" s="29"/>
    </row>
    <row r="118" spans="2:14" ht="16.25" customHeight="1" x14ac:dyDescent="0.2">
      <c r="B118" s="320" t="s">
        <v>121</v>
      </c>
      <c r="C118" s="387" t="s">
        <v>917</v>
      </c>
      <c r="D118" s="388">
        <v>777</v>
      </c>
      <c r="E118" s="389">
        <v>788</v>
      </c>
      <c r="F118" s="390">
        <v>4.3</v>
      </c>
      <c r="G118" s="389">
        <v>772</v>
      </c>
      <c r="H118" s="390">
        <v>4.0999999999999996</v>
      </c>
      <c r="I118" s="390">
        <v>4.5</v>
      </c>
      <c r="J118" s="391" t="s">
        <v>873</v>
      </c>
      <c r="M118" s="28"/>
      <c r="N118" s="29"/>
    </row>
    <row r="119" spans="2:14" ht="16.25" customHeight="1" x14ac:dyDescent="0.2">
      <c r="B119" s="320" t="s">
        <v>122</v>
      </c>
      <c r="C119" s="339" t="s">
        <v>918</v>
      </c>
      <c r="D119" s="338">
        <v>985</v>
      </c>
      <c r="E119" s="338">
        <v>1000</v>
      </c>
      <c r="F119" s="384">
        <v>4.3</v>
      </c>
      <c r="G119" s="338">
        <v>979</v>
      </c>
      <c r="H119" s="385">
        <v>4.0999999999999996</v>
      </c>
      <c r="I119" s="384">
        <v>4.5</v>
      </c>
      <c r="J119" s="387" t="s">
        <v>543</v>
      </c>
      <c r="M119" s="28"/>
      <c r="N119" s="29"/>
    </row>
    <row r="120" spans="2:14" ht="16.25" customHeight="1" x14ac:dyDescent="0.2">
      <c r="B120" s="320" t="s">
        <v>123</v>
      </c>
      <c r="C120" s="387" t="s">
        <v>919</v>
      </c>
      <c r="D120" s="388">
        <v>2410</v>
      </c>
      <c r="E120" s="389">
        <v>2450</v>
      </c>
      <c r="F120" s="390">
        <v>4.3</v>
      </c>
      <c r="G120" s="389">
        <v>2390</v>
      </c>
      <c r="H120" s="390">
        <v>4.0999999999999996</v>
      </c>
      <c r="I120" s="390">
        <v>4.5</v>
      </c>
      <c r="J120" s="391" t="s">
        <v>873</v>
      </c>
      <c r="M120" s="28"/>
      <c r="N120" s="29"/>
    </row>
    <row r="121" spans="2:14" ht="16.25" customHeight="1" x14ac:dyDescent="0.2">
      <c r="B121" s="320" t="s">
        <v>124</v>
      </c>
      <c r="C121" s="339" t="s">
        <v>920</v>
      </c>
      <c r="D121" s="338">
        <v>1690</v>
      </c>
      <c r="E121" s="338">
        <v>1720</v>
      </c>
      <c r="F121" s="384">
        <v>4.3</v>
      </c>
      <c r="G121" s="338">
        <v>1680</v>
      </c>
      <c r="H121" s="385">
        <v>4.0999999999999996</v>
      </c>
      <c r="I121" s="384">
        <v>4.5</v>
      </c>
      <c r="J121" s="387" t="s">
        <v>543</v>
      </c>
      <c r="M121" s="28"/>
      <c r="N121" s="29"/>
    </row>
    <row r="122" spans="2:14" ht="16.25" customHeight="1" x14ac:dyDescent="0.2">
      <c r="B122" s="320" t="s">
        <v>125</v>
      </c>
      <c r="C122" s="387" t="s">
        <v>921</v>
      </c>
      <c r="D122" s="388">
        <v>1170</v>
      </c>
      <c r="E122" s="389">
        <v>1190</v>
      </c>
      <c r="F122" s="390">
        <v>4.3</v>
      </c>
      <c r="G122" s="389">
        <v>1160</v>
      </c>
      <c r="H122" s="390">
        <v>4.0999999999999996</v>
      </c>
      <c r="I122" s="390">
        <v>4.5</v>
      </c>
      <c r="J122" s="391" t="s">
        <v>873</v>
      </c>
      <c r="M122" s="28"/>
      <c r="N122" s="29"/>
    </row>
    <row r="123" spans="2:14" ht="16.25" customHeight="1" x14ac:dyDescent="0.2">
      <c r="B123" s="320" t="s">
        <v>126</v>
      </c>
      <c r="C123" s="387" t="s">
        <v>922</v>
      </c>
      <c r="D123" s="388">
        <v>912</v>
      </c>
      <c r="E123" s="389">
        <v>926</v>
      </c>
      <c r="F123" s="390">
        <v>4.3</v>
      </c>
      <c r="G123" s="389">
        <v>906</v>
      </c>
      <c r="H123" s="390">
        <v>4.0999999999999996</v>
      </c>
      <c r="I123" s="390">
        <v>4.5</v>
      </c>
      <c r="J123" s="391" t="s">
        <v>873</v>
      </c>
      <c r="M123" s="28"/>
      <c r="N123" s="29"/>
    </row>
    <row r="124" spans="2:14" ht="16.25" customHeight="1" x14ac:dyDescent="0.2">
      <c r="B124" s="320" t="s">
        <v>127</v>
      </c>
      <c r="C124" s="339" t="s">
        <v>771</v>
      </c>
      <c r="D124" s="338">
        <v>1230</v>
      </c>
      <c r="E124" s="338">
        <v>1250</v>
      </c>
      <c r="F124" s="384">
        <v>4.4000000000000004</v>
      </c>
      <c r="G124" s="338">
        <v>1220</v>
      </c>
      <c r="H124" s="385">
        <v>4.2</v>
      </c>
      <c r="I124" s="384">
        <v>4.5999999999999996</v>
      </c>
      <c r="J124" s="387" t="s">
        <v>543</v>
      </c>
      <c r="M124" s="28"/>
      <c r="N124" s="29"/>
    </row>
    <row r="125" spans="2:14" ht="16.25" customHeight="1" x14ac:dyDescent="0.2">
      <c r="B125" s="320" t="s">
        <v>128</v>
      </c>
      <c r="C125" s="387" t="s">
        <v>923</v>
      </c>
      <c r="D125" s="388">
        <v>1200</v>
      </c>
      <c r="E125" s="389">
        <v>1220</v>
      </c>
      <c r="F125" s="390">
        <v>4.5</v>
      </c>
      <c r="G125" s="389">
        <v>1190</v>
      </c>
      <c r="H125" s="390">
        <v>4.3</v>
      </c>
      <c r="I125" s="390">
        <v>4.7</v>
      </c>
      <c r="J125" s="391" t="s">
        <v>873</v>
      </c>
      <c r="M125" s="28"/>
      <c r="N125" s="29"/>
    </row>
    <row r="126" spans="2:14" ht="16.25" customHeight="1" x14ac:dyDescent="0.2">
      <c r="B126" s="320" t="s">
        <v>129</v>
      </c>
      <c r="C126" s="339" t="s">
        <v>772</v>
      </c>
      <c r="D126" s="338">
        <v>3160</v>
      </c>
      <c r="E126" s="338">
        <v>3180</v>
      </c>
      <c r="F126" s="384">
        <v>4.5999999999999996</v>
      </c>
      <c r="G126" s="338">
        <v>3150</v>
      </c>
      <c r="H126" s="385">
        <v>4.5999999999999996</v>
      </c>
      <c r="I126" s="384">
        <v>4.8</v>
      </c>
      <c r="J126" s="387" t="s">
        <v>542</v>
      </c>
      <c r="M126" s="28"/>
      <c r="N126" s="29"/>
    </row>
    <row r="127" spans="2:14" ht="16.25" customHeight="1" x14ac:dyDescent="0.2">
      <c r="B127" s="320" t="s">
        <v>130</v>
      </c>
      <c r="C127" s="387" t="s">
        <v>924</v>
      </c>
      <c r="D127" s="388">
        <v>546</v>
      </c>
      <c r="E127" s="389">
        <v>554</v>
      </c>
      <c r="F127" s="390">
        <v>4.5</v>
      </c>
      <c r="G127" s="389">
        <v>543</v>
      </c>
      <c r="H127" s="390">
        <v>4.3</v>
      </c>
      <c r="I127" s="390">
        <v>4.7</v>
      </c>
      <c r="J127" s="391" t="s">
        <v>873</v>
      </c>
      <c r="M127" s="28"/>
      <c r="N127" s="29"/>
    </row>
    <row r="128" spans="2:14" ht="16.25" customHeight="1" x14ac:dyDescent="0.2">
      <c r="B128" s="320" t="s">
        <v>131</v>
      </c>
      <c r="C128" s="339" t="s">
        <v>773</v>
      </c>
      <c r="D128" s="338">
        <v>968</v>
      </c>
      <c r="E128" s="338">
        <v>981</v>
      </c>
      <c r="F128" s="384">
        <v>4.5</v>
      </c>
      <c r="G128" s="338">
        <v>962</v>
      </c>
      <c r="H128" s="385">
        <v>4.3</v>
      </c>
      <c r="I128" s="384">
        <v>4.7</v>
      </c>
      <c r="J128" s="387" t="s">
        <v>543</v>
      </c>
      <c r="M128" s="28"/>
      <c r="N128" s="29"/>
    </row>
    <row r="129" spans="2:14" ht="16.25" customHeight="1" x14ac:dyDescent="0.2">
      <c r="B129" s="320" t="s">
        <v>132</v>
      </c>
      <c r="C129" s="387" t="s">
        <v>925</v>
      </c>
      <c r="D129" s="388">
        <v>591</v>
      </c>
      <c r="E129" s="389">
        <v>599</v>
      </c>
      <c r="F129" s="390">
        <v>4.5</v>
      </c>
      <c r="G129" s="389">
        <v>587</v>
      </c>
      <c r="H129" s="390">
        <v>4.3</v>
      </c>
      <c r="I129" s="390">
        <v>4.7</v>
      </c>
      <c r="J129" s="391" t="s">
        <v>873</v>
      </c>
      <c r="M129" s="28"/>
      <c r="N129" s="29"/>
    </row>
    <row r="130" spans="2:14" ht="16.25" customHeight="1" x14ac:dyDescent="0.2">
      <c r="B130" s="320" t="s">
        <v>133</v>
      </c>
      <c r="C130" s="321" t="s">
        <v>926</v>
      </c>
      <c r="D130" s="333">
        <v>930</v>
      </c>
      <c r="E130" s="333">
        <v>943</v>
      </c>
      <c r="F130" s="376">
        <v>4.5</v>
      </c>
      <c r="G130" s="333">
        <v>925</v>
      </c>
      <c r="H130" s="377">
        <v>4.3</v>
      </c>
      <c r="I130" s="376">
        <v>4.7</v>
      </c>
      <c r="J130" s="459" t="s">
        <v>873</v>
      </c>
      <c r="M130" s="28"/>
      <c r="N130" s="29"/>
    </row>
    <row r="131" spans="2:14" ht="16.25" customHeight="1" x14ac:dyDescent="0.2">
      <c r="B131" s="320" t="s">
        <v>134</v>
      </c>
      <c r="C131" s="387" t="s">
        <v>927</v>
      </c>
      <c r="D131" s="388">
        <v>1550</v>
      </c>
      <c r="E131" s="389">
        <v>1580</v>
      </c>
      <c r="F131" s="390">
        <v>5</v>
      </c>
      <c r="G131" s="389">
        <v>1520</v>
      </c>
      <c r="H131" s="390">
        <v>4.8</v>
      </c>
      <c r="I131" s="390">
        <v>5.2</v>
      </c>
      <c r="J131" s="391" t="s">
        <v>876</v>
      </c>
      <c r="M131" s="28"/>
      <c r="N131" s="29"/>
    </row>
    <row r="132" spans="2:14" ht="16.25" customHeight="1" x14ac:dyDescent="0.2">
      <c r="B132" s="320" t="s">
        <v>135</v>
      </c>
      <c r="C132" s="339" t="s">
        <v>774</v>
      </c>
      <c r="D132" s="338">
        <v>2000</v>
      </c>
      <c r="E132" s="338">
        <v>2020</v>
      </c>
      <c r="F132" s="384">
        <v>4.5999999999999996</v>
      </c>
      <c r="G132" s="338">
        <v>1990</v>
      </c>
      <c r="H132" s="385">
        <v>4.5999999999999996</v>
      </c>
      <c r="I132" s="384">
        <v>4.8</v>
      </c>
      <c r="J132" s="387" t="s">
        <v>881</v>
      </c>
      <c r="M132" s="28"/>
      <c r="N132" s="29"/>
    </row>
    <row r="133" spans="2:14" ht="16.25" customHeight="1" x14ac:dyDescent="0.2">
      <c r="B133" s="320" t="s">
        <v>136</v>
      </c>
      <c r="C133" s="387" t="s">
        <v>928</v>
      </c>
      <c r="D133" s="388">
        <v>2130</v>
      </c>
      <c r="E133" s="389">
        <v>2150</v>
      </c>
      <c r="F133" s="390">
        <v>4.7</v>
      </c>
      <c r="G133" s="389">
        <v>2120</v>
      </c>
      <c r="H133" s="390">
        <v>4.5</v>
      </c>
      <c r="I133" s="390">
        <v>4.9000000000000004</v>
      </c>
      <c r="J133" s="391" t="s">
        <v>873</v>
      </c>
      <c r="M133" s="28"/>
      <c r="N133" s="29"/>
    </row>
    <row r="134" spans="2:14" ht="16.25" customHeight="1" x14ac:dyDescent="0.2">
      <c r="B134" s="320" t="s">
        <v>137</v>
      </c>
      <c r="C134" s="339" t="s">
        <v>775</v>
      </c>
      <c r="D134" s="338">
        <v>2590</v>
      </c>
      <c r="E134" s="338">
        <v>2720</v>
      </c>
      <c r="F134" s="384">
        <v>4.9000000000000004</v>
      </c>
      <c r="G134" s="338">
        <v>2540</v>
      </c>
      <c r="H134" s="385">
        <v>4.8</v>
      </c>
      <c r="I134" s="384">
        <v>5.0999999999999996</v>
      </c>
      <c r="J134" s="387" t="s">
        <v>873</v>
      </c>
      <c r="M134" s="28"/>
      <c r="N134" s="29"/>
    </row>
    <row r="135" spans="2:14" ht="16.25" customHeight="1" x14ac:dyDescent="0.2">
      <c r="B135" s="320" t="s">
        <v>138</v>
      </c>
      <c r="C135" s="387" t="s">
        <v>929</v>
      </c>
      <c r="D135" s="388">
        <v>1690</v>
      </c>
      <c r="E135" s="389">
        <v>1700</v>
      </c>
      <c r="F135" s="390">
        <v>4.8</v>
      </c>
      <c r="G135" s="389">
        <v>1670</v>
      </c>
      <c r="H135" s="390">
        <v>4.5999999999999996</v>
      </c>
      <c r="I135" s="390">
        <v>5</v>
      </c>
      <c r="J135" s="391" t="s">
        <v>876</v>
      </c>
      <c r="M135" s="28"/>
      <c r="N135" s="29"/>
    </row>
    <row r="136" spans="2:14" ht="16.25" customHeight="1" x14ac:dyDescent="0.2">
      <c r="B136" s="320" t="s">
        <v>139</v>
      </c>
      <c r="C136" s="339" t="s">
        <v>776</v>
      </c>
      <c r="D136" s="338">
        <v>1120</v>
      </c>
      <c r="E136" s="338">
        <v>1130</v>
      </c>
      <c r="F136" s="384">
        <v>4.4000000000000004</v>
      </c>
      <c r="G136" s="338">
        <v>1120</v>
      </c>
      <c r="H136" s="385">
        <v>4.2</v>
      </c>
      <c r="I136" s="384">
        <v>4.6000000000000005</v>
      </c>
      <c r="J136" s="387" t="s">
        <v>930</v>
      </c>
      <c r="M136" s="28"/>
      <c r="N136" s="29"/>
    </row>
    <row r="137" spans="2:14" ht="16.25" customHeight="1" x14ac:dyDescent="0.2">
      <c r="B137" s="320" t="s">
        <v>140</v>
      </c>
      <c r="C137" s="387" t="s">
        <v>931</v>
      </c>
      <c r="D137" s="388">
        <v>942</v>
      </c>
      <c r="E137" s="389">
        <v>950</v>
      </c>
      <c r="F137" s="390">
        <v>4.3</v>
      </c>
      <c r="G137" s="389">
        <v>942</v>
      </c>
      <c r="H137" s="390">
        <v>4.0999999999999996</v>
      </c>
      <c r="I137" s="390">
        <v>4.5</v>
      </c>
      <c r="J137" s="391" t="s">
        <v>930</v>
      </c>
      <c r="M137" s="28"/>
      <c r="N137" s="29"/>
    </row>
    <row r="138" spans="2:14" ht="16.25" customHeight="1" x14ac:dyDescent="0.2">
      <c r="B138" s="320" t="s">
        <v>141</v>
      </c>
      <c r="C138" s="321" t="s">
        <v>932</v>
      </c>
      <c r="D138" s="333">
        <v>995</v>
      </c>
      <c r="E138" s="333">
        <v>1010</v>
      </c>
      <c r="F138" s="376">
        <v>4.5999999999999996</v>
      </c>
      <c r="G138" s="333">
        <v>995</v>
      </c>
      <c r="H138" s="377">
        <v>4.3999999999999995</v>
      </c>
      <c r="I138" s="376">
        <v>4.8</v>
      </c>
      <c r="J138" s="459" t="s">
        <v>548</v>
      </c>
      <c r="M138" s="28"/>
      <c r="N138" s="29"/>
    </row>
    <row r="139" spans="2:14" ht="16.25" customHeight="1" x14ac:dyDescent="0.2">
      <c r="B139" s="320" t="s">
        <v>142</v>
      </c>
      <c r="C139" s="387" t="s">
        <v>933</v>
      </c>
      <c r="D139" s="388">
        <v>1880</v>
      </c>
      <c r="E139" s="389">
        <v>1900</v>
      </c>
      <c r="F139" s="390">
        <v>4.4000000000000004</v>
      </c>
      <c r="G139" s="389">
        <v>1850</v>
      </c>
      <c r="H139" s="390">
        <v>4.2</v>
      </c>
      <c r="I139" s="390">
        <v>4.5999999999999996</v>
      </c>
      <c r="J139" s="391" t="s">
        <v>934</v>
      </c>
      <c r="M139" s="28"/>
      <c r="N139" s="29"/>
    </row>
    <row r="140" spans="2:14" ht="16.25" customHeight="1" x14ac:dyDescent="0.2">
      <c r="B140" s="320" t="s">
        <v>144</v>
      </c>
      <c r="C140" s="339" t="s">
        <v>777</v>
      </c>
      <c r="D140" s="338">
        <v>362</v>
      </c>
      <c r="E140" s="338">
        <v>364</v>
      </c>
      <c r="F140" s="384">
        <v>4.5</v>
      </c>
      <c r="G140" s="338">
        <v>362</v>
      </c>
      <c r="H140" s="385">
        <v>4.3</v>
      </c>
      <c r="I140" s="384">
        <v>4.7</v>
      </c>
      <c r="J140" s="387" t="s">
        <v>930</v>
      </c>
      <c r="M140" s="28"/>
      <c r="N140" s="29"/>
    </row>
    <row r="141" spans="2:14" ht="16.25" customHeight="1" x14ac:dyDescent="0.2">
      <c r="B141" s="320" t="s">
        <v>145</v>
      </c>
      <c r="C141" s="387" t="s">
        <v>935</v>
      </c>
      <c r="D141" s="388">
        <v>1200</v>
      </c>
      <c r="E141" s="389">
        <v>1210</v>
      </c>
      <c r="F141" s="390">
        <v>4.3</v>
      </c>
      <c r="G141" s="389">
        <v>1180</v>
      </c>
      <c r="H141" s="390">
        <v>4.0999999999999996</v>
      </c>
      <c r="I141" s="390">
        <v>4.5</v>
      </c>
      <c r="J141" s="391" t="s">
        <v>876</v>
      </c>
      <c r="M141" s="28"/>
      <c r="N141" s="29"/>
    </row>
    <row r="142" spans="2:14" ht="16.25" customHeight="1" x14ac:dyDescent="0.2">
      <c r="B142" s="320" t="s">
        <v>146</v>
      </c>
      <c r="C142" s="339" t="s">
        <v>778</v>
      </c>
      <c r="D142" s="338">
        <v>1070</v>
      </c>
      <c r="E142" s="338">
        <v>1080</v>
      </c>
      <c r="F142" s="384">
        <v>4.5</v>
      </c>
      <c r="G142" s="338">
        <v>1070</v>
      </c>
      <c r="H142" s="385">
        <v>4.3</v>
      </c>
      <c r="I142" s="384">
        <v>4.7</v>
      </c>
      <c r="J142" s="387" t="s">
        <v>930</v>
      </c>
      <c r="M142" s="28"/>
      <c r="N142" s="29"/>
    </row>
    <row r="143" spans="2:14" ht="16.25" customHeight="1" x14ac:dyDescent="0.2">
      <c r="B143" s="320" t="s">
        <v>147</v>
      </c>
      <c r="C143" s="387" t="s">
        <v>936</v>
      </c>
      <c r="D143" s="388">
        <v>685</v>
      </c>
      <c r="E143" s="389">
        <v>693</v>
      </c>
      <c r="F143" s="390">
        <v>4.5</v>
      </c>
      <c r="G143" s="389">
        <v>685</v>
      </c>
      <c r="H143" s="390">
        <v>4.3</v>
      </c>
      <c r="I143" s="390">
        <v>4.7</v>
      </c>
      <c r="J143" s="391" t="s">
        <v>930</v>
      </c>
      <c r="M143" s="28"/>
      <c r="N143" s="29"/>
    </row>
    <row r="144" spans="2:14" ht="16.25" customHeight="1" x14ac:dyDescent="0.2">
      <c r="B144" s="320" t="s">
        <v>148</v>
      </c>
      <c r="C144" s="339" t="s">
        <v>937</v>
      </c>
      <c r="D144" s="338">
        <v>1970</v>
      </c>
      <c r="E144" s="338">
        <v>1980</v>
      </c>
      <c r="F144" s="384">
        <v>4.5</v>
      </c>
      <c r="G144" s="338">
        <v>1970</v>
      </c>
      <c r="H144" s="385">
        <v>4.3</v>
      </c>
      <c r="I144" s="384">
        <v>4.7</v>
      </c>
      <c r="J144" s="387" t="s">
        <v>930</v>
      </c>
      <c r="M144" s="28"/>
      <c r="N144" s="29"/>
    </row>
    <row r="145" spans="2:14" ht="16.25" customHeight="1" x14ac:dyDescent="0.2">
      <c r="B145" s="320" t="s">
        <v>149</v>
      </c>
      <c r="C145" s="387" t="s">
        <v>938</v>
      </c>
      <c r="D145" s="388">
        <v>1270</v>
      </c>
      <c r="E145" s="389">
        <v>1300</v>
      </c>
      <c r="F145" s="390">
        <v>4.5999999999999996</v>
      </c>
      <c r="G145" s="389">
        <v>1270</v>
      </c>
      <c r="H145" s="390">
        <v>4.3999999999999995</v>
      </c>
      <c r="I145" s="390">
        <v>4.8</v>
      </c>
      <c r="J145" s="391" t="s">
        <v>930</v>
      </c>
      <c r="M145" s="28"/>
      <c r="N145" s="29"/>
    </row>
    <row r="146" spans="2:14" ht="16.25" customHeight="1" x14ac:dyDescent="0.2">
      <c r="B146" s="320" t="s">
        <v>150</v>
      </c>
      <c r="C146" s="321" t="s">
        <v>939</v>
      </c>
      <c r="D146" s="333">
        <v>1420</v>
      </c>
      <c r="E146" s="333">
        <v>1440</v>
      </c>
      <c r="F146" s="376">
        <v>4.4000000000000004</v>
      </c>
      <c r="G146" s="333">
        <v>1420</v>
      </c>
      <c r="H146" s="377">
        <v>4.2</v>
      </c>
      <c r="I146" s="376">
        <v>4.6000000000000005</v>
      </c>
      <c r="J146" s="459" t="s">
        <v>548</v>
      </c>
      <c r="M146" s="28"/>
      <c r="N146" s="29"/>
    </row>
    <row r="147" spans="2:14" ht="16.25" customHeight="1" x14ac:dyDescent="0.2">
      <c r="B147" s="320" t="s">
        <v>151</v>
      </c>
      <c r="C147" s="387" t="s">
        <v>940</v>
      </c>
      <c r="D147" s="388">
        <v>804</v>
      </c>
      <c r="E147" s="389">
        <v>816</v>
      </c>
      <c r="F147" s="390">
        <v>4.3</v>
      </c>
      <c r="G147" s="389">
        <v>799</v>
      </c>
      <c r="H147" s="390">
        <v>4.0999999999999996</v>
      </c>
      <c r="I147" s="390">
        <v>4.5</v>
      </c>
      <c r="J147" s="391" t="s">
        <v>873</v>
      </c>
      <c r="M147" s="28"/>
      <c r="N147" s="29"/>
    </row>
    <row r="148" spans="2:14" ht="16.25" customHeight="1" x14ac:dyDescent="0.2">
      <c r="B148" s="320" t="s">
        <v>152</v>
      </c>
      <c r="C148" s="339" t="s">
        <v>779</v>
      </c>
      <c r="D148" s="338">
        <v>484</v>
      </c>
      <c r="E148" s="338">
        <v>491</v>
      </c>
      <c r="F148" s="384">
        <v>4.4000000000000004</v>
      </c>
      <c r="G148" s="338">
        <v>481</v>
      </c>
      <c r="H148" s="385">
        <v>4.2</v>
      </c>
      <c r="I148" s="384">
        <v>4.5999999999999996</v>
      </c>
      <c r="J148" s="387" t="s">
        <v>873</v>
      </c>
      <c r="M148" s="28"/>
      <c r="N148" s="29"/>
    </row>
    <row r="149" spans="2:14" ht="16.25" customHeight="1" x14ac:dyDescent="0.2">
      <c r="B149" s="320" t="s">
        <v>153</v>
      </c>
      <c r="C149" s="387" t="s">
        <v>941</v>
      </c>
      <c r="D149" s="388">
        <v>433</v>
      </c>
      <c r="E149" s="389">
        <v>440</v>
      </c>
      <c r="F149" s="390">
        <v>4.3</v>
      </c>
      <c r="G149" s="389">
        <v>430</v>
      </c>
      <c r="H149" s="390">
        <v>4.0999999999999996</v>
      </c>
      <c r="I149" s="390">
        <v>4.5</v>
      </c>
      <c r="J149" s="391" t="s">
        <v>873</v>
      </c>
      <c r="M149" s="28"/>
      <c r="N149" s="29"/>
    </row>
    <row r="150" spans="2:14" ht="16.25" customHeight="1" x14ac:dyDescent="0.2">
      <c r="B150" s="320" t="s">
        <v>154</v>
      </c>
      <c r="C150" s="339" t="s">
        <v>780</v>
      </c>
      <c r="D150" s="338">
        <v>2960</v>
      </c>
      <c r="E150" s="338">
        <v>3000</v>
      </c>
      <c r="F150" s="384">
        <v>4.3</v>
      </c>
      <c r="G150" s="338">
        <v>2910</v>
      </c>
      <c r="H150" s="385">
        <v>4.0999999999999996</v>
      </c>
      <c r="I150" s="384">
        <v>4.5</v>
      </c>
      <c r="J150" s="386" t="s">
        <v>934</v>
      </c>
      <c r="M150" s="28"/>
      <c r="N150" s="29"/>
    </row>
    <row r="151" spans="2:14" ht="16.25" customHeight="1" x14ac:dyDescent="0.2">
      <c r="B151" s="320" t="s">
        <v>155</v>
      </c>
      <c r="C151" s="387" t="s">
        <v>942</v>
      </c>
      <c r="D151" s="388">
        <v>1360</v>
      </c>
      <c r="E151" s="389">
        <v>1380</v>
      </c>
      <c r="F151" s="390">
        <v>4.3</v>
      </c>
      <c r="G151" s="389">
        <v>1340</v>
      </c>
      <c r="H151" s="390">
        <v>4.0999999999999996</v>
      </c>
      <c r="I151" s="390">
        <v>4.5</v>
      </c>
      <c r="J151" s="391" t="s">
        <v>876</v>
      </c>
      <c r="M151" s="28"/>
      <c r="N151" s="29"/>
    </row>
    <row r="152" spans="2:14" ht="16.25" customHeight="1" x14ac:dyDescent="0.2">
      <c r="B152" s="320" t="s">
        <v>156</v>
      </c>
      <c r="C152" s="387" t="s">
        <v>943</v>
      </c>
      <c r="D152" s="388">
        <v>1120</v>
      </c>
      <c r="E152" s="389">
        <v>1130</v>
      </c>
      <c r="F152" s="390">
        <v>4.3</v>
      </c>
      <c r="G152" s="389">
        <v>1100</v>
      </c>
      <c r="H152" s="390">
        <v>4.0999999999999996</v>
      </c>
      <c r="I152" s="390">
        <v>4.5</v>
      </c>
      <c r="J152" s="391" t="s">
        <v>876</v>
      </c>
      <c r="M152" s="28"/>
      <c r="N152" s="29"/>
    </row>
    <row r="153" spans="2:14" ht="16.25" customHeight="1" x14ac:dyDescent="0.2">
      <c r="B153" s="320" t="s">
        <v>157</v>
      </c>
      <c r="C153" s="387" t="s">
        <v>944</v>
      </c>
      <c r="D153" s="388">
        <v>2880</v>
      </c>
      <c r="E153" s="389">
        <v>2920</v>
      </c>
      <c r="F153" s="390">
        <v>4.4000000000000004</v>
      </c>
      <c r="G153" s="389">
        <v>2830</v>
      </c>
      <c r="H153" s="390">
        <v>4.2</v>
      </c>
      <c r="I153" s="390">
        <v>4.5999999999999996</v>
      </c>
      <c r="J153" s="391" t="s">
        <v>876</v>
      </c>
      <c r="M153" s="28"/>
      <c r="N153" s="29"/>
    </row>
    <row r="154" spans="2:14" ht="16.25" customHeight="1" x14ac:dyDescent="0.2">
      <c r="B154" s="320" t="s">
        <v>158</v>
      </c>
      <c r="C154" s="339" t="s">
        <v>945</v>
      </c>
      <c r="D154" s="338">
        <v>2610</v>
      </c>
      <c r="E154" s="338">
        <v>2630</v>
      </c>
      <c r="F154" s="384">
        <v>4.8</v>
      </c>
      <c r="G154" s="338">
        <v>2610</v>
      </c>
      <c r="H154" s="385">
        <v>4.5999999999999996</v>
      </c>
      <c r="I154" s="384">
        <v>5</v>
      </c>
      <c r="J154" s="387" t="s">
        <v>930</v>
      </c>
      <c r="M154" s="28"/>
      <c r="N154" s="29"/>
    </row>
    <row r="155" spans="2:14" ht="16.25" customHeight="1" x14ac:dyDescent="0.2">
      <c r="B155" s="320" t="s">
        <v>159</v>
      </c>
      <c r="C155" s="387" t="s">
        <v>946</v>
      </c>
      <c r="D155" s="388">
        <v>2200</v>
      </c>
      <c r="E155" s="389">
        <v>2220</v>
      </c>
      <c r="F155" s="390">
        <v>4.5999999999999996</v>
      </c>
      <c r="G155" s="389">
        <v>2170</v>
      </c>
      <c r="H155" s="390">
        <v>4.4000000000000004</v>
      </c>
      <c r="I155" s="390">
        <v>4.8</v>
      </c>
      <c r="J155" s="391" t="s">
        <v>934</v>
      </c>
      <c r="M155" s="28"/>
      <c r="N155" s="29"/>
    </row>
    <row r="156" spans="2:14" ht="16.25" customHeight="1" x14ac:dyDescent="0.2">
      <c r="B156" s="320" t="s">
        <v>160</v>
      </c>
      <c r="C156" s="321" t="s">
        <v>947</v>
      </c>
      <c r="D156" s="333">
        <v>4280</v>
      </c>
      <c r="E156" s="333">
        <v>4330</v>
      </c>
      <c r="F156" s="376">
        <v>4.4000000000000004</v>
      </c>
      <c r="G156" s="333">
        <v>4220</v>
      </c>
      <c r="H156" s="377">
        <v>4.2</v>
      </c>
      <c r="I156" s="376">
        <v>4.5999999999999996</v>
      </c>
      <c r="J156" s="375" t="s">
        <v>546</v>
      </c>
      <c r="M156" s="28"/>
      <c r="N156" s="29"/>
    </row>
    <row r="157" spans="2:14" ht="16.25" customHeight="1" x14ac:dyDescent="0.2">
      <c r="B157" s="320" t="s">
        <v>161</v>
      </c>
      <c r="C157" s="387" t="s">
        <v>948</v>
      </c>
      <c r="D157" s="388">
        <v>1620</v>
      </c>
      <c r="E157" s="389">
        <v>1640</v>
      </c>
      <c r="F157" s="390">
        <v>4.4000000000000004</v>
      </c>
      <c r="G157" s="389">
        <v>1590</v>
      </c>
      <c r="H157" s="390">
        <v>4.2</v>
      </c>
      <c r="I157" s="390">
        <v>4.5999999999999996</v>
      </c>
      <c r="J157" s="391" t="s">
        <v>876</v>
      </c>
      <c r="M157" s="28"/>
      <c r="N157" s="29"/>
    </row>
    <row r="158" spans="2:14" ht="16.25" customHeight="1" x14ac:dyDescent="0.2">
      <c r="B158" s="320" t="s">
        <v>162</v>
      </c>
      <c r="C158" s="339" t="s">
        <v>781</v>
      </c>
      <c r="D158" s="338">
        <v>577</v>
      </c>
      <c r="E158" s="338">
        <v>585</v>
      </c>
      <c r="F158" s="384">
        <v>4.4000000000000004</v>
      </c>
      <c r="G158" s="338">
        <v>569</v>
      </c>
      <c r="H158" s="385">
        <v>4.2</v>
      </c>
      <c r="I158" s="384">
        <v>4.5999999999999996</v>
      </c>
      <c r="J158" s="386" t="s">
        <v>934</v>
      </c>
      <c r="M158" s="28"/>
      <c r="N158" s="29"/>
    </row>
    <row r="159" spans="2:14" ht="16.25" customHeight="1" x14ac:dyDescent="0.2">
      <c r="B159" s="320" t="s">
        <v>163</v>
      </c>
      <c r="C159" s="387" t="s">
        <v>949</v>
      </c>
      <c r="D159" s="388">
        <v>911</v>
      </c>
      <c r="E159" s="389">
        <v>924</v>
      </c>
      <c r="F159" s="390">
        <v>4.3</v>
      </c>
      <c r="G159" s="389">
        <v>898</v>
      </c>
      <c r="H159" s="390">
        <v>4.0999999999999996</v>
      </c>
      <c r="I159" s="390">
        <v>4.5</v>
      </c>
      <c r="J159" s="391" t="s">
        <v>934</v>
      </c>
      <c r="M159" s="28"/>
      <c r="N159" s="29"/>
    </row>
    <row r="160" spans="2:14" ht="16.25" customHeight="1" x14ac:dyDescent="0.2">
      <c r="B160" s="320" t="s">
        <v>164</v>
      </c>
      <c r="C160" s="339" t="s">
        <v>782</v>
      </c>
      <c r="D160" s="338">
        <v>1550</v>
      </c>
      <c r="E160" s="338">
        <v>1570</v>
      </c>
      <c r="F160" s="384">
        <v>4.3</v>
      </c>
      <c r="G160" s="338">
        <v>1540</v>
      </c>
      <c r="H160" s="385">
        <v>4.0999999999999996</v>
      </c>
      <c r="I160" s="384">
        <v>4.5</v>
      </c>
      <c r="J160" s="387" t="s">
        <v>873</v>
      </c>
      <c r="M160" s="28"/>
      <c r="N160" s="29"/>
    </row>
    <row r="161" spans="2:14" ht="16.25" customHeight="1" x14ac:dyDescent="0.2">
      <c r="B161" s="320" t="s">
        <v>166</v>
      </c>
      <c r="C161" s="387" t="s">
        <v>950</v>
      </c>
      <c r="D161" s="388">
        <v>1130</v>
      </c>
      <c r="E161" s="389">
        <v>1140</v>
      </c>
      <c r="F161" s="390">
        <v>4.4000000000000004</v>
      </c>
      <c r="G161" s="389">
        <v>1120</v>
      </c>
      <c r="H161" s="390">
        <v>4.2</v>
      </c>
      <c r="I161" s="390">
        <v>4.5999999999999996</v>
      </c>
      <c r="J161" s="391" t="s">
        <v>873</v>
      </c>
      <c r="M161" s="28"/>
      <c r="N161" s="29"/>
    </row>
    <row r="162" spans="2:14" ht="16.25" customHeight="1" x14ac:dyDescent="0.2">
      <c r="B162" s="320" t="s">
        <v>167</v>
      </c>
      <c r="C162" s="339" t="s">
        <v>951</v>
      </c>
      <c r="D162" s="338">
        <v>923</v>
      </c>
      <c r="E162" s="338">
        <v>932</v>
      </c>
      <c r="F162" s="384">
        <v>4.4000000000000004</v>
      </c>
      <c r="G162" s="338">
        <v>919</v>
      </c>
      <c r="H162" s="385">
        <v>4.4000000000000004</v>
      </c>
      <c r="I162" s="384">
        <v>4.5999999999999996</v>
      </c>
      <c r="J162" s="387" t="s">
        <v>881</v>
      </c>
      <c r="M162" s="28"/>
      <c r="N162" s="29"/>
    </row>
    <row r="163" spans="2:14" ht="16.25" customHeight="1" x14ac:dyDescent="0.2">
      <c r="B163" s="320" t="s">
        <v>168</v>
      </c>
      <c r="C163" s="387" t="s">
        <v>952</v>
      </c>
      <c r="D163" s="388">
        <v>449</v>
      </c>
      <c r="E163" s="389">
        <v>457</v>
      </c>
      <c r="F163" s="390">
        <v>4.3</v>
      </c>
      <c r="G163" s="389">
        <v>445</v>
      </c>
      <c r="H163" s="390">
        <v>4.0999999999999996</v>
      </c>
      <c r="I163" s="390">
        <v>4.5</v>
      </c>
      <c r="J163" s="391" t="s">
        <v>873</v>
      </c>
      <c r="M163" s="28"/>
      <c r="N163" s="29"/>
    </row>
    <row r="164" spans="2:14" ht="16.25" customHeight="1" x14ac:dyDescent="0.2">
      <c r="B164" s="320" t="s">
        <v>169</v>
      </c>
      <c r="C164" s="321" t="s">
        <v>953</v>
      </c>
      <c r="D164" s="333">
        <v>440</v>
      </c>
      <c r="E164" s="333">
        <v>447</v>
      </c>
      <c r="F164" s="376">
        <v>4.3</v>
      </c>
      <c r="G164" s="333">
        <v>437</v>
      </c>
      <c r="H164" s="377">
        <v>4.0999999999999996</v>
      </c>
      <c r="I164" s="376">
        <v>4.5</v>
      </c>
      <c r="J164" s="459" t="s">
        <v>543</v>
      </c>
      <c r="M164" s="28"/>
      <c r="N164" s="29"/>
    </row>
    <row r="165" spans="2:14" ht="16.25" customHeight="1" x14ac:dyDescent="0.2">
      <c r="B165" s="320" t="s">
        <v>170</v>
      </c>
      <c r="C165" s="387" t="s">
        <v>954</v>
      </c>
      <c r="D165" s="388">
        <v>617</v>
      </c>
      <c r="E165" s="389">
        <v>623</v>
      </c>
      <c r="F165" s="390">
        <v>4.8</v>
      </c>
      <c r="G165" s="389">
        <v>611</v>
      </c>
      <c r="H165" s="390">
        <v>4.5999999999999996</v>
      </c>
      <c r="I165" s="390">
        <v>5</v>
      </c>
      <c r="J165" s="391" t="s">
        <v>934</v>
      </c>
      <c r="M165" s="28"/>
      <c r="N165" s="29"/>
    </row>
    <row r="166" spans="2:14" ht="16.25" customHeight="1" x14ac:dyDescent="0.2">
      <c r="B166" s="320" t="s">
        <v>171</v>
      </c>
      <c r="C166" s="339" t="s">
        <v>783</v>
      </c>
      <c r="D166" s="338">
        <v>1460</v>
      </c>
      <c r="E166" s="338">
        <v>1480</v>
      </c>
      <c r="F166" s="384">
        <v>4.5</v>
      </c>
      <c r="G166" s="338">
        <v>1440</v>
      </c>
      <c r="H166" s="385">
        <v>4.3</v>
      </c>
      <c r="I166" s="384">
        <v>4.7</v>
      </c>
      <c r="J166" s="386" t="s">
        <v>876</v>
      </c>
      <c r="M166" s="28"/>
      <c r="N166" s="29"/>
    </row>
    <row r="167" spans="2:14" ht="16.25" customHeight="1" x14ac:dyDescent="0.2">
      <c r="B167" s="320" t="s">
        <v>172</v>
      </c>
      <c r="C167" s="387" t="s">
        <v>955</v>
      </c>
      <c r="D167" s="388">
        <v>2940</v>
      </c>
      <c r="E167" s="389">
        <v>2980</v>
      </c>
      <c r="F167" s="390">
        <v>4.3</v>
      </c>
      <c r="G167" s="389">
        <v>2890</v>
      </c>
      <c r="H167" s="390">
        <v>4.0999999999999996</v>
      </c>
      <c r="I167" s="390">
        <v>4.5</v>
      </c>
      <c r="J167" s="391" t="s">
        <v>876</v>
      </c>
      <c r="M167" s="28"/>
      <c r="N167" s="29"/>
    </row>
    <row r="168" spans="2:14" ht="16.25" customHeight="1" x14ac:dyDescent="0.2">
      <c r="B168" s="320" t="s">
        <v>173</v>
      </c>
      <c r="C168" s="387" t="s">
        <v>956</v>
      </c>
      <c r="D168" s="388">
        <v>745</v>
      </c>
      <c r="E168" s="389">
        <v>755</v>
      </c>
      <c r="F168" s="390">
        <v>4.8</v>
      </c>
      <c r="G168" s="389">
        <v>741</v>
      </c>
      <c r="H168" s="390">
        <v>4.5999999999999996</v>
      </c>
      <c r="I168" s="390">
        <v>5</v>
      </c>
      <c r="J168" s="391" t="s">
        <v>873</v>
      </c>
      <c r="M168" s="28"/>
      <c r="N168" s="29"/>
    </row>
    <row r="169" spans="2:14" ht="16.25" customHeight="1" x14ac:dyDescent="0.2">
      <c r="B169" s="320" t="s">
        <v>174</v>
      </c>
      <c r="C169" s="387" t="s">
        <v>957</v>
      </c>
      <c r="D169" s="388">
        <v>746</v>
      </c>
      <c r="E169" s="389">
        <v>753</v>
      </c>
      <c r="F169" s="390">
        <v>4.8</v>
      </c>
      <c r="G169" s="389">
        <v>743</v>
      </c>
      <c r="H169" s="390">
        <v>4.5999999999999996</v>
      </c>
      <c r="I169" s="390">
        <v>5</v>
      </c>
      <c r="J169" s="391" t="s">
        <v>873</v>
      </c>
      <c r="M169" s="28"/>
      <c r="N169" s="29"/>
    </row>
    <row r="170" spans="2:14" ht="16.25" customHeight="1" x14ac:dyDescent="0.2">
      <c r="B170" s="320" t="s">
        <v>176</v>
      </c>
      <c r="C170" s="321" t="s">
        <v>958</v>
      </c>
      <c r="D170" s="333">
        <v>756</v>
      </c>
      <c r="E170" s="333">
        <v>766</v>
      </c>
      <c r="F170" s="376">
        <v>4.4000000000000004</v>
      </c>
      <c r="G170" s="333">
        <v>751</v>
      </c>
      <c r="H170" s="377">
        <v>4.2</v>
      </c>
      <c r="I170" s="376">
        <v>4.5999999999999996</v>
      </c>
      <c r="J170" s="459" t="s">
        <v>873</v>
      </c>
      <c r="M170" s="28"/>
      <c r="N170" s="29"/>
    </row>
    <row r="171" spans="2:14" ht="16.25" customHeight="1" x14ac:dyDescent="0.2">
      <c r="B171" s="320" t="s">
        <v>177</v>
      </c>
      <c r="C171" s="387" t="s">
        <v>959</v>
      </c>
      <c r="D171" s="388">
        <v>695</v>
      </c>
      <c r="E171" s="389">
        <v>703</v>
      </c>
      <c r="F171" s="390">
        <v>4.5999999999999996</v>
      </c>
      <c r="G171" s="389">
        <v>687</v>
      </c>
      <c r="H171" s="390">
        <v>4.4000000000000004</v>
      </c>
      <c r="I171" s="390">
        <v>4.8</v>
      </c>
      <c r="J171" s="391" t="s">
        <v>934</v>
      </c>
      <c r="M171" s="28"/>
      <c r="N171" s="29"/>
    </row>
    <row r="172" spans="2:14" ht="16.25" customHeight="1" x14ac:dyDescent="0.2">
      <c r="B172" s="320" t="s">
        <v>178</v>
      </c>
      <c r="C172" s="339" t="s">
        <v>784</v>
      </c>
      <c r="D172" s="338">
        <v>564</v>
      </c>
      <c r="E172" s="338">
        <v>572</v>
      </c>
      <c r="F172" s="384">
        <v>4.5</v>
      </c>
      <c r="G172" s="338">
        <v>560</v>
      </c>
      <c r="H172" s="385">
        <v>4.3</v>
      </c>
      <c r="I172" s="384">
        <v>4.7</v>
      </c>
      <c r="J172" s="387" t="s">
        <v>873</v>
      </c>
      <c r="M172" s="28"/>
      <c r="N172" s="29"/>
    </row>
    <row r="173" spans="2:14" ht="16.25" customHeight="1" x14ac:dyDescent="0.2">
      <c r="B173" s="320" t="s">
        <v>179</v>
      </c>
      <c r="C173" s="387" t="s">
        <v>960</v>
      </c>
      <c r="D173" s="388">
        <v>351</v>
      </c>
      <c r="E173" s="389">
        <v>356</v>
      </c>
      <c r="F173" s="390">
        <v>4.5</v>
      </c>
      <c r="G173" s="389">
        <v>349</v>
      </c>
      <c r="H173" s="390">
        <v>4.3</v>
      </c>
      <c r="I173" s="390">
        <v>4.7</v>
      </c>
      <c r="J173" s="391" t="s">
        <v>873</v>
      </c>
      <c r="M173" s="28"/>
      <c r="N173" s="29"/>
    </row>
    <row r="174" spans="2:14" ht="16.25" customHeight="1" x14ac:dyDescent="0.2">
      <c r="B174" s="320" t="s">
        <v>181</v>
      </c>
      <c r="C174" s="321" t="s">
        <v>961</v>
      </c>
      <c r="D174" s="333">
        <v>695</v>
      </c>
      <c r="E174" s="333">
        <v>704</v>
      </c>
      <c r="F174" s="376">
        <v>4.5</v>
      </c>
      <c r="G174" s="333">
        <v>686</v>
      </c>
      <c r="H174" s="377">
        <v>4.3</v>
      </c>
      <c r="I174" s="376">
        <v>4.7</v>
      </c>
      <c r="J174" s="375" t="s">
        <v>546</v>
      </c>
      <c r="M174" s="28"/>
      <c r="N174" s="29"/>
    </row>
    <row r="175" spans="2:14" ht="16.25" customHeight="1" x14ac:dyDescent="0.2">
      <c r="B175" s="320" t="s">
        <v>182</v>
      </c>
      <c r="C175" s="387" t="s">
        <v>962</v>
      </c>
      <c r="D175" s="388">
        <v>1460</v>
      </c>
      <c r="E175" s="389">
        <v>1480</v>
      </c>
      <c r="F175" s="390">
        <v>4.3</v>
      </c>
      <c r="G175" s="389">
        <v>1440</v>
      </c>
      <c r="H175" s="390">
        <v>4.0999999999999996</v>
      </c>
      <c r="I175" s="390">
        <v>4.5</v>
      </c>
      <c r="J175" s="391" t="s">
        <v>876</v>
      </c>
      <c r="M175" s="28"/>
      <c r="N175" s="29"/>
    </row>
    <row r="176" spans="2:14" ht="16.25" customHeight="1" x14ac:dyDescent="0.2">
      <c r="B176" s="320" t="s">
        <v>183</v>
      </c>
      <c r="C176" s="321" t="s">
        <v>963</v>
      </c>
      <c r="D176" s="333">
        <v>515</v>
      </c>
      <c r="E176" s="333">
        <v>520</v>
      </c>
      <c r="F176" s="376">
        <v>4.8</v>
      </c>
      <c r="G176" s="333">
        <v>513</v>
      </c>
      <c r="H176" s="377">
        <v>4.5999999999999996</v>
      </c>
      <c r="I176" s="376">
        <v>5</v>
      </c>
      <c r="J176" s="459" t="s">
        <v>873</v>
      </c>
      <c r="M176" s="28"/>
      <c r="N176" s="29"/>
    </row>
    <row r="177" spans="2:14" ht="16.25" customHeight="1" x14ac:dyDescent="0.2">
      <c r="B177" s="320" t="s">
        <v>184</v>
      </c>
      <c r="C177" s="387" t="s">
        <v>964</v>
      </c>
      <c r="D177" s="388">
        <v>1930</v>
      </c>
      <c r="E177" s="389">
        <v>1960</v>
      </c>
      <c r="F177" s="390">
        <v>4.3</v>
      </c>
      <c r="G177" s="389">
        <v>1920</v>
      </c>
      <c r="H177" s="390">
        <v>4.0999999999999996</v>
      </c>
      <c r="I177" s="390">
        <v>4.5</v>
      </c>
      <c r="J177" s="391" t="s">
        <v>873</v>
      </c>
      <c r="M177" s="28"/>
      <c r="N177" s="29"/>
    </row>
    <row r="178" spans="2:14" ht="16.25" customHeight="1" x14ac:dyDescent="0.2">
      <c r="B178" s="320" t="s">
        <v>185</v>
      </c>
      <c r="C178" s="339" t="s">
        <v>965</v>
      </c>
      <c r="D178" s="338">
        <v>1090</v>
      </c>
      <c r="E178" s="338">
        <v>1100</v>
      </c>
      <c r="F178" s="384">
        <v>4.7</v>
      </c>
      <c r="G178" s="338">
        <v>1080</v>
      </c>
      <c r="H178" s="385">
        <v>4.5</v>
      </c>
      <c r="I178" s="384">
        <v>4.9000000000000004</v>
      </c>
      <c r="J178" s="387" t="s">
        <v>873</v>
      </c>
      <c r="M178" s="28"/>
      <c r="N178" s="29"/>
    </row>
    <row r="179" spans="2:14" ht="16.25" customHeight="1" x14ac:dyDescent="0.2">
      <c r="B179" s="320" t="s">
        <v>186</v>
      </c>
      <c r="C179" s="387" t="s">
        <v>966</v>
      </c>
      <c r="D179" s="388">
        <v>970</v>
      </c>
      <c r="E179" s="389">
        <v>980</v>
      </c>
      <c r="F179" s="390">
        <v>4.8</v>
      </c>
      <c r="G179" s="389">
        <v>966</v>
      </c>
      <c r="H179" s="390">
        <v>4.5999999999999996</v>
      </c>
      <c r="I179" s="390">
        <v>5</v>
      </c>
      <c r="J179" s="391" t="s">
        <v>873</v>
      </c>
      <c r="M179" s="28"/>
      <c r="N179" s="29"/>
    </row>
    <row r="180" spans="2:14" ht="16.25" customHeight="1" x14ac:dyDescent="0.2">
      <c r="B180" s="320" t="s">
        <v>187</v>
      </c>
      <c r="C180" s="321" t="s">
        <v>967</v>
      </c>
      <c r="D180" s="333">
        <v>940</v>
      </c>
      <c r="E180" s="333">
        <v>955</v>
      </c>
      <c r="F180" s="376">
        <v>4.4000000000000004</v>
      </c>
      <c r="G180" s="333">
        <v>934</v>
      </c>
      <c r="H180" s="377">
        <v>4.2</v>
      </c>
      <c r="I180" s="376">
        <v>4.5999999999999996</v>
      </c>
      <c r="J180" s="459" t="s">
        <v>543</v>
      </c>
      <c r="M180" s="28"/>
      <c r="N180" s="29"/>
    </row>
    <row r="181" spans="2:14" ht="16.25" customHeight="1" x14ac:dyDescent="0.2">
      <c r="B181" s="320" t="s">
        <v>188</v>
      </c>
      <c r="C181" s="387" t="s">
        <v>968</v>
      </c>
      <c r="D181" s="388">
        <v>704</v>
      </c>
      <c r="E181" s="389">
        <v>712</v>
      </c>
      <c r="F181" s="390">
        <v>4.5999999999999996</v>
      </c>
      <c r="G181" s="389">
        <v>696</v>
      </c>
      <c r="H181" s="390">
        <v>4.4000000000000004</v>
      </c>
      <c r="I181" s="390">
        <v>4.8</v>
      </c>
      <c r="J181" s="391" t="s">
        <v>934</v>
      </c>
      <c r="M181" s="28"/>
      <c r="N181" s="29"/>
    </row>
    <row r="182" spans="2:14" ht="16.25" customHeight="1" x14ac:dyDescent="0.2">
      <c r="B182" s="320" t="s">
        <v>189</v>
      </c>
      <c r="C182" s="321" t="s">
        <v>969</v>
      </c>
      <c r="D182" s="333">
        <v>1730</v>
      </c>
      <c r="E182" s="333">
        <v>1750</v>
      </c>
      <c r="F182" s="376">
        <v>4.4000000000000004</v>
      </c>
      <c r="G182" s="333">
        <v>1700</v>
      </c>
      <c r="H182" s="377">
        <v>4.2</v>
      </c>
      <c r="I182" s="376">
        <v>4.5999999999999996</v>
      </c>
      <c r="J182" s="375" t="s">
        <v>876</v>
      </c>
      <c r="M182" s="28"/>
      <c r="N182" s="29"/>
    </row>
    <row r="183" spans="2:14" ht="16.25" customHeight="1" x14ac:dyDescent="0.2">
      <c r="B183" s="320" t="s">
        <v>191</v>
      </c>
      <c r="C183" s="387" t="s">
        <v>970</v>
      </c>
      <c r="D183" s="388">
        <v>521</v>
      </c>
      <c r="E183" s="389">
        <v>527</v>
      </c>
      <c r="F183" s="390">
        <v>4.7</v>
      </c>
      <c r="G183" s="389">
        <v>515</v>
      </c>
      <c r="H183" s="390">
        <v>4.5</v>
      </c>
      <c r="I183" s="390">
        <v>4.9000000000000004</v>
      </c>
      <c r="J183" s="391" t="s">
        <v>934</v>
      </c>
      <c r="M183" s="28"/>
      <c r="N183" s="29"/>
    </row>
    <row r="184" spans="2:14" ht="16.25" customHeight="1" x14ac:dyDescent="0.2">
      <c r="B184" s="320" t="s">
        <v>192</v>
      </c>
      <c r="C184" s="339" t="s">
        <v>785</v>
      </c>
      <c r="D184" s="338">
        <v>1100</v>
      </c>
      <c r="E184" s="338">
        <v>1110</v>
      </c>
      <c r="F184" s="384">
        <v>4.9000000000000004</v>
      </c>
      <c r="G184" s="338">
        <v>1100</v>
      </c>
      <c r="H184" s="385">
        <v>4.7</v>
      </c>
      <c r="I184" s="384">
        <v>5.0999999999999996</v>
      </c>
      <c r="J184" s="387" t="s">
        <v>873</v>
      </c>
      <c r="M184" s="28"/>
      <c r="N184" s="29"/>
    </row>
    <row r="185" spans="2:14" ht="16.25" customHeight="1" x14ac:dyDescent="0.2">
      <c r="B185" s="320" t="s">
        <v>193</v>
      </c>
      <c r="C185" s="387" t="s">
        <v>971</v>
      </c>
      <c r="D185" s="388">
        <v>415</v>
      </c>
      <c r="E185" s="389">
        <v>420</v>
      </c>
      <c r="F185" s="390">
        <v>4.5</v>
      </c>
      <c r="G185" s="389">
        <v>413</v>
      </c>
      <c r="H185" s="390">
        <v>4.3</v>
      </c>
      <c r="I185" s="390">
        <v>4.7</v>
      </c>
      <c r="J185" s="391" t="s">
        <v>873</v>
      </c>
      <c r="M185" s="28"/>
      <c r="N185" s="29"/>
    </row>
    <row r="186" spans="2:14" ht="16.25" customHeight="1" x14ac:dyDescent="0.2">
      <c r="B186" s="320" t="s">
        <v>194</v>
      </c>
      <c r="C186" s="321" t="s">
        <v>786</v>
      </c>
      <c r="D186" s="333">
        <v>1810</v>
      </c>
      <c r="E186" s="333">
        <v>1840</v>
      </c>
      <c r="F186" s="376">
        <v>4.3</v>
      </c>
      <c r="G186" s="333">
        <v>1780</v>
      </c>
      <c r="H186" s="377">
        <v>4.0999999999999996</v>
      </c>
      <c r="I186" s="376">
        <v>4.5</v>
      </c>
      <c r="J186" s="375" t="s">
        <v>544</v>
      </c>
      <c r="M186" s="28"/>
      <c r="N186" s="29"/>
    </row>
    <row r="187" spans="2:14" ht="16.25" customHeight="1" x14ac:dyDescent="0.2">
      <c r="B187" s="320" t="s">
        <v>195</v>
      </c>
      <c r="C187" s="387" t="s">
        <v>972</v>
      </c>
      <c r="D187" s="388">
        <v>756</v>
      </c>
      <c r="E187" s="389">
        <v>766</v>
      </c>
      <c r="F187" s="390">
        <v>4.5</v>
      </c>
      <c r="G187" s="389">
        <v>752</v>
      </c>
      <c r="H187" s="390">
        <v>4.3</v>
      </c>
      <c r="I187" s="390">
        <v>4.7</v>
      </c>
      <c r="J187" s="391" t="s">
        <v>873</v>
      </c>
      <c r="M187" s="28"/>
      <c r="N187" s="29"/>
    </row>
    <row r="188" spans="2:14" ht="16.25" customHeight="1" x14ac:dyDescent="0.2">
      <c r="B188" s="320" t="s">
        <v>196</v>
      </c>
      <c r="C188" s="321" t="s">
        <v>973</v>
      </c>
      <c r="D188" s="333">
        <v>447</v>
      </c>
      <c r="E188" s="333">
        <v>449</v>
      </c>
      <c r="F188" s="376">
        <v>5</v>
      </c>
      <c r="G188" s="333">
        <v>447</v>
      </c>
      <c r="H188" s="377">
        <v>4.8</v>
      </c>
      <c r="I188" s="376">
        <v>5.2</v>
      </c>
      <c r="J188" s="459" t="s">
        <v>930</v>
      </c>
      <c r="M188" s="28"/>
      <c r="N188" s="29"/>
    </row>
    <row r="189" spans="2:14" ht="16.25" customHeight="1" x14ac:dyDescent="0.2">
      <c r="B189" s="320" t="s">
        <v>197</v>
      </c>
      <c r="C189" s="387" t="s">
        <v>974</v>
      </c>
      <c r="D189" s="388">
        <v>3850</v>
      </c>
      <c r="E189" s="389">
        <v>3900</v>
      </c>
      <c r="F189" s="390">
        <v>4.5</v>
      </c>
      <c r="G189" s="389">
        <v>3790</v>
      </c>
      <c r="H189" s="390">
        <v>4.3</v>
      </c>
      <c r="I189" s="390">
        <v>4.7</v>
      </c>
      <c r="J189" s="391" t="s">
        <v>876</v>
      </c>
      <c r="M189" s="28"/>
      <c r="N189" s="29"/>
    </row>
    <row r="190" spans="2:14" ht="16.25" customHeight="1" x14ac:dyDescent="0.2">
      <c r="B190" s="320" t="s">
        <v>198</v>
      </c>
      <c r="C190" s="339" t="s">
        <v>787</v>
      </c>
      <c r="D190" s="338">
        <v>2470</v>
      </c>
      <c r="E190" s="338">
        <v>2490</v>
      </c>
      <c r="F190" s="384">
        <v>4.5999999999999996</v>
      </c>
      <c r="G190" s="338">
        <v>2470</v>
      </c>
      <c r="H190" s="385">
        <v>4.3999999999999995</v>
      </c>
      <c r="I190" s="384">
        <v>4.8</v>
      </c>
      <c r="J190" s="387" t="s">
        <v>930</v>
      </c>
      <c r="M190" s="28"/>
      <c r="N190" s="29"/>
    </row>
    <row r="191" spans="2:14" ht="16.25" customHeight="1" x14ac:dyDescent="0.2">
      <c r="B191" s="320" t="s">
        <v>199</v>
      </c>
      <c r="C191" s="387" t="s">
        <v>975</v>
      </c>
      <c r="D191" s="388">
        <v>795</v>
      </c>
      <c r="E191" s="389">
        <v>801</v>
      </c>
      <c r="F191" s="390">
        <v>4.9000000000000004</v>
      </c>
      <c r="G191" s="389">
        <v>795</v>
      </c>
      <c r="H191" s="390">
        <v>4.7</v>
      </c>
      <c r="I191" s="390">
        <v>5.1000000000000005</v>
      </c>
      <c r="J191" s="391" t="s">
        <v>930</v>
      </c>
      <c r="M191" s="28"/>
      <c r="N191" s="29"/>
    </row>
    <row r="192" spans="2:14" ht="16.25" customHeight="1" x14ac:dyDescent="0.2">
      <c r="B192" s="320" t="s">
        <v>200</v>
      </c>
      <c r="C192" s="321" t="s">
        <v>976</v>
      </c>
      <c r="D192" s="333">
        <v>639</v>
      </c>
      <c r="E192" s="333">
        <v>642</v>
      </c>
      <c r="F192" s="376">
        <v>4.8</v>
      </c>
      <c r="G192" s="333">
        <v>639</v>
      </c>
      <c r="H192" s="377">
        <v>4.5999999999999996</v>
      </c>
      <c r="I192" s="376">
        <v>5</v>
      </c>
      <c r="J192" s="459" t="s">
        <v>548</v>
      </c>
      <c r="M192" s="28"/>
      <c r="N192" s="29"/>
    </row>
    <row r="193" spans="2:14" ht="16.25" customHeight="1" x14ac:dyDescent="0.2">
      <c r="B193" s="320" t="s">
        <v>201</v>
      </c>
      <c r="C193" s="387" t="s">
        <v>977</v>
      </c>
      <c r="D193" s="388">
        <v>536</v>
      </c>
      <c r="E193" s="389">
        <v>540</v>
      </c>
      <c r="F193" s="390">
        <v>5</v>
      </c>
      <c r="G193" s="389">
        <v>536</v>
      </c>
      <c r="H193" s="390">
        <v>4.8</v>
      </c>
      <c r="I193" s="390">
        <v>5.2</v>
      </c>
      <c r="J193" s="391" t="s">
        <v>930</v>
      </c>
      <c r="M193" s="28"/>
      <c r="N193" s="29"/>
    </row>
    <row r="194" spans="2:14" ht="16.25" customHeight="1" x14ac:dyDescent="0.2">
      <c r="B194" s="320" t="s">
        <v>202</v>
      </c>
      <c r="C194" s="321" t="s">
        <v>788</v>
      </c>
      <c r="D194" s="333">
        <v>1310</v>
      </c>
      <c r="E194" s="333">
        <v>1310</v>
      </c>
      <c r="F194" s="376">
        <v>4.8</v>
      </c>
      <c r="G194" s="333">
        <v>1310</v>
      </c>
      <c r="H194" s="377">
        <v>4.5999999999999996</v>
      </c>
      <c r="I194" s="376">
        <v>5</v>
      </c>
      <c r="J194" s="459" t="s">
        <v>930</v>
      </c>
      <c r="M194" s="28"/>
      <c r="N194" s="29"/>
    </row>
    <row r="195" spans="2:14" ht="16.25" customHeight="1" x14ac:dyDescent="0.2">
      <c r="B195" s="320" t="s">
        <v>203</v>
      </c>
      <c r="C195" s="387" t="s">
        <v>978</v>
      </c>
      <c r="D195" s="388">
        <v>774</v>
      </c>
      <c r="E195" s="389">
        <v>779</v>
      </c>
      <c r="F195" s="390">
        <v>5.0999999999999996</v>
      </c>
      <c r="G195" s="389">
        <v>774</v>
      </c>
      <c r="H195" s="390">
        <v>4.8999999999999995</v>
      </c>
      <c r="I195" s="390">
        <v>5.3</v>
      </c>
      <c r="J195" s="391" t="s">
        <v>930</v>
      </c>
      <c r="M195" s="28"/>
      <c r="N195" s="29"/>
    </row>
    <row r="196" spans="2:14" ht="16.25" customHeight="1" x14ac:dyDescent="0.2">
      <c r="B196" s="320" t="s">
        <v>204</v>
      </c>
      <c r="C196" s="339" t="s">
        <v>789</v>
      </c>
      <c r="D196" s="338">
        <v>739</v>
      </c>
      <c r="E196" s="338">
        <v>742</v>
      </c>
      <c r="F196" s="384">
        <v>4.9000000000000004</v>
      </c>
      <c r="G196" s="338">
        <v>739</v>
      </c>
      <c r="H196" s="385">
        <v>4.7</v>
      </c>
      <c r="I196" s="384">
        <v>5.1000000000000005</v>
      </c>
      <c r="J196" s="387" t="s">
        <v>930</v>
      </c>
      <c r="M196" s="28"/>
      <c r="N196" s="29"/>
    </row>
    <row r="197" spans="2:14" ht="16.25" customHeight="1" x14ac:dyDescent="0.2">
      <c r="B197" s="320" t="s">
        <v>205</v>
      </c>
      <c r="C197" s="387" t="s">
        <v>979</v>
      </c>
      <c r="D197" s="388">
        <v>642</v>
      </c>
      <c r="E197" s="389">
        <v>645</v>
      </c>
      <c r="F197" s="390">
        <v>4.9000000000000004</v>
      </c>
      <c r="G197" s="389">
        <v>642</v>
      </c>
      <c r="H197" s="390">
        <v>4.7</v>
      </c>
      <c r="I197" s="390">
        <v>5.1000000000000005</v>
      </c>
      <c r="J197" s="391" t="s">
        <v>930</v>
      </c>
      <c r="M197" s="28"/>
      <c r="N197" s="29"/>
    </row>
    <row r="198" spans="2:14" ht="16.25" customHeight="1" x14ac:dyDescent="0.2">
      <c r="B198" s="320" t="s">
        <v>206</v>
      </c>
      <c r="C198" s="321" t="s">
        <v>980</v>
      </c>
      <c r="D198" s="333">
        <v>989</v>
      </c>
      <c r="E198" s="333">
        <v>1000</v>
      </c>
      <c r="F198" s="376">
        <v>4.9000000000000004</v>
      </c>
      <c r="G198" s="333">
        <v>989</v>
      </c>
      <c r="H198" s="377">
        <v>4.7</v>
      </c>
      <c r="I198" s="376">
        <v>5.1000000000000005</v>
      </c>
      <c r="J198" s="459" t="s">
        <v>548</v>
      </c>
      <c r="M198" s="28"/>
      <c r="N198" s="29"/>
    </row>
    <row r="199" spans="2:14" ht="16.25" customHeight="1" x14ac:dyDescent="0.2">
      <c r="B199" s="320" t="s">
        <v>207</v>
      </c>
      <c r="C199" s="387" t="s">
        <v>981</v>
      </c>
      <c r="D199" s="388">
        <v>1180</v>
      </c>
      <c r="E199" s="389">
        <v>1190</v>
      </c>
      <c r="F199" s="390">
        <v>4.7</v>
      </c>
      <c r="G199" s="389">
        <v>1180</v>
      </c>
      <c r="H199" s="390">
        <v>4.5999999999999996</v>
      </c>
      <c r="I199" s="390">
        <v>5</v>
      </c>
      <c r="J199" s="391" t="s">
        <v>873</v>
      </c>
      <c r="M199" s="28"/>
      <c r="N199" s="29"/>
    </row>
    <row r="200" spans="2:14" ht="16.25" customHeight="1" x14ac:dyDescent="0.2">
      <c r="B200" s="320" t="s">
        <v>209</v>
      </c>
      <c r="C200" s="321" t="s">
        <v>982</v>
      </c>
      <c r="D200" s="333">
        <v>1120</v>
      </c>
      <c r="E200" s="333">
        <v>1130</v>
      </c>
      <c r="F200" s="376">
        <v>4.8</v>
      </c>
      <c r="G200" s="333">
        <v>1110</v>
      </c>
      <c r="H200" s="377">
        <v>4.5999999999999996</v>
      </c>
      <c r="I200" s="376">
        <v>5</v>
      </c>
      <c r="J200" s="375" t="s">
        <v>934</v>
      </c>
      <c r="M200" s="28"/>
      <c r="N200" s="29"/>
    </row>
    <row r="201" spans="2:14" ht="16.25" customHeight="1" x14ac:dyDescent="0.2">
      <c r="B201" s="320" t="s">
        <v>210</v>
      </c>
      <c r="C201" s="387" t="s">
        <v>983</v>
      </c>
      <c r="D201" s="388">
        <v>293</v>
      </c>
      <c r="E201" s="389">
        <v>300</v>
      </c>
      <c r="F201" s="390">
        <v>5</v>
      </c>
      <c r="G201" s="389">
        <v>293</v>
      </c>
      <c r="H201" s="390">
        <v>4.8</v>
      </c>
      <c r="I201" s="390">
        <v>5.2</v>
      </c>
      <c r="J201" s="391" t="s">
        <v>930</v>
      </c>
      <c r="M201" s="28"/>
      <c r="N201" s="29"/>
    </row>
    <row r="202" spans="2:14" ht="16.25" customHeight="1" x14ac:dyDescent="0.2">
      <c r="B202" s="320" t="s">
        <v>211</v>
      </c>
      <c r="C202" s="339" t="s">
        <v>984</v>
      </c>
      <c r="D202" s="338">
        <v>1980</v>
      </c>
      <c r="E202" s="338">
        <v>2000</v>
      </c>
      <c r="F202" s="384">
        <v>5.3</v>
      </c>
      <c r="G202" s="338">
        <v>1950</v>
      </c>
      <c r="H202" s="385">
        <v>5.0999999999999996</v>
      </c>
      <c r="I202" s="384">
        <v>5.5</v>
      </c>
      <c r="J202" s="386" t="s">
        <v>876</v>
      </c>
      <c r="M202" s="28"/>
      <c r="N202" s="29"/>
    </row>
    <row r="203" spans="2:14" ht="16.25" customHeight="1" x14ac:dyDescent="0.2">
      <c r="B203" s="320" t="s">
        <v>212</v>
      </c>
      <c r="C203" s="387" t="s">
        <v>985</v>
      </c>
      <c r="D203" s="388">
        <v>1940</v>
      </c>
      <c r="E203" s="389">
        <v>1960</v>
      </c>
      <c r="F203" s="390">
        <v>5.2</v>
      </c>
      <c r="G203" s="389">
        <v>1920</v>
      </c>
      <c r="H203" s="390">
        <v>5</v>
      </c>
      <c r="I203" s="390">
        <v>5.4</v>
      </c>
      <c r="J203" s="391" t="s">
        <v>934</v>
      </c>
      <c r="M203" s="28"/>
      <c r="N203" s="29"/>
    </row>
    <row r="204" spans="2:14" ht="16.25" customHeight="1" x14ac:dyDescent="0.2">
      <c r="B204" s="320" t="s">
        <v>213</v>
      </c>
      <c r="C204" s="321" t="s">
        <v>986</v>
      </c>
      <c r="D204" s="333">
        <v>1310</v>
      </c>
      <c r="E204" s="333">
        <v>1320</v>
      </c>
      <c r="F204" s="376">
        <v>5.0999999999999996</v>
      </c>
      <c r="G204" s="333">
        <v>1290</v>
      </c>
      <c r="H204" s="377">
        <v>4.9000000000000004</v>
      </c>
      <c r="I204" s="376">
        <v>5.3</v>
      </c>
      <c r="J204" s="375" t="s">
        <v>546</v>
      </c>
      <c r="M204" s="28"/>
      <c r="N204" s="29"/>
    </row>
    <row r="205" spans="2:14" ht="16.25" customHeight="1" x14ac:dyDescent="0.2">
      <c r="B205" s="320" t="s">
        <v>214</v>
      </c>
      <c r="C205" s="387" t="s">
        <v>987</v>
      </c>
      <c r="D205" s="388">
        <v>823</v>
      </c>
      <c r="E205" s="389">
        <v>831</v>
      </c>
      <c r="F205" s="390">
        <v>5</v>
      </c>
      <c r="G205" s="389">
        <v>815</v>
      </c>
      <c r="H205" s="390">
        <v>4.8</v>
      </c>
      <c r="I205" s="390">
        <v>5.2</v>
      </c>
      <c r="J205" s="391" t="s">
        <v>934</v>
      </c>
      <c r="M205" s="28"/>
      <c r="N205" s="29"/>
    </row>
    <row r="206" spans="2:14" ht="16.25" customHeight="1" x14ac:dyDescent="0.2">
      <c r="B206" s="320" t="s">
        <v>215</v>
      </c>
      <c r="C206" s="321" t="s">
        <v>988</v>
      </c>
      <c r="D206" s="333">
        <v>1530</v>
      </c>
      <c r="E206" s="333">
        <v>1540</v>
      </c>
      <c r="F206" s="376">
        <v>5.4</v>
      </c>
      <c r="G206" s="333">
        <v>1520</v>
      </c>
      <c r="H206" s="377">
        <v>5.2</v>
      </c>
      <c r="I206" s="376">
        <v>5.6</v>
      </c>
      <c r="J206" s="375" t="s">
        <v>876</v>
      </c>
      <c r="M206" s="28"/>
      <c r="N206" s="29"/>
    </row>
    <row r="207" spans="2:14" ht="16.25" customHeight="1" x14ac:dyDescent="0.2">
      <c r="B207" s="320" t="s">
        <v>216</v>
      </c>
      <c r="C207" s="387" t="s">
        <v>989</v>
      </c>
      <c r="D207" s="388">
        <v>2050</v>
      </c>
      <c r="E207" s="389">
        <v>2070</v>
      </c>
      <c r="F207" s="390">
        <v>5</v>
      </c>
      <c r="G207" s="389">
        <v>2030</v>
      </c>
      <c r="H207" s="390">
        <v>4.8</v>
      </c>
      <c r="I207" s="390">
        <v>5.2</v>
      </c>
      <c r="J207" s="391" t="s">
        <v>934</v>
      </c>
      <c r="M207" s="28"/>
      <c r="N207" s="29"/>
    </row>
    <row r="208" spans="2:14" ht="16.25" customHeight="1" x14ac:dyDescent="0.2">
      <c r="B208" s="320" t="s">
        <v>217</v>
      </c>
      <c r="C208" s="339" t="s">
        <v>790</v>
      </c>
      <c r="D208" s="338">
        <v>1000</v>
      </c>
      <c r="E208" s="338">
        <v>1010</v>
      </c>
      <c r="F208" s="384">
        <v>5</v>
      </c>
      <c r="G208" s="338">
        <v>992</v>
      </c>
      <c r="H208" s="385">
        <v>4.8</v>
      </c>
      <c r="I208" s="384">
        <v>5.2</v>
      </c>
      <c r="J208" s="386" t="s">
        <v>934</v>
      </c>
      <c r="M208" s="28"/>
      <c r="N208" s="29"/>
    </row>
    <row r="209" spans="2:14" ht="16.25" customHeight="1" x14ac:dyDescent="0.2">
      <c r="B209" s="320" t="s">
        <v>218</v>
      </c>
      <c r="C209" s="387" t="s">
        <v>990</v>
      </c>
      <c r="D209" s="388">
        <v>1130</v>
      </c>
      <c r="E209" s="389">
        <v>1140</v>
      </c>
      <c r="F209" s="390">
        <v>4.9000000000000004</v>
      </c>
      <c r="G209" s="389">
        <v>1120</v>
      </c>
      <c r="H209" s="390">
        <v>4.7</v>
      </c>
      <c r="I209" s="390">
        <v>5.1000000000000005</v>
      </c>
      <c r="J209" s="391" t="s">
        <v>934</v>
      </c>
      <c r="M209" s="28"/>
      <c r="N209" s="29"/>
    </row>
    <row r="210" spans="2:14" ht="16.25" customHeight="1" x14ac:dyDescent="0.2">
      <c r="B210" s="320" t="s">
        <v>219</v>
      </c>
      <c r="C210" s="321" t="s">
        <v>791</v>
      </c>
      <c r="D210" s="333">
        <v>496</v>
      </c>
      <c r="E210" s="333">
        <v>500</v>
      </c>
      <c r="F210" s="376">
        <v>5.4</v>
      </c>
      <c r="G210" s="333">
        <v>491</v>
      </c>
      <c r="H210" s="377">
        <v>5.2</v>
      </c>
      <c r="I210" s="376">
        <v>5.6</v>
      </c>
      <c r="J210" s="375" t="s">
        <v>544</v>
      </c>
      <c r="M210" s="28"/>
      <c r="N210" s="29"/>
    </row>
    <row r="211" spans="2:14" ht="16.25" customHeight="1" x14ac:dyDescent="0.2">
      <c r="B211" s="320" t="s">
        <v>221</v>
      </c>
      <c r="C211" s="387" t="s">
        <v>991</v>
      </c>
      <c r="D211" s="388">
        <v>826</v>
      </c>
      <c r="E211" s="389">
        <v>836</v>
      </c>
      <c r="F211" s="390">
        <v>4.9000000000000004</v>
      </c>
      <c r="G211" s="389">
        <v>816</v>
      </c>
      <c r="H211" s="390">
        <v>4.7</v>
      </c>
      <c r="I211" s="390">
        <v>5.2</v>
      </c>
      <c r="J211" s="391" t="s">
        <v>876</v>
      </c>
      <c r="M211" s="28"/>
      <c r="N211" s="29"/>
    </row>
    <row r="212" spans="2:14" ht="16.25" customHeight="1" x14ac:dyDescent="0.2">
      <c r="B212" s="320" t="s">
        <v>222</v>
      </c>
      <c r="C212" s="321" t="s">
        <v>992</v>
      </c>
      <c r="D212" s="333">
        <v>538</v>
      </c>
      <c r="E212" s="333">
        <v>542</v>
      </c>
      <c r="F212" s="376">
        <v>5.0999999999999996</v>
      </c>
      <c r="G212" s="333">
        <v>533</v>
      </c>
      <c r="H212" s="377">
        <v>4.9000000000000004</v>
      </c>
      <c r="I212" s="376">
        <v>5.3</v>
      </c>
      <c r="J212" s="375" t="s">
        <v>876</v>
      </c>
      <c r="M212" s="28"/>
      <c r="N212" s="29"/>
    </row>
    <row r="213" spans="2:14" ht="16.25" customHeight="1" x14ac:dyDescent="0.2">
      <c r="B213" s="320" t="s">
        <v>223</v>
      </c>
      <c r="C213" s="387" t="s">
        <v>993</v>
      </c>
      <c r="D213" s="388">
        <v>750</v>
      </c>
      <c r="E213" s="389">
        <v>757</v>
      </c>
      <c r="F213" s="390">
        <v>5.0999999999999996</v>
      </c>
      <c r="G213" s="389">
        <v>743</v>
      </c>
      <c r="H213" s="390">
        <v>4.9000000000000004</v>
      </c>
      <c r="I213" s="390">
        <v>5.3</v>
      </c>
      <c r="J213" s="391" t="s">
        <v>876</v>
      </c>
      <c r="M213" s="28"/>
      <c r="N213" s="29"/>
    </row>
    <row r="214" spans="2:14" ht="16.25" customHeight="1" x14ac:dyDescent="0.2">
      <c r="B214" s="320" t="s">
        <v>224</v>
      </c>
      <c r="C214" s="339" t="s">
        <v>792</v>
      </c>
      <c r="D214" s="338">
        <v>490</v>
      </c>
      <c r="E214" s="338">
        <v>495</v>
      </c>
      <c r="F214" s="384">
        <v>5</v>
      </c>
      <c r="G214" s="338">
        <v>484</v>
      </c>
      <c r="H214" s="385">
        <v>4.8</v>
      </c>
      <c r="I214" s="384">
        <v>5.2</v>
      </c>
      <c r="J214" s="386" t="s">
        <v>876</v>
      </c>
      <c r="M214" s="28"/>
      <c r="N214" s="29"/>
    </row>
    <row r="215" spans="2:14" ht="16.25" customHeight="1" x14ac:dyDescent="0.2">
      <c r="B215" s="320" t="s">
        <v>225</v>
      </c>
      <c r="C215" s="387" t="s">
        <v>994</v>
      </c>
      <c r="D215" s="388">
        <v>470</v>
      </c>
      <c r="E215" s="389">
        <v>474</v>
      </c>
      <c r="F215" s="390">
        <v>5.0999999999999996</v>
      </c>
      <c r="G215" s="389">
        <v>466</v>
      </c>
      <c r="H215" s="390">
        <v>4.9000000000000004</v>
      </c>
      <c r="I215" s="390">
        <v>5.3</v>
      </c>
      <c r="J215" s="391" t="s">
        <v>876</v>
      </c>
      <c r="M215" s="28"/>
      <c r="N215" s="29"/>
    </row>
    <row r="216" spans="2:14" ht="16.25" customHeight="1" x14ac:dyDescent="0.2">
      <c r="B216" s="320" t="s">
        <v>226</v>
      </c>
      <c r="C216" s="321" t="s">
        <v>995</v>
      </c>
      <c r="D216" s="333">
        <v>749</v>
      </c>
      <c r="E216" s="333">
        <v>757</v>
      </c>
      <c r="F216" s="376">
        <v>5.0999999999999996</v>
      </c>
      <c r="G216" s="333">
        <v>740</v>
      </c>
      <c r="H216" s="377">
        <v>4.9000000000000004</v>
      </c>
      <c r="I216" s="376">
        <v>5.3</v>
      </c>
      <c r="J216" s="375" t="s">
        <v>544</v>
      </c>
      <c r="M216" s="28"/>
      <c r="N216" s="29"/>
    </row>
    <row r="217" spans="2:14" ht="16.25" customHeight="1" x14ac:dyDescent="0.2">
      <c r="B217" s="320" t="s">
        <v>227</v>
      </c>
      <c r="C217" s="387" t="s">
        <v>996</v>
      </c>
      <c r="D217" s="388">
        <v>772</v>
      </c>
      <c r="E217" s="389">
        <v>779</v>
      </c>
      <c r="F217" s="390">
        <v>5.0999999999999996</v>
      </c>
      <c r="G217" s="389">
        <v>764</v>
      </c>
      <c r="H217" s="390">
        <v>4.9000000000000004</v>
      </c>
      <c r="I217" s="390">
        <v>5.3</v>
      </c>
      <c r="J217" s="391" t="s">
        <v>876</v>
      </c>
      <c r="M217" s="28"/>
      <c r="N217" s="29"/>
    </row>
    <row r="218" spans="2:14" ht="16.25" customHeight="1" x14ac:dyDescent="0.2">
      <c r="B218" s="320" t="s">
        <v>228</v>
      </c>
      <c r="C218" s="321" t="s">
        <v>793</v>
      </c>
      <c r="D218" s="333">
        <v>1650</v>
      </c>
      <c r="E218" s="333">
        <v>1660</v>
      </c>
      <c r="F218" s="376">
        <v>5.3</v>
      </c>
      <c r="G218" s="333">
        <v>1630</v>
      </c>
      <c r="H218" s="377">
        <v>5.0999999999999996</v>
      </c>
      <c r="I218" s="376">
        <v>5.5</v>
      </c>
      <c r="J218" s="375" t="s">
        <v>934</v>
      </c>
      <c r="M218" s="28"/>
      <c r="N218" s="29"/>
    </row>
    <row r="219" spans="2:14" ht="16.25" customHeight="1" x14ac:dyDescent="0.2">
      <c r="B219" s="320" t="s">
        <v>229</v>
      </c>
      <c r="C219" s="387" t="s">
        <v>997</v>
      </c>
      <c r="D219" s="388">
        <v>955</v>
      </c>
      <c r="E219" s="389">
        <v>967</v>
      </c>
      <c r="F219" s="390">
        <v>4.3</v>
      </c>
      <c r="G219" s="389">
        <v>943</v>
      </c>
      <c r="H219" s="390">
        <v>4.0999999999999996</v>
      </c>
      <c r="I219" s="390">
        <v>4.5</v>
      </c>
      <c r="J219" s="391" t="s">
        <v>876</v>
      </c>
      <c r="M219" s="28"/>
      <c r="N219" s="29"/>
    </row>
    <row r="220" spans="2:14" ht="16.25" customHeight="1" x14ac:dyDescent="0.2">
      <c r="B220" s="320" t="s">
        <v>230</v>
      </c>
      <c r="C220" s="339" t="s">
        <v>794</v>
      </c>
      <c r="D220" s="338">
        <v>758</v>
      </c>
      <c r="E220" s="338">
        <v>765</v>
      </c>
      <c r="F220" s="384">
        <v>4.5999999999999996</v>
      </c>
      <c r="G220" s="338">
        <v>751</v>
      </c>
      <c r="H220" s="385">
        <v>4.4000000000000004</v>
      </c>
      <c r="I220" s="384">
        <v>4.8</v>
      </c>
      <c r="J220" s="386" t="s">
        <v>876</v>
      </c>
      <c r="M220" s="28"/>
      <c r="N220" s="29"/>
    </row>
    <row r="221" spans="2:14" ht="16.25" customHeight="1" x14ac:dyDescent="0.2">
      <c r="B221" s="320" t="s">
        <v>795</v>
      </c>
      <c r="C221" s="387" t="s">
        <v>998</v>
      </c>
      <c r="D221" s="388">
        <v>1110</v>
      </c>
      <c r="E221" s="389">
        <v>1130</v>
      </c>
      <c r="F221" s="390">
        <v>4.0999999999999996</v>
      </c>
      <c r="G221" s="389">
        <v>1080</v>
      </c>
      <c r="H221" s="390">
        <v>3.9</v>
      </c>
      <c r="I221" s="390">
        <v>4.3</v>
      </c>
      <c r="J221" s="391" t="s">
        <v>934</v>
      </c>
      <c r="M221" s="28"/>
      <c r="N221" s="29"/>
    </row>
    <row r="222" spans="2:14" ht="16.25" customHeight="1" x14ac:dyDescent="0.2">
      <c r="B222" s="320" t="s">
        <v>231</v>
      </c>
      <c r="C222" s="321" t="s">
        <v>999</v>
      </c>
      <c r="D222" s="333">
        <v>682</v>
      </c>
      <c r="E222" s="333">
        <v>683</v>
      </c>
      <c r="F222" s="376">
        <v>5.4</v>
      </c>
      <c r="G222" s="333">
        <v>681</v>
      </c>
      <c r="H222" s="377">
        <v>5.2</v>
      </c>
      <c r="I222" s="376">
        <v>5.6</v>
      </c>
      <c r="J222" s="459" t="s">
        <v>543</v>
      </c>
      <c r="M222" s="28"/>
      <c r="N222" s="29"/>
    </row>
    <row r="223" spans="2:14" ht="16.25" customHeight="1" x14ac:dyDescent="0.2">
      <c r="B223" s="320" t="s">
        <v>232</v>
      </c>
      <c r="C223" s="387" t="s">
        <v>1000</v>
      </c>
      <c r="D223" s="388">
        <v>676</v>
      </c>
      <c r="E223" s="389">
        <v>681</v>
      </c>
      <c r="F223" s="390">
        <v>5.5</v>
      </c>
      <c r="G223" s="389">
        <v>670</v>
      </c>
      <c r="H223" s="390">
        <v>5.3</v>
      </c>
      <c r="I223" s="390">
        <v>5.7</v>
      </c>
      <c r="J223" s="391" t="s">
        <v>876</v>
      </c>
      <c r="M223" s="28"/>
      <c r="N223" s="29"/>
    </row>
    <row r="224" spans="2:14" ht="16.25" customHeight="1" x14ac:dyDescent="0.2">
      <c r="B224" s="320" t="s">
        <v>233</v>
      </c>
      <c r="C224" s="321" t="s">
        <v>1001</v>
      </c>
      <c r="D224" s="333">
        <v>1630</v>
      </c>
      <c r="E224" s="333">
        <v>1640</v>
      </c>
      <c r="F224" s="376">
        <v>5.0999999999999996</v>
      </c>
      <c r="G224" s="333">
        <v>1610</v>
      </c>
      <c r="H224" s="377">
        <v>4.9000000000000004</v>
      </c>
      <c r="I224" s="376">
        <v>5.3</v>
      </c>
      <c r="J224" s="375" t="s">
        <v>876</v>
      </c>
      <c r="M224" s="28"/>
      <c r="N224" s="29"/>
    </row>
    <row r="225" spans="2:14" ht="16.25" customHeight="1" x14ac:dyDescent="0.2">
      <c r="B225" s="320" t="s">
        <v>235</v>
      </c>
      <c r="C225" s="387" t="s">
        <v>1002</v>
      </c>
      <c r="D225" s="388">
        <v>271</v>
      </c>
      <c r="E225" s="389">
        <v>267</v>
      </c>
      <c r="F225" s="390">
        <v>5.4</v>
      </c>
      <c r="G225" s="389">
        <v>273</v>
      </c>
      <c r="H225" s="390">
        <v>5.2</v>
      </c>
      <c r="I225" s="390">
        <v>5.6</v>
      </c>
      <c r="J225" s="391" t="s">
        <v>881</v>
      </c>
      <c r="M225" s="28"/>
      <c r="N225" s="29"/>
    </row>
    <row r="226" spans="2:14" ht="16.25" customHeight="1" x14ac:dyDescent="0.2">
      <c r="B226" s="320" t="s">
        <v>236</v>
      </c>
      <c r="C226" s="339" t="s">
        <v>1003</v>
      </c>
      <c r="D226" s="338">
        <v>511</v>
      </c>
      <c r="E226" s="338">
        <v>515</v>
      </c>
      <c r="F226" s="384">
        <v>5.4</v>
      </c>
      <c r="G226" s="338">
        <v>506</v>
      </c>
      <c r="H226" s="385">
        <v>5.2</v>
      </c>
      <c r="I226" s="384">
        <v>5.6</v>
      </c>
      <c r="J226" s="386" t="s">
        <v>876</v>
      </c>
      <c r="M226" s="28"/>
      <c r="N226" s="29"/>
    </row>
    <row r="227" spans="2:14" ht="16.25" customHeight="1" x14ac:dyDescent="0.2">
      <c r="B227" s="320" t="s">
        <v>237</v>
      </c>
      <c r="C227" s="387" t="s">
        <v>1004</v>
      </c>
      <c r="D227" s="388">
        <v>340</v>
      </c>
      <c r="E227" s="389">
        <v>343</v>
      </c>
      <c r="F227" s="390">
        <v>5.4</v>
      </c>
      <c r="G227" s="389">
        <v>337</v>
      </c>
      <c r="H227" s="390">
        <v>5.2</v>
      </c>
      <c r="I227" s="390">
        <v>5.6</v>
      </c>
      <c r="J227" s="391" t="s">
        <v>876</v>
      </c>
      <c r="M227" s="28"/>
      <c r="N227" s="29"/>
    </row>
    <row r="228" spans="2:14" ht="16.25" customHeight="1" x14ac:dyDescent="0.2">
      <c r="B228" s="320" t="s">
        <v>238</v>
      </c>
      <c r="C228" s="321" t="s">
        <v>1005</v>
      </c>
      <c r="D228" s="333">
        <v>564</v>
      </c>
      <c r="E228" s="333">
        <v>567</v>
      </c>
      <c r="F228" s="376">
        <v>5.5</v>
      </c>
      <c r="G228" s="333">
        <v>560</v>
      </c>
      <c r="H228" s="377">
        <v>5.3</v>
      </c>
      <c r="I228" s="376">
        <v>5.7</v>
      </c>
      <c r="J228" s="375" t="s">
        <v>546</v>
      </c>
      <c r="M228" s="28"/>
      <c r="N228" s="29"/>
    </row>
    <row r="229" spans="2:14" ht="16.25" customHeight="1" x14ac:dyDescent="0.2">
      <c r="B229" s="320" t="s">
        <v>239</v>
      </c>
      <c r="C229" s="387" t="s">
        <v>1006</v>
      </c>
      <c r="D229" s="388">
        <v>488</v>
      </c>
      <c r="E229" s="389">
        <v>491</v>
      </c>
      <c r="F229" s="390">
        <v>5.6000000000000005</v>
      </c>
      <c r="G229" s="389">
        <v>485</v>
      </c>
      <c r="H229" s="390">
        <v>5.4</v>
      </c>
      <c r="I229" s="390">
        <v>5.8000000000000007</v>
      </c>
      <c r="J229" s="391" t="s">
        <v>934</v>
      </c>
      <c r="M229" s="28"/>
      <c r="N229" s="29"/>
    </row>
    <row r="230" spans="2:14" ht="16.25" customHeight="1" x14ac:dyDescent="0.2">
      <c r="B230" s="320" t="s">
        <v>240</v>
      </c>
      <c r="C230" s="321" t="s">
        <v>1007</v>
      </c>
      <c r="D230" s="333">
        <v>409</v>
      </c>
      <c r="E230" s="333">
        <v>411</v>
      </c>
      <c r="F230" s="376">
        <v>5.6000000000000005</v>
      </c>
      <c r="G230" s="333">
        <v>407</v>
      </c>
      <c r="H230" s="377">
        <v>5.4</v>
      </c>
      <c r="I230" s="376">
        <v>5.8000000000000007</v>
      </c>
      <c r="J230" s="375" t="s">
        <v>934</v>
      </c>
      <c r="M230" s="28"/>
      <c r="N230" s="29"/>
    </row>
    <row r="231" spans="2:14" ht="16.25" customHeight="1" x14ac:dyDescent="0.2">
      <c r="B231" s="320" t="s">
        <v>241</v>
      </c>
      <c r="C231" s="387" t="s">
        <v>1008</v>
      </c>
      <c r="D231" s="388">
        <v>260</v>
      </c>
      <c r="E231" s="389">
        <v>261</v>
      </c>
      <c r="F231" s="390">
        <v>5.5</v>
      </c>
      <c r="G231" s="389">
        <v>259</v>
      </c>
      <c r="H231" s="390">
        <v>5.3</v>
      </c>
      <c r="I231" s="390">
        <v>5.7</v>
      </c>
      <c r="J231" s="391" t="s">
        <v>934</v>
      </c>
      <c r="M231" s="28"/>
      <c r="N231" s="29"/>
    </row>
    <row r="232" spans="2:14" ht="16.25" customHeight="1" x14ac:dyDescent="0.2">
      <c r="B232" s="320" t="s">
        <v>242</v>
      </c>
      <c r="C232" s="339" t="s">
        <v>796</v>
      </c>
      <c r="D232" s="338">
        <v>234</v>
      </c>
      <c r="E232" s="338">
        <v>235</v>
      </c>
      <c r="F232" s="384">
        <v>5.5</v>
      </c>
      <c r="G232" s="338">
        <v>233</v>
      </c>
      <c r="H232" s="385">
        <v>5.3</v>
      </c>
      <c r="I232" s="384">
        <v>5.7</v>
      </c>
      <c r="J232" s="386" t="s">
        <v>934</v>
      </c>
      <c r="M232" s="28"/>
      <c r="N232" s="29"/>
    </row>
    <row r="233" spans="2:14" ht="16.25" customHeight="1" x14ac:dyDescent="0.2">
      <c r="B233" s="320" t="s">
        <v>243</v>
      </c>
      <c r="C233" s="387" t="s">
        <v>1009</v>
      </c>
      <c r="D233" s="388">
        <v>451</v>
      </c>
      <c r="E233" s="389">
        <v>453</v>
      </c>
      <c r="F233" s="390">
        <v>5.6000000000000005</v>
      </c>
      <c r="G233" s="389">
        <v>448</v>
      </c>
      <c r="H233" s="390">
        <v>5.4</v>
      </c>
      <c r="I233" s="390">
        <v>5.8000000000000007</v>
      </c>
      <c r="J233" s="391" t="s">
        <v>934</v>
      </c>
      <c r="M233" s="28"/>
      <c r="N233" s="29"/>
    </row>
    <row r="234" spans="2:14" ht="16.25" customHeight="1" x14ac:dyDescent="0.2">
      <c r="B234" s="320" t="s">
        <v>244</v>
      </c>
      <c r="C234" s="321" t="s">
        <v>797</v>
      </c>
      <c r="D234" s="333">
        <v>630</v>
      </c>
      <c r="E234" s="333">
        <v>634</v>
      </c>
      <c r="F234" s="376">
        <v>5.5</v>
      </c>
      <c r="G234" s="333">
        <v>626</v>
      </c>
      <c r="H234" s="377">
        <v>5.3</v>
      </c>
      <c r="I234" s="376">
        <v>5.7</v>
      </c>
      <c r="J234" s="375" t="s">
        <v>546</v>
      </c>
      <c r="M234" s="28"/>
      <c r="N234" s="29"/>
    </row>
    <row r="235" spans="2:14" ht="16.25" customHeight="1" x14ac:dyDescent="0.2">
      <c r="B235" s="320" t="s">
        <v>245</v>
      </c>
      <c r="C235" s="387" t="s">
        <v>1010</v>
      </c>
      <c r="D235" s="388">
        <v>4640</v>
      </c>
      <c r="E235" s="389">
        <v>4650</v>
      </c>
      <c r="F235" s="390">
        <v>5.6</v>
      </c>
      <c r="G235" s="389">
        <v>4620</v>
      </c>
      <c r="H235" s="390">
        <v>5.4</v>
      </c>
      <c r="I235" s="390">
        <v>5.8</v>
      </c>
      <c r="J235" s="391" t="s">
        <v>934</v>
      </c>
      <c r="M235" s="28"/>
      <c r="N235" s="29"/>
    </row>
    <row r="236" spans="2:14" ht="16.25" customHeight="1" x14ac:dyDescent="0.2">
      <c r="B236" s="320" t="s">
        <v>246</v>
      </c>
      <c r="C236" s="321" t="s">
        <v>1011</v>
      </c>
      <c r="D236" s="333">
        <v>1830</v>
      </c>
      <c r="E236" s="333">
        <v>1840</v>
      </c>
      <c r="F236" s="376">
        <v>5.5</v>
      </c>
      <c r="G236" s="333">
        <v>1820</v>
      </c>
      <c r="H236" s="377">
        <v>5.3</v>
      </c>
      <c r="I236" s="376">
        <v>5.7</v>
      </c>
      <c r="J236" s="375" t="s">
        <v>934</v>
      </c>
      <c r="M236" s="28"/>
      <c r="N236" s="29"/>
    </row>
    <row r="237" spans="2:14" ht="16.25" customHeight="1" x14ac:dyDescent="0.2">
      <c r="B237" s="320" t="s">
        <v>247</v>
      </c>
      <c r="C237" s="387" t="s">
        <v>1012</v>
      </c>
      <c r="D237" s="388">
        <v>1030</v>
      </c>
      <c r="E237" s="389">
        <v>1030</v>
      </c>
      <c r="F237" s="390">
        <v>5.6</v>
      </c>
      <c r="G237" s="389">
        <v>1020</v>
      </c>
      <c r="H237" s="390">
        <v>5.4</v>
      </c>
      <c r="I237" s="390">
        <v>5.8</v>
      </c>
      <c r="J237" s="391" t="s">
        <v>934</v>
      </c>
      <c r="M237" s="28"/>
      <c r="N237" s="29"/>
    </row>
    <row r="238" spans="2:14" ht="16.25" customHeight="1" x14ac:dyDescent="0.2">
      <c r="B238" s="320" t="s">
        <v>248</v>
      </c>
      <c r="C238" s="339" t="s">
        <v>798</v>
      </c>
      <c r="D238" s="338">
        <v>424</v>
      </c>
      <c r="E238" s="338">
        <v>426</v>
      </c>
      <c r="F238" s="384">
        <v>5.7</v>
      </c>
      <c r="G238" s="338">
        <v>422</v>
      </c>
      <c r="H238" s="385">
        <v>5.5</v>
      </c>
      <c r="I238" s="384">
        <v>5.9</v>
      </c>
      <c r="J238" s="386" t="s">
        <v>934</v>
      </c>
      <c r="M238" s="28"/>
      <c r="N238" s="29"/>
    </row>
    <row r="239" spans="2:14" ht="16.25" customHeight="1" x14ac:dyDescent="0.2">
      <c r="B239" s="320" t="s">
        <v>249</v>
      </c>
      <c r="C239" s="387" t="s">
        <v>1013</v>
      </c>
      <c r="D239" s="388">
        <v>896</v>
      </c>
      <c r="E239" s="389">
        <v>905</v>
      </c>
      <c r="F239" s="390">
        <v>5.6</v>
      </c>
      <c r="G239" s="389">
        <v>887</v>
      </c>
      <c r="H239" s="390">
        <v>5.4</v>
      </c>
      <c r="I239" s="390">
        <v>5.8</v>
      </c>
      <c r="J239" s="391" t="s">
        <v>876</v>
      </c>
      <c r="M239" s="28"/>
      <c r="N239" s="29"/>
    </row>
    <row r="240" spans="2:14" ht="16.25" customHeight="1" x14ac:dyDescent="0.2">
      <c r="B240" s="320" t="s">
        <v>250</v>
      </c>
      <c r="C240" s="321" t="s">
        <v>1014</v>
      </c>
      <c r="D240" s="333">
        <v>724</v>
      </c>
      <c r="E240" s="333">
        <v>730</v>
      </c>
      <c r="F240" s="376">
        <v>5.2</v>
      </c>
      <c r="G240" s="333">
        <v>724</v>
      </c>
      <c r="H240" s="377">
        <v>5</v>
      </c>
      <c r="I240" s="376">
        <v>5.4</v>
      </c>
      <c r="J240" s="459" t="s">
        <v>548</v>
      </c>
      <c r="M240" s="28"/>
      <c r="N240" s="29"/>
    </row>
    <row r="241" spans="2:14" ht="16.25" customHeight="1" x14ac:dyDescent="0.2">
      <c r="B241" s="320" t="s">
        <v>251</v>
      </c>
      <c r="C241" s="387" t="s">
        <v>1015</v>
      </c>
      <c r="D241" s="388">
        <v>582</v>
      </c>
      <c r="E241" s="389">
        <v>588</v>
      </c>
      <c r="F241" s="390">
        <v>5.2</v>
      </c>
      <c r="G241" s="389">
        <v>576</v>
      </c>
      <c r="H241" s="390">
        <v>5</v>
      </c>
      <c r="I241" s="390">
        <v>5.4</v>
      </c>
      <c r="J241" s="391" t="s">
        <v>934</v>
      </c>
      <c r="M241" s="28"/>
      <c r="N241" s="29"/>
    </row>
    <row r="242" spans="2:14" ht="16.25" customHeight="1" x14ac:dyDescent="0.2">
      <c r="B242" s="320" t="s">
        <v>252</v>
      </c>
      <c r="C242" s="321" t="s">
        <v>799</v>
      </c>
      <c r="D242" s="333">
        <v>1070</v>
      </c>
      <c r="E242" s="333">
        <v>1080</v>
      </c>
      <c r="F242" s="376">
        <v>5.2</v>
      </c>
      <c r="G242" s="333">
        <v>1060</v>
      </c>
      <c r="H242" s="377">
        <v>5</v>
      </c>
      <c r="I242" s="376">
        <v>5.4</v>
      </c>
      <c r="J242" s="375" t="s">
        <v>934</v>
      </c>
      <c r="M242" s="28"/>
      <c r="N242" s="29"/>
    </row>
    <row r="243" spans="2:14" ht="16.25" customHeight="1" x14ac:dyDescent="0.2">
      <c r="B243" s="320" t="s">
        <v>253</v>
      </c>
      <c r="C243" s="387" t="s">
        <v>1016</v>
      </c>
      <c r="D243" s="388">
        <v>1650</v>
      </c>
      <c r="E243" s="389">
        <v>1660</v>
      </c>
      <c r="F243" s="390">
        <v>5.2</v>
      </c>
      <c r="G243" s="389">
        <v>1630</v>
      </c>
      <c r="H243" s="390">
        <v>5</v>
      </c>
      <c r="I243" s="390">
        <v>5.4</v>
      </c>
      <c r="J243" s="391" t="s">
        <v>934</v>
      </c>
      <c r="M243" s="28"/>
      <c r="N243" s="29"/>
    </row>
    <row r="244" spans="2:14" ht="16.25" customHeight="1" x14ac:dyDescent="0.2">
      <c r="B244" s="320" t="s">
        <v>254</v>
      </c>
      <c r="C244" s="339" t="s">
        <v>800</v>
      </c>
      <c r="D244" s="338">
        <v>3940</v>
      </c>
      <c r="E244" s="338">
        <v>3980</v>
      </c>
      <c r="F244" s="384">
        <v>5.0999999999999996</v>
      </c>
      <c r="G244" s="338">
        <v>3900</v>
      </c>
      <c r="H244" s="385">
        <v>4.9000000000000004</v>
      </c>
      <c r="I244" s="384">
        <v>5.3</v>
      </c>
      <c r="J244" s="386" t="s">
        <v>934</v>
      </c>
      <c r="M244" s="28"/>
      <c r="N244" s="29"/>
    </row>
    <row r="245" spans="2:14" ht="16.25" customHeight="1" x14ac:dyDescent="0.2">
      <c r="B245" s="320" t="s">
        <v>255</v>
      </c>
      <c r="C245" s="387" t="s">
        <v>1017</v>
      </c>
      <c r="D245" s="388">
        <v>661</v>
      </c>
      <c r="E245" s="389">
        <v>671</v>
      </c>
      <c r="F245" s="390">
        <v>5</v>
      </c>
      <c r="G245" s="389">
        <v>657</v>
      </c>
      <c r="H245" s="390">
        <v>4.8</v>
      </c>
      <c r="I245" s="390">
        <v>5.2</v>
      </c>
      <c r="J245" s="391" t="s">
        <v>873</v>
      </c>
      <c r="M245" s="28"/>
      <c r="N245" s="29"/>
    </row>
    <row r="246" spans="2:14" ht="16.25" customHeight="1" x14ac:dyDescent="0.2">
      <c r="B246" s="320" t="s">
        <v>256</v>
      </c>
      <c r="C246" s="321" t="s">
        <v>801</v>
      </c>
      <c r="D246" s="333">
        <v>817</v>
      </c>
      <c r="E246" s="333">
        <v>825</v>
      </c>
      <c r="F246" s="376">
        <v>5</v>
      </c>
      <c r="G246" s="333">
        <v>813</v>
      </c>
      <c r="H246" s="377">
        <v>4.8</v>
      </c>
      <c r="I246" s="376">
        <v>5.2</v>
      </c>
      <c r="J246" s="459" t="s">
        <v>543</v>
      </c>
      <c r="M246" s="28"/>
      <c r="N246" s="29"/>
    </row>
    <row r="247" spans="2:14" ht="16.25" customHeight="1" x14ac:dyDescent="0.2">
      <c r="B247" s="320" t="s">
        <v>257</v>
      </c>
      <c r="C247" s="387" t="s">
        <v>1018</v>
      </c>
      <c r="D247" s="388">
        <v>1190</v>
      </c>
      <c r="E247" s="389">
        <v>1190</v>
      </c>
      <c r="F247" s="390">
        <v>5.0999999999999996</v>
      </c>
      <c r="G247" s="389">
        <v>1190</v>
      </c>
      <c r="H247" s="390">
        <v>4.9000000000000004</v>
      </c>
      <c r="I247" s="390">
        <v>5.3</v>
      </c>
      <c r="J247" s="391" t="s">
        <v>934</v>
      </c>
      <c r="M247" s="28"/>
      <c r="N247" s="29"/>
    </row>
    <row r="248" spans="2:14" ht="16.25" customHeight="1" x14ac:dyDescent="0.2">
      <c r="B248" s="320" t="s">
        <v>258</v>
      </c>
      <c r="C248" s="321" t="s">
        <v>1019</v>
      </c>
      <c r="D248" s="333">
        <v>1050</v>
      </c>
      <c r="E248" s="333">
        <v>1060</v>
      </c>
      <c r="F248" s="376">
        <v>5.0999999999999996</v>
      </c>
      <c r="G248" s="333">
        <v>1040</v>
      </c>
      <c r="H248" s="377">
        <v>4.9000000000000004</v>
      </c>
      <c r="I248" s="376">
        <v>5.3</v>
      </c>
      <c r="J248" s="375" t="s">
        <v>934</v>
      </c>
      <c r="M248" s="28"/>
      <c r="N248" s="29"/>
    </row>
    <row r="249" spans="2:14" ht="16.25" customHeight="1" x14ac:dyDescent="0.2">
      <c r="B249" s="320" t="s">
        <v>259</v>
      </c>
      <c r="C249" s="387" t="s">
        <v>1020</v>
      </c>
      <c r="D249" s="388">
        <v>1820</v>
      </c>
      <c r="E249" s="389">
        <v>1840</v>
      </c>
      <c r="F249" s="390">
        <v>5</v>
      </c>
      <c r="G249" s="389">
        <v>1800</v>
      </c>
      <c r="H249" s="390">
        <v>4.8</v>
      </c>
      <c r="I249" s="390">
        <v>5.2</v>
      </c>
      <c r="J249" s="391" t="s">
        <v>876</v>
      </c>
      <c r="M249" s="28"/>
      <c r="N249" s="29"/>
    </row>
    <row r="250" spans="2:14" ht="16.25" customHeight="1" x14ac:dyDescent="0.2">
      <c r="B250" s="320" t="s">
        <v>260</v>
      </c>
      <c r="C250" s="339" t="s">
        <v>1021</v>
      </c>
      <c r="D250" s="338">
        <v>602</v>
      </c>
      <c r="E250" s="338">
        <v>607</v>
      </c>
      <c r="F250" s="384">
        <v>5.3</v>
      </c>
      <c r="G250" s="338">
        <v>600</v>
      </c>
      <c r="H250" s="385">
        <v>5.0999999999999996</v>
      </c>
      <c r="I250" s="384">
        <v>5.5</v>
      </c>
      <c r="J250" s="387" t="s">
        <v>873</v>
      </c>
      <c r="M250" s="28"/>
      <c r="N250" s="29"/>
    </row>
    <row r="251" spans="2:14" ht="16.25" customHeight="1" x14ac:dyDescent="0.2">
      <c r="B251" s="320" t="s">
        <v>261</v>
      </c>
      <c r="C251" s="387" t="s">
        <v>1022</v>
      </c>
      <c r="D251" s="388">
        <v>275</v>
      </c>
      <c r="E251" s="389">
        <v>277</v>
      </c>
      <c r="F251" s="390">
        <v>5.2</v>
      </c>
      <c r="G251" s="389">
        <v>274</v>
      </c>
      <c r="H251" s="390">
        <v>5</v>
      </c>
      <c r="I251" s="390">
        <v>5.4</v>
      </c>
      <c r="J251" s="391" t="s">
        <v>873</v>
      </c>
      <c r="M251" s="28"/>
      <c r="N251" s="29"/>
    </row>
    <row r="252" spans="2:14" ht="16.25" customHeight="1" x14ac:dyDescent="0.2">
      <c r="B252" s="320" t="s">
        <v>262</v>
      </c>
      <c r="C252" s="321" t="s">
        <v>1023</v>
      </c>
      <c r="D252" s="333">
        <v>330</v>
      </c>
      <c r="E252" s="333">
        <v>333</v>
      </c>
      <c r="F252" s="376">
        <v>5.5</v>
      </c>
      <c r="G252" s="333">
        <v>328</v>
      </c>
      <c r="H252" s="377">
        <v>5.3</v>
      </c>
      <c r="I252" s="376">
        <v>5.7</v>
      </c>
      <c r="J252" s="459" t="s">
        <v>543</v>
      </c>
      <c r="M252" s="28"/>
      <c r="N252" s="29"/>
    </row>
    <row r="253" spans="2:14" ht="16.25" customHeight="1" x14ac:dyDescent="0.2">
      <c r="B253" s="320" t="s">
        <v>263</v>
      </c>
      <c r="C253" s="387" t="s">
        <v>1024</v>
      </c>
      <c r="D253" s="388">
        <v>522</v>
      </c>
      <c r="E253" s="389">
        <v>525</v>
      </c>
      <c r="F253" s="390">
        <v>5.4</v>
      </c>
      <c r="G253" s="389">
        <v>520</v>
      </c>
      <c r="H253" s="390">
        <v>5.2</v>
      </c>
      <c r="I253" s="390">
        <v>5.6</v>
      </c>
      <c r="J253" s="391" t="s">
        <v>873</v>
      </c>
      <c r="M253" s="28"/>
      <c r="N253" s="29"/>
    </row>
    <row r="254" spans="2:14" ht="16.25" customHeight="1" x14ac:dyDescent="0.2">
      <c r="B254" s="320" t="s">
        <v>264</v>
      </c>
      <c r="C254" s="321" t="s">
        <v>802</v>
      </c>
      <c r="D254" s="333">
        <v>553</v>
      </c>
      <c r="E254" s="333">
        <v>556</v>
      </c>
      <c r="F254" s="376">
        <v>5.4</v>
      </c>
      <c r="G254" s="333">
        <v>551</v>
      </c>
      <c r="H254" s="377">
        <v>5.2</v>
      </c>
      <c r="I254" s="376">
        <v>5.6</v>
      </c>
      <c r="J254" s="459" t="s">
        <v>543</v>
      </c>
      <c r="M254" s="28"/>
      <c r="N254" s="29"/>
    </row>
    <row r="255" spans="2:14" ht="16.25" customHeight="1" thickBot="1" x14ac:dyDescent="0.25">
      <c r="B255" s="344" t="s">
        <v>803</v>
      </c>
      <c r="C255" s="387" t="s">
        <v>1025</v>
      </c>
      <c r="D255" s="388">
        <v>1130</v>
      </c>
      <c r="E255" s="389">
        <v>1140</v>
      </c>
      <c r="F255" s="390">
        <v>4.8</v>
      </c>
      <c r="G255" s="389">
        <v>1110</v>
      </c>
      <c r="H255" s="390">
        <v>4.5999999999999996</v>
      </c>
      <c r="I255" s="390">
        <v>5</v>
      </c>
      <c r="J255" s="391" t="s">
        <v>934</v>
      </c>
      <c r="M255" s="28"/>
      <c r="N255" s="29"/>
    </row>
    <row r="256" spans="2:14" ht="16.25" customHeight="1" thickTop="1" x14ac:dyDescent="0.2">
      <c r="B256" s="345" t="s">
        <v>804</v>
      </c>
      <c r="C256" s="456" t="s">
        <v>1031</v>
      </c>
      <c r="D256" s="346">
        <v>5090</v>
      </c>
      <c r="E256" s="346">
        <v>0</v>
      </c>
      <c r="F256" s="393" t="s">
        <v>870</v>
      </c>
      <c r="G256" s="346">
        <v>5090</v>
      </c>
      <c r="H256" s="347">
        <v>4</v>
      </c>
      <c r="I256" s="393" t="s">
        <v>870</v>
      </c>
      <c r="J256" s="392" t="s">
        <v>836</v>
      </c>
      <c r="M256" s="28"/>
      <c r="N256" s="29"/>
    </row>
    <row r="257" spans="2:10" ht="16.25" customHeight="1" x14ac:dyDescent="0.2">
      <c r="B257" s="27"/>
    </row>
    <row r="258" spans="2:10" ht="16.25" customHeight="1" x14ac:dyDescent="0.2">
      <c r="B258" s="463"/>
      <c r="C258" s="464" t="s">
        <v>1169</v>
      </c>
      <c r="D258" s="465">
        <v>834749</v>
      </c>
      <c r="E258" s="465" t="s">
        <v>269</v>
      </c>
      <c r="F258" s="465" t="s">
        <v>269</v>
      </c>
      <c r="G258" s="466" t="s">
        <v>269</v>
      </c>
      <c r="H258" s="466" t="s">
        <v>269</v>
      </c>
      <c r="I258" s="466" t="s">
        <v>269</v>
      </c>
      <c r="J258" s="467" t="s">
        <v>269</v>
      </c>
    </row>
    <row r="259" spans="2:10" ht="16.25" customHeight="1" x14ac:dyDescent="0.2">
      <c r="B259" s="461"/>
      <c r="C259" s="436" t="s">
        <v>551</v>
      </c>
      <c r="D259" s="462">
        <v>349440</v>
      </c>
      <c r="E259" s="462" t="s">
        <v>1181</v>
      </c>
      <c r="F259" s="518" t="s">
        <v>1181</v>
      </c>
      <c r="G259" s="519" t="s">
        <v>1181</v>
      </c>
      <c r="H259" s="520" t="s">
        <v>1181</v>
      </c>
      <c r="I259" s="520" t="s">
        <v>1181</v>
      </c>
      <c r="J259" s="521" t="s">
        <v>97</v>
      </c>
    </row>
    <row r="260" spans="2:10" ht="16.25" customHeight="1" x14ac:dyDescent="0.2">
      <c r="B260" s="395"/>
      <c r="C260" s="353" t="s">
        <v>552</v>
      </c>
      <c r="D260" s="397">
        <v>158380</v>
      </c>
      <c r="E260" s="397" t="s">
        <v>870</v>
      </c>
      <c r="F260" s="398" t="s">
        <v>870</v>
      </c>
      <c r="G260" s="399" t="s">
        <v>870</v>
      </c>
      <c r="H260" s="400" t="s">
        <v>870</v>
      </c>
      <c r="I260" s="400" t="s">
        <v>870</v>
      </c>
      <c r="J260" s="401" t="s">
        <v>870</v>
      </c>
    </row>
    <row r="261" spans="2:10" ht="16.25" customHeight="1" x14ac:dyDescent="0.2">
      <c r="B261" s="402"/>
      <c r="C261" s="354" t="s">
        <v>553</v>
      </c>
      <c r="D261" s="403">
        <v>156317</v>
      </c>
      <c r="E261" s="403" t="s">
        <v>269</v>
      </c>
      <c r="F261" s="404" t="s">
        <v>269</v>
      </c>
      <c r="G261" s="405" t="s">
        <v>269</v>
      </c>
      <c r="H261" s="406" t="s">
        <v>269</v>
      </c>
      <c r="I261" s="406" t="s">
        <v>269</v>
      </c>
      <c r="J261" s="407" t="s">
        <v>97</v>
      </c>
    </row>
    <row r="262" spans="2:10" ht="16.25" customHeight="1" x14ac:dyDescent="0.2">
      <c r="B262" s="408"/>
      <c r="C262" s="409" t="s">
        <v>1027</v>
      </c>
      <c r="D262" s="410">
        <v>165522</v>
      </c>
      <c r="E262" s="410" t="s">
        <v>269</v>
      </c>
      <c r="F262" s="411" t="s">
        <v>269</v>
      </c>
      <c r="G262" s="412" t="s">
        <v>269</v>
      </c>
      <c r="H262" s="413" t="s">
        <v>269</v>
      </c>
      <c r="I262" s="413" t="s">
        <v>269</v>
      </c>
      <c r="J262" s="414" t="s">
        <v>97</v>
      </c>
    </row>
    <row r="263" spans="2:10" ht="16.25" customHeight="1" x14ac:dyDescent="0.2">
      <c r="B263" s="415"/>
      <c r="C263" s="416" t="s">
        <v>1170</v>
      </c>
      <c r="D263" s="417">
        <v>5090</v>
      </c>
      <c r="E263" s="417"/>
      <c r="F263" s="418"/>
      <c r="G263" s="419"/>
      <c r="H263" s="420"/>
      <c r="I263" s="420"/>
      <c r="J263" s="421"/>
    </row>
    <row r="264" spans="2:10" ht="16.25" customHeight="1" x14ac:dyDescent="0.2">
      <c r="B264" s="30" t="s">
        <v>1171</v>
      </c>
    </row>
    <row r="265" spans="2:10" ht="16.25" customHeight="1" x14ac:dyDescent="0.2">
      <c r="B265" s="30" t="s">
        <v>1172</v>
      </c>
    </row>
    <row r="266" spans="2:10" ht="16.25" customHeight="1" x14ac:dyDescent="0.2">
      <c r="B266" s="30" t="s">
        <v>1173</v>
      </c>
    </row>
    <row r="267" spans="2:10" ht="16.25" customHeight="1" x14ac:dyDescent="0.2">
      <c r="B267" s="30" t="s">
        <v>1174</v>
      </c>
      <c r="D267" s="34"/>
      <c r="E267" s="34"/>
    </row>
    <row r="268" spans="2:10" ht="16.25" customHeight="1" x14ac:dyDescent="0.2">
      <c r="B268" s="30" t="s">
        <v>1175</v>
      </c>
      <c r="D268" s="35"/>
      <c r="E268" s="34"/>
    </row>
    <row r="269" spans="2:10" ht="16.25" customHeight="1" x14ac:dyDescent="0.2">
      <c r="B269" s="30" t="s">
        <v>1176</v>
      </c>
      <c r="D269" s="34"/>
      <c r="E269" s="34"/>
    </row>
    <row r="270" spans="2:10" ht="16.25" customHeight="1" x14ac:dyDescent="0.2">
      <c r="B270" s="30" t="s">
        <v>1177</v>
      </c>
      <c r="D270" s="34"/>
      <c r="E270" s="34"/>
    </row>
    <row r="271" spans="2:10" ht="16.25" customHeight="1" x14ac:dyDescent="0.2">
      <c r="B271" s="30" t="s">
        <v>1178</v>
      </c>
      <c r="D271" s="34"/>
      <c r="E271" s="34"/>
    </row>
    <row r="272" spans="2:10" ht="16.25" customHeight="1" x14ac:dyDescent="0.2">
      <c r="B272" s="30" t="s">
        <v>1179</v>
      </c>
    </row>
    <row r="273" spans="2:2" ht="16.25" customHeight="1" x14ac:dyDescent="0.2">
      <c r="B273" s="30"/>
    </row>
    <row r="274" spans="2:2" ht="16.25" customHeight="1" x14ac:dyDescent="0.2">
      <c r="B274" s="30"/>
    </row>
    <row r="275" spans="2:2" ht="16.25" customHeight="1" x14ac:dyDescent="0.2">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 x14ac:dyDescent="0.2"/>
  <cols>
    <col min="1" max="1" width="3.453125" style="5" customWidth="1"/>
    <col min="2" max="2" width="14.36328125" style="5" customWidth="1"/>
    <col min="3" max="3" width="44.90625" style="5" bestFit="1" customWidth="1"/>
    <col min="4" max="5" width="24" style="8" customWidth="1"/>
    <col min="6" max="6" width="18.90625" style="8" customWidth="1"/>
    <col min="7" max="8" width="17.08984375" style="8" customWidth="1"/>
    <col min="9" max="16384" width="9" style="5"/>
  </cols>
  <sheetData>
    <row r="1" spans="1:8" x14ac:dyDescent="0.2">
      <c r="A1" s="1"/>
      <c r="B1" s="1"/>
      <c r="C1" s="1"/>
      <c r="D1" s="3"/>
      <c r="E1" s="3"/>
      <c r="F1" s="3"/>
      <c r="G1" s="3"/>
      <c r="H1" s="3"/>
    </row>
    <row r="2" spans="1:8" s="6" customFormat="1" ht="16.25" customHeight="1" x14ac:dyDescent="0.2">
      <c r="A2" s="135"/>
      <c r="B2" s="314" t="s">
        <v>699</v>
      </c>
      <c r="C2" s="38" t="s">
        <v>533</v>
      </c>
      <c r="D2" s="39" t="s">
        <v>559</v>
      </c>
      <c r="E2" s="39" t="s">
        <v>560</v>
      </c>
      <c r="F2" s="39" t="s">
        <v>561</v>
      </c>
      <c r="G2" s="283" t="s">
        <v>562</v>
      </c>
      <c r="H2" s="283" t="s">
        <v>563</v>
      </c>
    </row>
    <row r="3" spans="1:8" s="6" customFormat="1" ht="16.25" customHeight="1" x14ac:dyDescent="0.2">
      <c r="A3" s="135"/>
      <c r="B3" s="267"/>
      <c r="C3" s="40"/>
      <c r="D3" s="42" t="s">
        <v>0</v>
      </c>
      <c r="E3" s="42" t="s">
        <v>0</v>
      </c>
      <c r="F3" s="42" t="s">
        <v>274</v>
      </c>
      <c r="G3" s="42"/>
      <c r="H3" s="284" t="s">
        <v>606</v>
      </c>
    </row>
    <row r="4" spans="1:8" s="6" customFormat="1" ht="16.25" customHeight="1" x14ac:dyDescent="0.2">
      <c r="A4" s="135"/>
      <c r="B4" s="54" t="s">
        <v>6</v>
      </c>
      <c r="C4" s="130" t="s">
        <v>557</v>
      </c>
      <c r="D4" s="136">
        <v>31500.89</v>
      </c>
      <c r="E4" s="136">
        <v>30683.61</v>
      </c>
      <c r="F4" s="82">
        <v>97.405533621431019</v>
      </c>
      <c r="G4" s="69">
        <v>104</v>
      </c>
      <c r="H4" s="69">
        <v>2690</v>
      </c>
    </row>
    <row r="5" spans="1:8" s="6" customFormat="1" ht="16.25" customHeight="1" x14ac:dyDescent="0.2">
      <c r="A5" s="135"/>
      <c r="B5" s="55" t="s">
        <v>3</v>
      </c>
      <c r="C5" s="131" t="s">
        <v>277</v>
      </c>
      <c r="D5" s="137">
        <v>25127.119999999999</v>
      </c>
      <c r="E5" s="137">
        <v>25127.119999999999</v>
      </c>
      <c r="F5" s="219">
        <v>100</v>
      </c>
      <c r="G5" s="178">
        <v>6</v>
      </c>
      <c r="H5" s="178" t="s">
        <v>555</v>
      </c>
    </row>
    <row r="6" spans="1:8" s="6" customFormat="1" ht="13.5" x14ac:dyDescent="0.2">
      <c r="A6" s="135"/>
      <c r="B6" s="56" t="s">
        <v>7</v>
      </c>
      <c r="C6" s="132" t="s">
        <v>278</v>
      </c>
      <c r="D6" s="138">
        <v>16384.189999999999</v>
      </c>
      <c r="E6" s="138">
        <v>16297.01</v>
      </c>
      <c r="F6" s="220">
        <v>99.467901678386298</v>
      </c>
      <c r="G6" s="218">
        <v>2</v>
      </c>
      <c r="H6" s="218" t="s">
        <v>555</v>
      </c>
    </row>
    <row r="7" spans="1:8" s="6" customFormat="1" ht="16.25" customHeight="1" x14ac:dyDescent="0.2">
      <c r="A7" s="135"/>
      <c r="B7" s="55" t="s">
        <v>4</v>
      </c>
      <c r="C7" s="131" t="s">
        <v>279</v>
      </c>
      <c r="D7" s="137">
        <v>19157.05</v>
      </c>
      <c r="E7" s="137">
        <v>18937.88</v>
      </c>
      <c r="F7" s="219">
        <v>98.855930323301351</v>
      </c>
      <c r="G7" s="178">
        <v>15</v>
      </c>
      <c r="H7" s="178">
        <v>954</v>
      </c>
    </row>
    <row r="8" spans="1:8" s="6" customFormat="1" ht="16.25" customHeight="1" x14ac:dyDescent="0.2">
      <c r="A8" s="135"/>
      <c r="B8" s="56" t="s">
        <v>8</v>
      </c>
      <c r="C8" s="132" t="s">
        <v>280</v>
      </c>
      <c r="D8" s="139">
        <v>18051.599999999999</v>
      </c>
      <c r="E8" s="139">
        <v>16402.37</v>
      </c>
      <c r="F8" s="221">
        <v>90.863801546677323</v>
      </c>
      <c r="G8" s="180">
        <v>20</v>
      </c>
      <c r="H8" s="180">
        <v>643</v>
      </c>
    </row>
    <row r="9" spans="1:8" s="6" customFormat="1" ht="16.25" customHeight="1" x14ac:dyDescent="0.2">
      <c r="A9" s="135"/>
      <c r="B9" s="55" t="s">
        <v>5</v>
      </c>
      <c r="C9" s="131" t="s">
        <v>281</v>
      </c>
      <c r="D9" s="137">
        <v>6709.22</v>
      </c>
      <c r="E9" s="137">
        <v>6439.85</v>
      </c>
      <c r="F9" s="219">
        <v>95.985077251901117</v>
      </c>
      <c r="G9" s="178">
        <v>18</v>
      </c>
      <c r="H9" s="178">
        <v>420</v>
      </c>
    </row>
    <row r="10" spans="1:8" s="6" customFormat="1" ht="16.25" customHeight="1" x14ac:dyDescent="0.2">
      <c r="A10" s="135"/>
      <c r="B10" s="56" t="s">
        <v>9</v>
      </c>
      <c r="C10" s="132" t="s">
        <v>282</v>
      </c>
      <c r="D10" s="139">
        <v>3489.09</v>
      </c>
      <c r="E10" s="139">
        <v>3489.09</v>
      </c>
      <c r="F10" s="221">
        <v>100</v>
      </c>
      <c r="G10" s="180">
        <v>7</v>
      </c>
      <c r="H10" s="180">
        <v>420</v>
      </c>
    </row>
    <row r="11" spans="1:8" s="6" customFormat="1" ht="16.25" customHeight="1" x14ac:dyDescent="0.2">
      <c r="A11" s="135"/>
      <c r="B11" s="55" t="s">
        <v>10</v>
      </c>
      <c r="C11" s="131" t="s">
        <v>283</v>
      </c>
      <c r="D11" s="137">
        <v>8821.24</v>
      </c>
      <c r="E11" s="137">
        <v>8821.24</v>
      </c>
      <c r="F11" s="219">
        <v>100</v>
      </c>
      <c r="G11" s="178">
        <v>1</v>
      </c>
      <c r="H11" s="178" t="s">
        <v>555</v>
      </c>
    </row>
    <row r="12" spans="1:8" s="6" customFormat="1" ht="16.25" customHeight="1" x14ac:dyDescent="0.2">
      <c r="A12" s="135"/>
      <c r="B12" s="56" t="s">
        <v>11</v>
      </c>
      <c r="C12" s="132" t="s">
        <v>284</v>
      </c>
      <c r="D12" s="139">
        <v>8165.1</v>
      </c>
      <c r="E12" s="139">
        <v>8165.1</v>
      </c>
      <c r="F12" s="221">
        <v>100</v>
      </c>
      <c r="G12" s="180">
        <v>11</v>
      </c>
      <c r="H12" s="180">
        <v>335</v>
      </c>
    </row>
    <row r="13" spans="1:8" s="6" customFormat="1" ht="16.25" customHeight="1" x14ac:dyDescent="0.2">
      <c r="A13" s="135"/>
      <c r="B13" s="55" t="s">
        <v>12</v>
      </c>
      <c r="C13" s="131" t="s">
        <v>285</v>
      </c>
      <c r="D13" s="137">
        <v>5686.89</v>
      </c>
      <c r="E13" s="137">
        <v>5451.43</v>
      </c>
      <c r="F13" s="219">
        <v>95.859599886757081</v>
      </c>
      <c r="G13" s="178">
        <v>19</v>
      </c>
      <c r="H13" s="178">
        <v>416</v>
      </c>
    </row>
    <row r="14" spans="1:8" s="6" customFormat="1" ht="16.25" customHeight="1" x14ac:dyDescent="0.2">
      <c r="A14" s="135"/>
      <c r="B14" s="56" t="s">
        <v>13</v>
      </c>
      <c r="C14" s="132" t="s">
        <v>286</v>
      </c>
      <c r="D14" s="139">
        <v>3358</v>
      </c>
      <c r="E14" s="139">
        <v>3358</v>
      </c>
      <c r="F14" s="221">
        <v>100</v>
      </c>
      <c r="G14" s="180">
        <v>7</v>
      </c>
      <c r="H14" s="180">
        <v>206</v>
      </c>
    </row>
    <row r="15" spans="1:8" s="6" customFormat="1" ht="16.25" customHeight="1" x14ac:dyDescent="0.2">
      <c r="A15" s="135"/>
      <c r="B15" s="55" t="s">
        <v>14</v>
      </c>
      <c r="C15" s="131" t="s">
        <v>517</v>
      </c>
      <c r="D15" s="137">
        <v>4715.2</v>
      </c>
      <c r="E15" s="137">
        <v>4715.2</v>
      </c>
      <c r="F15" s="219">
        <v>100</v>
      </c>
      <c r="G15" s="178">
        <v>15</v>
      </c>
      <c r="H15" s="178">
        <v>257</v>
      </c>
    </row>
    <row r="16" spans="1:8" s="6" customFormat="1" ht="16.25" customHeight="1" x14ac:dyDescent="0.2">
      <c r="A16" s="135"/>
      <c r="B16" s="56" t="s">
        <v>15</v>
      </c>
      <c r="C16" s="132" t="s">
        <v>287</v>
      </c>
      <c r="D16" s="139">
        <v>4117.26</v>
      </c>
      <c r="E16" s="139">
        <v>4117.26</v>
      </c>
      <c r="F16" s="221">
        <v>100</v>
      </c>
      <c r="G16" s="180">
        <v>7</v>
      </c>
      <c r="H16" s="180">
        <v>204</v>
      </c>
    </row>
    <row r="17" spans="1:8" s="6" customFormat="1" ht="16.25" customHeight="1" x14ac:dyDescent="0.2">
      <c r="A17" s="135"/>
      <c r="B17" s="55" t="s">
        <v>16</v>
      </c>
      <c r="C17" s="131" t="s">
        <v>518</v>
      </c>
      <c r="D17" s="137">
        <v>7378.55</v>
      </c>
      <c r="E17" s="137">
        <v>6450.26</v>
      </c>
      <c r="F17" s="219">
        <v>87.419072853067348</v>
      </c>
      <c r="G17" s="178">
        <v>4</v>
      </c>
      <c r="H17" s="178">
        <v>207</v>
      </c>
    </row>
    <row r="18" spans="1:8" s="6" customFormat="1" ht="16.25" customHeight="1" x14ac:dyDescent="0.2">
      <c r="A18" s="135"/>
      <c r="B18" s="56" t="s">
        <v>17</v>
      </c>
      <c r="C18" s="132" t="s">
        <v>288</v>
      </c>
      <c r="D18" s="139">
        <v>4160.9399999999996</v>
      </c>
      <c r="E18" s="139">
        <v>4160.9399999999996</v>
      </c>
      <c r="F18" s="221">
        <v>100</v>
      </c>
      <c r="G18" s="180">
        <v>3</v>
      </c>
      <c r="H18" s="180">
        <v>264</v>
      </c>
    </row>
    <row r="19" spans="1:8" s="6" customFormat="1" ht="16.25" customHeight="1" x14ac:dyDescent="0.2">
      <c r="A19" s="135"/>
      <c r="B19" s="55" t="s">
        <v>18</v>
      </c>
      <c r="C19" s="131" t="s">
        <v>289</v>
      </c>
      <c r="D19" s="137">
        <v>2450.06</v>
      </c>
      <c r="E19" s="137">
        <v>2450.06</v>
      </c>
      <c r="F19" s="219">
        <v>100</v>
      </c>
      <c r="G19" s="178">
        <v>7</v>
      </c>
      <c r="H19" s="178">
        <v>208</v>
      </c>
    </row>
    <row r="20" spans="1:8" s="6" customFormat="1" ht="16.25" customHeight="1" x14ac:dyDescent="0.2">
      <c r="A20" s="135"/>
      <c r="B20" s="56" t="s">
        <v>19</v>
      </c>
      <c r="C20" s="132" t="s">
        <v>290</v>
      </c>
      <c r="D20" s="139">
        <v>3472.7</v>
      </c>
      <c r="E20" s="139">
        <v>3472.7</v>
      </c>
      <c r="F20" s="221">
        <v>100</v>
      </c>
      <c r="G20" s="180">
        <v>9</v>
      </c>
      <c r="H20" s="180">
        <v>250</v>
      </c>
    </row>
    <row r="21" spans="1:8" s="6" customFormat="1" ht="16.25" customHeight="1" x14ac:dyDescent="0.2">
      <c r="A21" s="135"/>
      <c r="B21" s="55" t="s">
        <v>20</v>
      </c>
      <c r="C21" s="131" t="s">
        <v>291</v>
      </c>
      <c r="D21" s="137">
        <v>5545.13</v>
      </c>
      <c r="E21" s="137">
        <v>5353.3</v>
      </c>
      <c r="F21" s="219">
        <v>96.54056802996503</v>
      </c>
      <c r="G21" s="178">
        <v>11</v>
      </c>
      <c r="H21" s="178">
        <v>352</v>
      </c>
    </row>
    <row r="22" spans="1:8" s="6" customFormat="1" ht="16.25" customHeight="1" x14ac:dyDescent="0.2">
      <c r="A22" s="135"/>
      <c r="B22" s="56" t="s">
        <v>21</v>
      </c>
      <c r="C22" s="132" t="s">
        <v>292</v>
      </c>
      <c r="D22" s="139">
        <v>4554.9799999999996</v>
      </c>
      <c r="E22" s="139">
        <v>4235.7</v>
      </c>
      <c r="F22" s="221">
        <v>92.990529047328423</v>
      </c>
      <c r="G22" s="180">
        <v>6</v>
      </c>
      <c r="H22" s="180">
        <v>154</v>
      </c>
    </row>
    <row r="23" spans="1:8" s="6" customFormat="1" ht="16.25" customHeight="1" x14ac:dyDescent="0.2">
      <c r="A23" s="135"/>
      <c r="B23" s="55" t="s">
        <v>22</v>
      </c>
      <c r="C23" s="131" t="s">
        <v>293</v>
      </c>
      <c r="D23" s="137">
        <v>3037.37</v>
      </c>
      <c r="E23" s="137">
        <v>3037.37</v>
      </c>
      <c r="F23" s="219">
        <v>100</v>
      </c>
      <c r="G23" s="178">
        <v>5</v>
      </c>
      <c r="H23" s="178">
        <v>176</v>
      </c>
    </row>
    <row r="24" spans="1:8" s="6" customFormat="1" ht="16.25" customHeight="1" x14ac:dyDescent="0.2">
      <c r="A24" s="135"/>
      <c r="B24" s="56" t="s">
        <v>23</v>
      </c>
      <c r="C24" s="132" t="s">
        <v>294</v>
      </c>
      <c r="D24" s="139">
        <v>2854.83</v>
      </c>
      <c r="E24" s="139">
        <v>2854.83</v>
      </c>
      <c r="F24" s="221">
        <v>100</v>
      </c>
      <c r="G24" s="180">
        <v>8</v>
      </c>
      <c r="H24" s="180">
        <v>134</v>
      </c>
    </row>
    <row r="25" spans="1:8" s="6" customFormat="1" ht="16.25" customHeight="1" x14ac:dyDescent="0.2">
      <c r="A25" s="135"/>
      <c r="B25" s="55" t="s">
        <v>24</v>
      </c>
      <c r="C25" s="131" t="s">
        <v>295</v>
      </c>
      <c r="D25" s="137">
        <v>4076.38</v>
      </c>
      <c r="E25" s="137">
        <v>4076.38</v>
      </c>
      <c r="F25" s="219">
        <v>100</v>
      </c>
      <c r="G25" s="178">
        <v>8</v>
      </c>
      <c r="H25" s="178">
        <v>174</v>
      </c>
    </row>
    <row r="26" spans="1:8" s="6" customFormat="1" ht="16.25" customHeight="1" x14ac:dyDescent="0.2">
      <c r="A26" s="135"/>
      <c r="B26" s="56" t="s">
        <v>25</v>
      </c>
      <c r="C26" s="132" t="s">
        <v>296</v>
      </c>
      <c r="D26" s="139">
        <v>3361.48</v>
      </c>
      <c r="E26" s="139">
        <v>3361.48</v>
      </c>
      <c r="F26" s="221">
        <v>100</v>
      </c>
      <c r="G26" s="180">
        <v>14</v>
      </c>
      <c r="H26" s="180">
        <v>177</v>
      </c>
    </row>
    <row r="27" spans="1:8" s="6" customFormat="1" ht="16.25" customHeight="1" x14ac:dyDescent="0.2">
      <c r="A27" s="135"/>
      <c r="B27" s="55" t="s">
        <v>26</v>
      </c>
      <c r="C27" s="131" t="s">
        <v>297</v>
      </c>
      <c r="D27" s="137">
        <v>2074.66</v>
      </c>
      <c r="E27" s="137">
        <v>2074.66</v>
      </c>
      <c r="F27" s="219">
        <v>100</v>
      </c>
      <c r="G27" s="178">
        <v>8</v>
      </c>
      <c r="H27" s="178">
        <v>150</v>
      </c>
    </row>
    <row r="28" spans="1:8" s="6" customFormat="1" ht="16.25" customHeight="1" x14ac:dyDescent="0.2">
      <c r="A28" s="135"/>
      <c r="B28" s="57" t="s">
        <v>27</v>
      </c>
      <c r="C28" s="133" t="s">
        <v>519</v>
      </c>
      <c r="D28" s="140">
        <v>2464.71</v>
      </c>
      <c r="E28" s="140">
        <v>2464.71</v>
      </c>
      <c r="F28" s="222">
        <v>100</v>
      </c>
      <c r="G28" s="182">
        <v>6</v>
      </c>
      <c r="H28" s="182">
        <v>155</v>
      </c>
    </row>
    <row r="29" spans="1:8" s="6" customFormat="1" ht="16.25" customHeight="1" x14ac:dyDescent="0.2">
      <c r="A29" s="135"/>
      <c r="B29" s="55" t="s">
        <v>28</v>
      </c>
      <c r="C29" s="131" t="s">
        <v>298</v>
      </c>
      <c r="D29" s="137">
        <v>2054.21</v>
      </c>
      <c r="E29" s="137">
        <v>2054.21</v>
      </c>
      <c r="F29" s="219">
        <v>100</v>
      </c>
      <c r="G29" s="178">
        <v>9</v>
      </c>
      <c r="H29" s="178">
        <v>119</v>
      </c>
    </row>
    <row r="30" spans="1:8" s="6" customFormat="1" ht="16.25" customHeight="1" x14ac:dyDescent="0.2">
      <c r="A30" s="135"/>
      <c r="B30" s="56" t="s">
        <v>29</v>
      </c>
      <c r="C30" s="132" t="s">
        <v>520</v>
      </c>
      <c r="D30" s="139">
        <v>2465.86</v>
      </c>
      <c r="E30" s="139">
        <v>2465.86</v>
      </c>
      <c r="F30" s="221">
        <v>100</v>
      </c>
      <c r="G30" s="180">
        <v>6</v>
      </c>
      <c r="H30" s="180">
        <v>74</v>
      </c>
    </row>
    <row r="31" spans="1:8" s="6" customFormat="1" ht="16.25" customHeight="1" x14ac:dyDescent="0.2">
      <c r="A31" s="135"/>
      <c r="B31" s="55" t="s">
        <v>30</v>
      </c>
      <c r="C31" s="131" t="s">
        <v>299</v>
      </c>
      <c r="D31" s="137">
        <v>1859.43</v>
      </c>
      <c r="E31" s="137">
        <v>1859.43</v>
      </c>
      <c r="F31" s="219">
        <v>100</v>
      </c>
      <c r="G31" s="178">
        <v>7</v>
      </c>
      <c r="H31" s="178">
        <v>100</v>
      </c>
    </row>
    <row r="32" spans="1:8" s="6" customFormat="1" ht="16.25" customHeight="1" x14ac:dyDescent="0.2">
      <c r="A32" s="135"/>
      <c r="B32" s="56" t="s">
        <v>31</v>
      </c>
      <c r="C32" s="132" t="s">
        <v>300</v>
      </c>
      <c r="D32" s="139">
        <v>4869.8100000000004</v>
      </c>
      <c r="E32" s="139">
        <v>4869.8100000000004</v>
      </c>
      <c r="F32" s="221">
        <v>100</v>
      </c>
      <c r="G32" s="180">
        <v>9</v>
      </c>
      <c r="H32" s="180">
        <v>443</v>
      </c>
    </row>
    <row r="33" spans="1:8" s="6" customFormat="1" ht="16.25" customHeight="1" x14ac:dyDescent="0.2">
      <c r="A33" s="135"/>
      <c r="B33" s="55" t="s">
        <v>32</v>
      </c>
      <c r="C33" s="131" t="s">
        <v>301</v>
      </c>
      <c r="D33" s="137">
        <v>13847.84</v>
      </c>
      <c r="E33" s="137">
        <v>13534.7</v>
      </c>
      <c r="F33" s="219">
        <v>97.738708708361742</v>
      </c>
      <c r="G33" s="178">
        <v>21</v>
      </c>
      <c r="H33" s="178">
        <v>375</v>
      </c>
    </row>
    <row r="34" spans="1:8" s="6" customFormat="1" ht="16.25" customHeight="1" x14ac:dyDescent="0.2">
      <c r="A34" s="135"/>
      <c r="B34" s="56" t="s">
        <v>33</v>
      </c>
      <c r="C34" s="132" t="s">
        <v>302</v>
      </c>
      <c r="D34" s="139">
        <v>3820.09</v>
      </c>
      <c r="E34" s="139">
        <v>3820.09</v>
      </c>
      <c r="F34" s="221">
        <v>100</v>
      </c>
      <c r="G34" s="180">
        <v>1</v>
      </c>
      <c r="H34" s="180" t="s">
        <v>555</v>
      </c>
    </row>
    <row r="35" spans="1:8" s="6" customFormat="1" ht="16.25" customHeight="1" x14ac:dyDescent="0.2">
      <c r="A35" s="135"/>
      <c r="B35" s="55" t="s">
        <v>34</v>
      </c>
      <c r="C35" s="131" t="s">
        <v>521</v>
      </c>
      <c r="D35" s="137">
        <v>2058.9499999999998</v>
      </c>
      <c r="E35" s="137">
        <v>2058.9499999999998</v>
      </c>
      <c r="F35" s="219">
        <v>100</v>
      </c>
      <c r="G35" s="178">
        <v>9</v>
      </c>
      <c r="H35" s="178">
        <v>67</v>
      </c>
    </row>
    <row r="36" spans="1:8" s="6" customFormat="1" ht="16.25" customHeight="1" x14ac:dyDescent="0.2">
      <c r="A36" s="135"/>
      <c r="B36" s="56" t="s">
        <v>35</v>
      </c>
      <c r="C36" s="132" t="s">
        <v>522</v>
      </c>
      <c r="D36" s="139">
        <v>1341.17</v>
      </c>
      <c r="E36" s="139">
        <v>1341.17</v>
      </c>
      <c r="F36" s="221">
        <v>100</v>
      </c>
      <c r="G36" s="180">
        <v>7</v>
      </c>
      <c r="H36" s="180">
        <v>60</v>
      </c>
    </row>
    <row r="37" spans="1:8" s="6" customFormat="1" ht="16.25" customHeight="1" x14ac:dyDescent="0.2">
      <c r="A37" s="135"/>
      <c r="B37" s="55" t="s">
        <v>36</v>
      </c>
      <c r="C37" s="131" t="s">
        <v>303</v>
      </c>
      <c r="D37" s="137">
        <v>3900.85</v>
      </c>
      <c r="E37" s="137">
        <v>3844.98</v>
      </c>
      <c r="F37" s="219">
        <v>98.567748054911107</v>
      </c>
      <c r="G37" s="178">
        <v>10</v>
      </c>
      <c r="H37" s="178">
        <v>141</v>
      </c>
    </row>
    <row r="38" spans="1:8" s="6" customFormat="1" ht="16.25" customHeight="1" x14ac:dyDescent="0.2">
      <c r="A38" s="135"/>
      <c r="B38" s="56" t="s">
        <v>37</v>
      </c>
      <c r="C38" s="132" t="s">
        <v>304</v>
      </c>
      <c r="D38" s="139">
        <v>1936.4</v>
      </c>
      <c r="E38" s="139">
        <v>1936.4</v>
      </c>
      <c r="F38" s="221">
        <v>100</v>
      </c>
      <c r="G38" s="180">
        <v>8</v>
      </c>
      <c r="H38" s="180">
        <v>111</v>
      </c>
    </row>
    <row r="39" spans="1:8" s="6" customFormat="1" ht="16.25" customHeight="1" x14ac:dyDescent="0.2">
      <c r="A39" s="135"/>
      <c r="B39" s="55" t="s">
        <v>38</v>
      </c>
      <c r="C39" s="131" t="s">
        <v>305</v>
      </c>
      <c r="D39" s="137">
        <v>6851.48</v>
      </c>
      <c r="E39" s="137">
        <v>6851.48</v>
      </c>
      <c r="F39" s="219">
        <v>100</v>
      </c>
      <c r="G39" s="178">
        <v>17</v>
      </c>
      <c r="H39" s="178">
        <v>263</v>
      </c>
    </row>
    <row r="40" spans="1:8" s="6" customFormat="1" ht="16.25" customHeight="1" x14ac:dyDescent="0.2">
      <c r="A40" s="135"/>
      <c r="B40" s="56" t="s">
        <v>39</v>
      </c>
      <c r="C40" s="132" t="s">
        <v>306</v>
      </c>
      <c r="D40" s="139">
        <v>8266.67</v>
      </c>
      <c r="E40" s="139">
        <v>8266.67</v>
      </c>
      <c r="F40" s="221">
        <v>100</v>
      </c>
      <c r="G40" s="180">
        <v>32</v>
      </c>
      <c r="H40" s="180">
        <v>523</v>
      </c>
    </row>
    <row r="41" spans="1:8" s="6" customFormat="1" ht="16.25" customHeight="1" x14ac:dyDescent="0.2">
      <c r="A41" s="135"/>
      <c r="B41" s="55" t="s">
        <v>40</v>
      </c>
      <c r="C41" s="131" t="s">
        <v>307</v>
      </c>
      <c r="D41" s="137">
        <v>6866.6</v>
      </c>
      <c r="E41" s="137">
        <v>6866.6</v>
      </c>
      <c r="F41" s="219">
        <v>100</v>
      </c>
      <c r="G41" s="178">
        <v>38</v>
      </c>
      <c r="H41" s="178">
        <v>321</v>
      </c>
    </row>
    <row r="42" spans="1:8" s="6" customFormat="1" ht="16.25" customHeight="1" x14ac:dyDescent="0.2">
      <c r="A42" s="135"/>
      <c r="B42" s="56" t="s">
        <v>41</v>
      </c>
      <c r="C42" s="132" t="s">
        <v>308</v>
      </c>
      <c r="D42" s="139">
        <v>8074.83</v>
      </c>
      <c r="E42" s="139">
        <v>8074.83</v>
      </c>
      <c r="F42" s="221">
        <v>100</v>
      </c>
      <c r="G42" s="180">
        <v>9</v>
      </c>
      <c r="H42" s="180">
        <v>116</v>
      </c>
    </row>
    <row r="43" spans="1:8" s="6" customFormat="1" ht="16.25" customHeight="1" x14ac:dyDescent="0.2">
      <c r="A43" s="135"/>
      <c r="B43" s="55" t="s">
        <v>42</v>
      </c>
      <c r="C43" s="131" t="s">
        <v>523</v>
      </c>
      <c r="D43" s="137">
        <v>4234.62</v>
      </c>
      <c r="E43" s="137">
        <v>4234.62</v>
      </c>
      <c r="F43" s="219">
        <v>100</v>
      </c>
      <c r="G43" s="178">
        <v>18</v>
      </c>
      <c r="H43" s="178">
        <v>116</v>
      </c>
    </row>
    <row r="44" spans="1:8" s="6" customFormat="1" ht="16.25" customHeight="1" x14ac:dyDescent="0.2">
      <c r="A44" s="135"/>
      <c r="B44" s="56" t="s">
        <v>43</v>
      </c>
      <c r="C44" s="132" t="s">
        <v>309</v>
      </c>
      <c r="D44" s="139">
        <v>13642.16</v>
      </c>
      <c r="E44" s="139">
        <v>13450.42</v>
      </c>
      <c r="F44" s="221">
        <v>98.594504096125547</v>
      </c>
      <c r="G44" s="180">
        <v>49</v>
      </c>
      <c r="H44" s="180">
        <v>458</v>
      </c>
    </row>
    <row r="45" spans="1:8" s="6" customFormat="1" ht="16.25" customHeight="1" x14ac:dyDescent="0.2">
      <c r="A45" s="135"/>
      <c r="B45" s="55" t="s">
        <v>44</v>
      </c>
      <c r="C45" s="131" t="s">
        <v>310</v>
      </c>
      <c r="D45" s="137">
        <v>6559.34</v>
      </c>
      <c r="E45" s="137">
        <v>6559.34</v>
      </c>
      <c r="F45" s="219">
        <v>100</v>
      </c>
      <c r="G45" s="178">
        <v>4</v>
      </c>
      <c r="H45" s="178">
        <v>265</v>
      </c>
    </row>
    <row r="46" spans="1:8" s="6" customFormat="1" ht="16.25" customHeight="1" x14ac:dyDescent="0.2">
      <c r="A46" s="135"/>
      <c r="B46" s="56" t="s">
        <v>45</v>
      </c>
      <c r="C46" s="132" t="s">
        <v>524</v>
      </c>
      <c r="D46" s="139">
        <v>9062.0400000000009</v>
      </c>
      <c r="E46" s="139">
        <v>9062.0400000000009</v>
      </c>
      <c r="F46" s="221">
        <v>100</v>
      </c>
      <c r="G46" s="180">
        <v>1</v>
      </c>
      <c r="H46" s="180" t="s">
        <v>555</v>
      </c>
    </row>
    <row r="47" spans="1:8" s="6" customFormat="1" ht="16.25" customHeight="1" x14ac:dyDescent="0.2">
      <c r="A47" s="135"/>
      <c r="B47" s="55" t="s">
        <v>46</v>
      </c>
      <c r="C47" s="131" t="s">
        <v>311</v>
      </c>
      <c r="D47" s="137">
        <v>6033.7</v>
      </c>
      <c r="E47" s="137">
        <v>5926.85</v>
      </c>
      <c r="F47" s="219">
        <v>98.229113147819731</v>
      </c>
      <c r="G47" s="178">
        <v>38</v>
      </c>
      <c r="H47" s="178">
        <v>180</v>
      </c>
    </row>
    <row r="48" spans="1:8" s="6" customFormat="1" ht="16.25" customHeight="1" x14ac:dyDescent="0.2">
      <c r="A48" s="135"/>
      <c r="B48" s="56" t="s">
        <v>47</v>
      </c>
      <c r="C48" s="132" t="s">
        <v>312</v>
      </c>
      <c r="D48" s="139">
        <v>5882.2</v>
      </c>
      <c r="E48" s="139">
        <v>5882.2</v>
      </c>
      <c r="F48" s="221">
        <v>100</v>
      </c>
      <c r="G48" s="180">
        <v>31</v>
      </c>
      <c r="H48" s="180">
        <v>188</v>
      </c>
    </row>
    <row r="49" spans="1:8" s="6" customFormat="1" ht="16.25" customHeight="1" x14ac:dyDescent="0.2">
      <c r="A49" s="135"/>
      <c r="B49" s="55" t="s">
        <v>48</v>
      </c>
      <c r="C49" s="131" t="s">
        <v>313</v>
      </c>
      <c r="D49" s="137">
        <v>3282.9</v>
      </c>
      <c r="E49" s="137">
        <v>3282.9</v>
      </c>
      <c r="F49" s="219">
        <v>100</v>
      </c>
      <c r="G49" s="178">
        <v>16</v>
      </c>
      <c r="H49" s="178">
        <v>98</v>
      </c>
    </row>
    <row r="50" spans="1:8" s="6" customFormat="1" ht="16.25" customHeight="1" x14ac:dyDescent="0.2">
      <c r="A50" s="135"/>
      <c r="B50" s="56" t="s">
        <v>49</v>
      </c>
      <c r="C50" s="132" t="s">
        <v>314</v>
      </c>
      <c r="D50" s="139">
        <v>4655.74</v>
      </c>
      <c r="E50" s="139">
        <v>4655.74</v>
      </c>
      <c r="F50" s="221">
        <v>100</v>
      </c>
      <c r="G50" s="180">
        <v>17</v>
      </c>
      <c r="H50" s="180">
        <v>175</v>
      </c>
    </row>
    <row r="51" spans="1:8" s="6" customFormat="1" ht="16.25" customHeight="1" x14ac:dyDescent="0.2">
      <c r="A51" s="135"/>
      <c r="B51" s="55" t="s">
        <v>50</v>
      </c>
      <c r="C51" s="131" t="s">
        <v>315</v>
      </c>
      <c r="D51" s="137">
        <v>34616.839999999997</v>
      </c>
      <c r="E51" s="137">
        <v>34616.839999999997</v>
      </c>
      <c r="F51" s="219">
        <v>100</v>
      </c>
      <c r="G51" s="178">
        <v>1</v>
      </c>
      <c r="H51" s="178" t="s">
        <v>555</v>
      </c>
    </row>
    <row r="52" spans="1:8" s="6" customFormat="1" ht="16.25" customHeight="1" x14ac:dyDescent="0.2">
      <c r="A52" s="135"/>
      <c r="B52" s="56" t="s">
        <v>51</v>
      </c>
      <c r="C52" s="132" t="s">
        <v>316</v>
      </c>
      <c r="D52" s="139">
        <v>21171.040000000001</v>
      </c>
      <c r="E52" s="139">
        <v>19348.52</v>
      </c>
      <c r="F52" s="221">
        <v>91.391447940205111</v>
      </c>
      <c r="G52" s="180">
        <v>40</v>
      </c>
      <c r="H52" s="180">
        <v>633</v>
      </c>
    </row>
    <row r="53" spans="1:8" s="6" customFormat="1" ht="16.25" customHeight="1" x14ac:dyDescent="0.2">
      <c r="A53" s="135"/>
      <c r="B53" s="55" t="s">
        <v>52</v>
      </c>
      <c r="C53" s="131" t="s">
        <v>317</v>
      </c>
      <c r="D53" s="137">
        <v>16977.79</v>
      </c>
      <c r="E53" s="137">
        <v>16977.79</v>
      </c>
      <c r="F53" s="219">
        <v>100</v>
      </c>
      <c r="G53" s="178">
        <v>25</v>
      </c>
      <c r="H53" s="178">
        <v>551</v>
      </c>
    </row>
    <row r="54" spans="1:8" s="6" customFormat="1" ht="16.25" customHeight="1" x14ac:dyDescent="0.2">
      <c r="A54" s="135"/>
      <c r="B54" s="56" t="s">
        <v>53</v>
      </c>
      <c r="C54" s="132" t="s">
        <v>318</v>
      </c>
      <c r="D54" s="139">
        <v>5213.0200000000004</v>
      </c>
      <c r="E54" s="139">
        <v>5213.0200000000004</v>
      </c>
      <c r="F54" s="221">
        <v>100</v>
      </c>
      <c r="G54" s="180">
        <v>16</v>
      </c>
      <c r="H54" s="180">
        <v>304</v>
      </c>
    </row>
    <row r="55" spans="1:8" s="6" customFormat="1" ht="16.25" customHeight="1" x14ac:dyDescent="0.2">
      <c r="A55" s="135"/>
      <c r="B55" s="55" t="s">
        <v>54</v>
      </c>
      <c r="C55" s="131" t="s">
        <v>319</v>
      </c>
      <c r="D55" s="137">
        <v>11558.68</v>
      </c>
      <c r="E55" s="137">
        <v>11558.68</v>
      </c>
      <c r="F55" s="219">
        <v>100</v>
      </c>
      <c r="G55" s="178">
        <v>19</v>
      </c>
      <c r="H55" s="178">
        <v>327</v>
      </c>
    </row>
    <row r="56" spans="1:8" s="6" customFormat="1" ht="16.25" customHeight="1" x14ac:dyDescent="0.2">
      <c r="A56" s="135"/>
      <c r="B56" s="56" t="s">
        <v>55</v>
      </c>
      <c r="C56" s="132" t="s">
        <v>320</v>
      </c>
      <c r="D56" s="139">
        <v>7828.17</v>
      </c>
      <c r="E56" s="139">
        <v>7828.17</v>
      </c>
      <c r="F56" s="221">
        <v>100</v>
      </c>
      <c r="G56" s="180">
        <v>20</v>
      </c>
      <c r="H56" s="180">
        <v>236</v>
      </c>
    </row>
    <row r="57" spans="1:8" s="6" customFormat="1" ht="16.25" customHeight="1" x14ac:dyDescent="0.2">
      <c r="A57" s="135"/>
      <c r="B57" s="55" t="s">
        <v>56</v>
      </c>
      <c r="C57" s="131" t="s">
        <v>321</v>
      </c>
      <c r="D57" s="137">
        <v>7520.72</v>
      </c>
      <c r="E57" s="137">
        <v>7418.22</v>
      </c>
      <c r="F57" s="219">
        <v>98.63709857566829</v>
      </c>
      <c r="G57" s="178">
        <v>53</v>
      </c>
      <c r="H57" s="178">
        <v>276</v>
      </c>
    </row>
    <row r="58" spans="1:8" s="6" customFormat="1" ht="16.25" customHeight="1" thickBot="1" x14ac:dyDescent="0.25">
      <c r="A58" s="135"/>
      <c r="B58" s="58" t="s">
        <v>57</v>
      </c>
      <c r="C58" s="134" t="s">
        <v>322</v>
      </c>
      <c r="D58" s="141">
        <v>3769.34</v>
      </c>
      <c r="E58" s="141">
        <v>3769.34</v>
      </c>
      <c r="F58" s="223">
        <v>100</v>
      </c>
      <c r="G58" s="184">
        <v>25</v>
      </c>
      <c r="H58" s="184">
        <v>111</v>
      </c>
    </row>
    <row r="59" spans="1:8" ht="15.5" thickTop="1" x14ac:dyDescent="0.2">
      <c r="A59" s="1"/>
      <c r="B59" s="48" t="s">
        <v>58</v>
      </c>
      <c r="C59" s="51" t="s">
        <v>323</v>
      </c>
      <c r="D59" s="142">
        <v>39736.869999999974</v>
      </c>
      <c r="E59" s="142">
        <v>38727.58</v>
      </c>
      <c r="F59" s="87">
        <f>E59/D59*100</f>
        <v>97.460066683661879</v>
      </c>
      <c r="G59" s="74">
        <v>106</v>
      </c>
      <c r="H59" s="74">
        <v>785</v>
      </c>
    </row>
    <row r="60" spans="1:8" ht="13.5" customHeight="1" x14ac:dyDescent="0.2">
      <c r="A60" s="1"/>
      <c r="B60" s="49" t="s">
        <v>59</v>
      </c>
      <c r="C60" s="52" t="s">
        <v>324</v>
      </c>
      <c r="D60" s="143">
        <v>29383.65</v>
      </c>
      <c r="E60" s="143">
        <v>29383.65</v>
      </c>
      <c r="F60" s="88">
        <v>100</v>
      </c>
      <c r="G60" s="75">
        <v>1</v>
      </c>
      <c r="H60" s="75" t="s">
        <v>555</v>
      </c>
    </row>
    <row r="61" spans="1:8" x14ac:dyDescent="0.2">
      <c r="A61" s="1"/>
      <c r="B61" s="48" t="s">
        <v>60</v>
      </c>
      <c r="C61" s="51" t="s">
        <v>271</v>
      </c>
      <c r="D61" s="142">
        <v>6295.22</v>
      </c>
      <c r="E61" s="142">
        <v>6295.22</v>
      </c>
      <c r="F61" s="87">
        <v>100</v>
      </c>
      <c r="G61" s="74">
        <v>11</v>
      </c>
      <c r="H61" s="74">
        <v>370</v>
      </c>
    </row>
    <row r="62" spans="1:8" x14ac:dyDescent="0.2">
      <c r="A62" s="1"/>
      <c r="B62" s="49" t="s">
        <v>61</v>
      </c>
      <c r="C62" s="52" t="s">
        <v>325</v>
      </c>
      <c r="D62" s="143">
        <v>18810.309999999998</v>
      </c>
      <c r="E62" s="143">
        <v>18810.309999999998</v>
      </c>
      <c r="F62" s="88">
        <v>100</v>
      </c>
      <c r="G62" s="75">
        <v>1</v>
      </c>
      <c r="H62" s="75" t="s">
        <v>556</v>
      </c>
    </row>
    <row r="63" spans="1:8" x14ac:dyDescent="0.2">
      <c r="A63" s="1"/>
      <c r="B63" s="48" t="s">
        <v>62</v>
      </c>
      <c r="C63" s="51" t="s">
        <v>326</v>
      </c>
      <c r="D63" s="142">
        <v>3611.5917355371898</v>
      </c>
      <c r="E63" s="142">
        <v>3611.5917355371898</v>
      </c>
      <c r="F63" s="87">
        <v>100</v>
      </c>
      <c r="G63" s="74">
        <v>13</v>
      </c>
      <c r="H63" s="74">
        <v>480</v>
      </c>
    </row>
    <row r="64" spans="1:8" x14ac:dyDescent="0.2">
      <c r="A64" s="1"/>
      <c r="B64" s="49" t="s">
        <v>63</v>
      </c>
      <c r="C64" s="52" t="s">
        <v>327</v>
      </c>
      <c r="D64" s="143">
        <v>2693.93</v>
      </c>
      <c r="E64" s="143">
        <v>2693.93</v>
      </c>
      <c r="F64" s="88">
        <v>100</v>
      </c>
      <c r="G64" s="75">
        <v>13</v>
      </c>
      <c r="H64" s="75">
        <v>235</v>
      </c>
    </row>
    <row r="65" spans="1:8" x14ac:dyDescent="0.2">
      <c r="A65" s="1"/>
      <c r="B65" s="48" t="s">
        <v>64</v>
      </c>
      <c r="C65" s="51" t="s">
        <v>2</v>
      </c>
      <c r="D65" s="142">
        <v>2891.32</v>
      </c>
      <c r="E65" s="142">
        <v>2891.32</v>
      </c>
      <c r="F65" s="87">
        <v>100</v>
      </c>
      <c r="G65" s="74">
        <v>7</v>
      </c>
      <c r="H65" s="74">
        <v>124</v>
      </c>
    </row>
    <row r="66" spans="1:8" x14ac:dyDescent="0.2">
      <c r="A66" s="1"/>
      <c r="B66" s="49" t="s">
        <v>65</v>
      </c>
      <c r="C66" s="52" t="s">
        <v>328</v>
      </c>
      <c r="D66" s="143">
        <v>14367.98</v>
      </c>
      <c r="E66" s="143">
        <v>14367.98</v>
      </c>
      <c r="F66" s="88">
        <v>100</v>
      </c>
      <c r="G66" s="75">
        <v>1</v>
      </c>
      <c r="H66" s="75" t="s">
        <v>556</v>
      </c>
    </row>
    <row r="67" spans="1:8" x14ac:dyDescent="0.2">
      <c r="A67" s="1"/>
      <c r="B67" s="48" t="s">
        <v>66</v>
      </c>
      <c r="C67" s="51" t="s">
        <v>329</v>
      </c>
      <c r="D67" s="142">
        <v>12385.18</v>
      </c>
      <c r="E67" s="142">
        <v>12385.18</v>
      </c>
      <c r="F67" s="87">
        <v>100</v>
      </c>
      <c r="G67" s="74">
        <v>1</v>
      </c>
      <c r="H67" s="74" t="s">
        <v>556</v>
      </c>
    </row>
    <row r="68" spans="1:8" x14ac:dyDescent="0.2">
      <c r="A68" s="1"/>
      <c r="B68" s="49" t="s">
        <v>67</v>
      </c>
      <c r="C68" s="52" t="s">
        <v>272</v>
      </c>
      <c r="D68" s="143">
        <v>7480.63</v>
      </c>
      <c r="E68" s="143">
        <v>7480.63</v>
      </c>
      <c r="F68" s="88">
        <v>100</v>
      </c>
      <c r="G68" s="75">
        <v>1</v>
      </c>
      <c r="H68" s="75" t="s">
        <v>556</v>
      </c>
    </row>
    <row r="69" spans="1:8" x14ac:dyDescent="0.2">
      <c r="A69" s="1"/>
      <c r="B69" s="48" t="s">
        <v>68</v>
      </c>
      <c r="C69" s="51" t="s">
        <v>330</v>
      </c>
      <c r="D69" s="142">
        <v>1791.3399999999997</v>
      </c>
      <c r="E69" s="142">
        <v>1791.3399999999997</v>
      </c>
      <c r="F69" s="87">
        <v>100</v>
      </c>
      <c r="G69" s="74">
        <v>10</v>
      </c>
      <c r="H69" s="74">
        <v>127</v>
      </c>
    </row>
    <row r="70" spans="1:8" x14ac:dyDescent="0.2">
      <c r="A70" s="1"/>
      <c r="B70" s="49" t="s">
        <v>69</v>
      </c>
      <c r="C70" s="52" t="s">
        <v>331</v>
      </c>
      <c r="D70" s="143">
        <v>2286.4699999999998</v>
      </c>
      <c r="E70" s="143">
        <v>2286.4699999999998</v>
      </c>
      <c r="F70" s="88">
        <v>100</v>
      </c>
      <c r="G70" s="75">
        <v>1</v>
      </c>
      <c r="H70" s="75" t="s">
        <v>556</v>
      </c>
    </row>
    <row r="71" spans="1:8" x14ac:dyDescent="0.2">
      <c r="A71" s="1"/>
      <c r="B71" s="48" t="s">
        <v>70</v>
      </c>
      <c r="C71" s="51" t="s">
        <v>332</v>
      </c>
      <c r="D71" s="142">
        <v>2457.36</v>
      </c>
      <c r="E71" s="142">
        <v>2457.36</v>
      </c>
      <c r="F71" s="87">
        <v>100</v>
      </c>
      <c r="G71" s="74">
        <v>7</v>
      </c>
      <c r="H71" s="74">
        <v>119</v>
      </c>
    </row>
    <row r="72" spans="1:8" x14ac:dyDescent="0.2">
      <c r="A72" s="1"/>
      <c r="B72" s="49" t="s">
        <v>71</v>
      </c>
      <c r="C72" s="52" t="s">
        <v>333</v>
      </c>
      <c r="D72" s="143">
        <v>6217.85</v>
      </c>
      <c r="E72" s="143">
        <v>6217.85</v>
      </c>
      <c r="F72" s="88">
        <v>100</v>
      </c>
      <c r="G72" s="75">
        <v>1</v>
      </c>
      <c r="H72" s="75" t="s">
        <v>556</v>
      </c>
    </row>
    <row r="73" spans="1:8" x14ac:dyDescent="0.2">
      <c r="A73" s="1"/>
      <c r="B73" s="48" t="s">
        <v>72</v>
      </c>
      <c r="C73" s="51" t="s">
        <v>334</v>
      </c>
      <c r="D73" s="142">
        <v>3381.19</v>
      </c>
      <c r="E73" s="142">
        <v>3381.19</v>
      </c>
      <c r="F73" s="87">
        <v>100</v>
      </c>
      <c r="G73" s="74">
        <v>1</v>
      </c>
      <c r="H73" s="74" t="s">
        <v>556</v>
      </c>
    </row>
    <row r="74" spans="1:8" x14ac:dyDescent="0.2">
      <c r="A74" s="1"/>
      <c r="B74" s="49" t="s">
        <v>73</v>
      </c>
      <c r="C74" s="52" t="s">
        <v>335</v>
      </c>
      <c r="D74" s="143">
        <v>4183.63</v>
      </c>
      <c r="E74" s="143">
        <v>4183.63</v>
      </c>
      <c r="F74" s="88">
        <v>100</v>
      </c>
      <c r="G74" s="75">
        <v>1</v>
      </c>
      <c r="H74" s="75" t="s">
        <v>556</v>
      </c>
    </row>
    <row r="75" spans="1:8" x14ac:dyDescent="0.2">
      <c r="A75" s="1"/>
      <c r="B75" s="48" t="s">
        <v>74</v>
      </c>
      <c r="C75" s="51" t="s">
        <v>336</v>
      </c>
      <c r="D75" s="142">
        <v>1421.31</v>
      </c>
      <c r="E75" s="142">
        <v>1421.31</v>
      </c>
      <c r="F75" s="87">
        <v>100</v>
      </c>
      <c r="G75" s="74">
        <v>1</v>
      </c>
      <c r="H75" s="74" t="s">
        <v>556</v>
      </c>
    </row>
    <row r="76" spans="1:8" x14ac:dyDescent="0.2">
      <c r="A76" s="1"/>
      <c r="B76" s="49" t="s">
        <v>75</v>
      </c>
      <c r="C76" s="52" t="s">
        <v>337</v>
      </c>
      <c r="D76" s="143">
        <v>1725.61</v>
      </c>
      <c r="E76" s="143">
        <v>1725.61</v>
      </c>
      <c r="F76" s="88">
        <v>100</v>
      </c>
      <c r="G76" s="75">
        <v>1</v>
      </c>
      <c r="H76" s="75" t="s">
        <v>556</v>
      </c>
    </row>
    <row r="77" spans="1:8" x14ac:dyDescent="0.2">
      <c r="A77" s="1"/>
      <c r="B77" s="48" t="s">
        <v>76</v>
      </c>
      <c r="C77" s="51" t="s">
        <v>338</v>
      </c>
      <c r="D77" s="142">
        <v>3057.02</v>
      </c>
      <c r="E77" s="142">
        <v>3057.02</v>
      </c>
      <c r="F77" s="87">
        <v>100</v>
      </c>
      <c r="G77" s="74">
        <v>1</v>
      </c>
      <c r="H77" s="74" t="s">
        <v>556</v>
      </c>
    </row>
    <row r="78" spans="1:8" x14ac:dyDescent="0.2">
      <c r="A78" s="1"/>
      <c r="B78" s="49" t="s">
        <v>77</v>
      </c>
      <c r="C78" s="52" t="s">
        <v>339</v>
      </c>
      <c r="D78" s="143">
        <v>1923.6400000000003</v>
      </c>
      <c r="E78" s="143">
        <v>1923.6400000000003</v>
      </c>
      <c r="F78" s="88">
        <v>100</v>
      </c>
      <c r="G78" s="75">
        <v>1</v>
      </c>
      <c r="H78" s="75" t="s">
        <v>556</v>
      </c>
    </row>
    <row r="79" spans="1:8" x14ac:dyDescent="0.2">
      <c r="A79" s="1"/>
      <c r="B79" s="48" t="s">
        <v>78</v>
      </c>
      <c r="C79" s="51" t="s">
        <v>340</v>
      </c>
      <c r="D79" s="142">
        <v>1930.05</v>
      </c>
      <c r="E79" s="142">
        <v>1930.05</v>
      </c>
      <c r="F79" s="87">
        <v>100</v>
      </c>
      <c r="G79" s="74">
        <v>1</v>
      </c>
      <c r="H79" s="74" t="s">
        <v>556</v>
      </c>
    </row>
    <row r="80" spans="1:8" x14ac:dyDescent="0.2">
      <c r="A80" s="1"/>
      <c r="B80" s="49" t="s">
        <v>79</v>
      </c>
      <c r="C80" s="52" t="s">
        <v>341</v>
      </c>
      <c r="D80" s="143">
        <v>4105</v>
      </c>
      <c r="E80" s="143">
        <v>4105</v>
      </c>
      <c r="F80" s="88">
        <v>100</v>
      </c>
      <c r="G80" s="75">
        <v>1</v>
      </c>
      <c r="H80" s="75" t="s">
        <v>556</v>
      </c>
    </row>
    <row r="81" spans="1:8" x14ac:dyDescent="0.2">
      <c r="A81" s="1"/>
      <c r="B81" s="48" t="s">
        <v>80</v>
      </c>
      <c r="C81" s="51" t="s">
        <v>342</v>
      </c>
      <c r="D81" s="142">
        <v>1305.78</v>
      </c>
      <c r="E81" s="142">
        <v>1305.78</v>
      </c>
      <c r="F81" s="87">
        <v>100</v>
      </c>
      <c r="G81" s="74">
        <v>1</v>
      </c>
      <c r="H81" s="74" t="s">
        <v>556</v>
      </c>
    </row>
    <row r="82" spans="1:8" x14ac:dyDescent="0.2">
      <c r="A82" s="1"/>
      <c r="B82" s="49" t="s">
        <v>81</v>
      </c>
      <c r="C82" s="52" t="s">
        <v>343</v>
      </c>
      <c r="D82" s="143">
        <v>1831</v>
      </c>
      <c r="E82" s="143">
        <v>1831</v>
      </c>
      <c r="F82" s="88">
        <v>100</v>
      </c>
      <c r="G82" s="75">
        <v>1</v>
      </c>
      <c r="H82" s="75" t="s">
        <v>556</v>
      </c>
    </row>
    <row r="83" spans="1:8" x14ac:dyDescent="0.2">
      <c r="A83" s="1"/>
      <c r="B83" s="48" t="s">
        <v>82</v>
      </c>
      <c r="C83" s="51" t="s">
        <v>344</v>
      </c>
      <c r="D83" s="142">
        <v>989.77</v>
      </c>
      <c r="E83" s="142">
        <v>989.77</v>
      </c>
      <c r="F83" s="87">
        <v>100</v>
      </c>
      <c r="G83" s="74">
        <v>1</v>
      </c>
      <c r="H83" s="74" t="s">
        <v>556</v>
      </c>
    </row>
    <row r="84" spans="1:8" x14ac:dyDescent="0.2">
      <c r="A84" s="1"/>
      <c r="B84" s="49" t="s">
        <v>83</v>
      </c>
      <c r="C84" s="52" t="s">
        <v>345</v>
      </c>
      <c r="D84" s="143">
        <v>2783.79</v>
      </c>
      <c r="E84" s="143">
        <v>2783.79</v>
      </c>
      <c r="F84" s="88">
        <v>100</v>
      </c>
      <c r="G84" s="75">
        <v>1</v>
      </c>
      <c r="H84" s="75" t="s">
        <v>556</v>
      </c>
    </row>
    <row r="85" spans="1:8" x14ac:dyDescent="0.2">
      <c r="A85" s="1"/>
      <c r="B85" s="48" t="s">
        <v>84</v>
      </c>
      <c r="C85" s="51" t="s">
        <v>346</v>
      </c>
      <c r="D85" s="142">
        <v>1646.9700000000003</v>
      </c>
      <c r="E85" s="142">
        <v>1646.9700000000003</v>
      </c>
      <c r="F85" s="87">
        <v>100</v>
      </c>
      <c r="G85" s="74">
        <v>1</v>
      </c>
      <c r="H85" s="74" t="s">
        <v>556</v>
      </c>
    </row>
    <row r="86" spans="1:8" x14ac:dyDescent="0.2">
      <c r="A86" s="1"/>
      <c r="B86" s="49" t="s">
        <v>85</v>
      </c>
      <c r="C86" s="52" t="s">
        <v>347</v>
      </c>
      <c r="D86" s="143">
        <v>2462.4</v>
      </c>
      <c r="E86" s="143">
        <v>2462.4</v>
      </c>
      <c r="F86" s="88">
        <v>100</v>
      </c>
      <c r="G86" s="75">
        <v>1</v>
      </c>
      <c r="H86" s="75" t="s">
        <v>556</v>
      </c>
    </row>
    <row r="87" spans="1:8" x14ac:dyDescent="0.2">
      <c r="A87" s="1"/>
      <c r="B87" s="48" t="s">
        <v>86</v>
      </c>
      <c r="C87" s="51" t="s">
        <v>348</v>
      </c>
      <c r="D87" s="142">
        <v>892.56</v>
      </c>
      <c r="E87" s="142">
        <v>892.56</v>
      </c>
      <c r="F87" s="87">
        <v>100</v>
      </c>
      <c r="G87" s="74">
        <v>1</v>
      </c>
      <c r="H87" s="74" t="s">
        <v>556</v>
      </c>
    </row>
    <row r="88" spans="1:8" x14ac:dyDescent="0.2">
      <c r="A88" s="1"/>
      <c r="B88" s="49" t="s">
        <v>87</v>
      </c>
      <c r="C88" s="52" t="s">
        <v>349</v>
      </c>
      <c r="D88" s="143">
        <v>1793</v>
      </c>
      <c r="E88" s="143">
        <v>1793</v>
      </c>
      <c r="F88" s="88">
        <v>100</v>
      </c>
      <c r="G88" s="75">
        <v>1</v>
      </c>
      <c r="H88" s="75" t="s">
        <v>556</v>
      </c>
    </row>
    <row r="89" spans="1:8" x14ac:dyDescent="0.2">
      <c r="A89" s="1"/>
      <c r="B89" s="48" t="s">
        <v>88</v>
      </c>
      <c r="C89" s="51" t="s">
        <v>558</v>
      </c>
      <c r="D89" s="142">
        <v>2042.08</v>
      </c>
      <c r="E89" s="142">
        <v>2042.08</v>
      </c>
      <c r="F89" s="87">
        <v>100</v>
      </c>
      <c r="G89" s="74">
        <v>1</v>
      </c>
      <c r="H89" s="74" t="s">
        <v>556</v>
      </c>
    </row>
    <row r="90" spans="1:8" x14ac:dyDescent="0.2">
      <c r="A90" s="1"/>
      <c r="B90" s="49" t="s">
        <v>89</v>
      </c>
      <c r="C90" s="52" t="s">
        <v>350</v>
      </c>
      <c r="D90" s="143">
        <v>1277.06</v>
      </c>
      <c r="E90" s="143">
        <v>1277.06</v>
      </c>
      <c r="F90" s="88">
        <v>100</v>
      </c>
      <c r="G90" s="75">
        <v>10</v>
      </c>
      <c r="H90" s="75">
        <v>93</v>
      </c>
    </row>
    <row r="91" spans="1:8" x14ac:dyDescent="0.2">
      <c r="A91" s="1"/>
      <c r="B91" s="48" t="s">
        <v>90</v>
      </c>
      <c r="C91" s="51" t="s">
        <v>351</v>
      </c>
      <c r="D91" s="142">
        <v>9733.279999999997</v>
      </c>
      <c r="E91" s="142">
        <v>8630.239999999998</v>
      </c>
      <c r="F91" s="87">
        <v>88.7</v>
      </c>
      <c r="G91" s="74">
        <v>46</v>
      </c>
      <c r="H91" s="74">
        <v>603</v>
      </c>
    </row>
    <row r="92" spans="1:8" x14ac:dyDescent="0.2">
      <c r="A92" s="1"/>
      <c r="B92" s="49" t="s">
        <v>91</v>
      </c>
      <c r="C92" s="52" t="s">
        <v>352</v>
      </c>
      <c r="D92" s="143">
        <v>24399.120000000003</v>
      </c>
      <c r="E92" s="143">
        <v>24399.120000000003</v>
      </c>
      <c r="F92" s="88">
        <v>100</v>
      </c>
      <c r="G92" s="75">
        <v>1</v>
      </c>
      <c r="H92" s="75" t="s">
        <v>556</v>
      </c>
    </row>
    <row r="93" spans="1:8" x14ac:dyDescent="0.2">
      <c r="A93" s="1"/>
      <c r="B93" s="48" t="s">
        <v>92</v>
      </c>
      <c r="C93" s="51" t="s">
        <v>353</v>
      </c>
      <c r="D93" s="144">
        <v>20798.04</v>
      </c>
      <c r="E93" s="144">
        <v>20798.04</v>
      </c>
      <c r="F93" s="225">
        <v>100</v>
      </c>
      <c r="G93" s="224">
        <v>1</v>
      </c>
      <c r="H93" s="224" t="s">
        <v>556</v>
      </c>
    </row>
    <row r="94" spans="1:8" x14ac:dyDescent="0.2">
      <c r="A94" s="1"/>
      <c r="B94" s="49" t="s">
        <v>93</v>
      </c>
      <c r="C94" s="52" t="s">
        <v>354</v>
      </c>
      <c r="D94" s="143">
        <v>34198.010000000009</v>
      </c>
      <c r="E94" s="143">
        <v>34198.010000000009</v>
      </c>
      <c r="F94" s="88">
        <v>100</v>
      </c>
      <c r="G94" s="75">
        <v>1</v>
      </c>
      <c r="H94" s="75" t="s">
        <v>556</v>
      </c>
    </row>
    <row r="95" spans="1:8" x14ac:dyDescent="0.2">
      <c r="A95" s="1"/>
      <c r="B95" s="48" t="s">
        <v>94</v>
      </c>
      <c r="C95" s="51" t="s">
        <v>355</v>
      </c>
      <c r="D95" s="142">
        <v>11714.36</v>
      </c>
      <c r="E95" s="142">
        <v>11714.36</v>
      </c>
      <c r="F95" s="87">
        <v>100</v>
      </c>
      <c r="G95" s="74">
        <v>1</v>
      </c>
      <c r="H95" s="74" t="s">
        <v>556</v>
      </c>
    </row>
    <row r="96" spans="1:8" x14ac:dyDescent="0.2">
      <c r="A96" s="1"/>
      <c r="B96" s="49" t="s">
        <v>95</v>
      </c>
      <c r="C96" s="52" t="s">
        <v>356</v>
      </c>
      <c r="D96" s="143">
        <v>4627.3499999999995</v>
      </c>
      <c r="E96" s="143">
        <v>4627.3499999999995</v>
      </c>
      <c r="F96" s="88">
        <v>100</v>
      </c>
      <c r="G96" s="75">
        <v>7</v>
      </c>
      <c r="H96" s="75">
        <v>307</v>
      </c>
    </row>
    <row r="97" spans="1:8" ht="15.5" thickBot="1" x14ac:dyDescent="0.25">
      <c r="A97" s="1"/>
      <c r="B97" s="50" t="s">
        <v>96</v>
      </c>
      <c r="C97" s="53" t="s">
        <v>357</v>
      </c>
      <c r="D97" s="145">
        <v>4030.37</v>
      </c>
      <c r="E97" s="145">
        <v>3937.22</v>
      </c>
      <c r="F97" s="89">
        <v>97.7</v>
      </c>
      <c r="G97" s="76">
        <v>17</v>
      </c>
      <c r="H97" s="76">
        <v>252</v>
      </c>
    </row>
    <row r="98" spans="1:8" ht="15.5" thickTop="1" x14ac:dyDescent="0.2">
      <c r="A98" s="1"/>
      <c r="B98" s="59" t="s">
        <v>98</v>
      </c>
      <c r="C98" s="62" t="s">
        <v>358</v>
      </c>
      <c r="D98" s="146">
        <v>70045.850000000006</v>
      </c>
      <c r="E98" s="146">
        <v>70045.850000000006</v>
      </c>
      <c r="F98" s="90">
        <v>100</v>
      </c>
      <c r="G98" s="77">
        <v>2</v>
      </c>
      <c r="H98" s="77" t="s">
        <v>556</v>
      </c>
    </row>
    <row r="99" spans="1:8" x14ac:dyDescent="0.2">
      <c r="A99" s="1"/>
      <c r="B99" s="60" t="s">
        <v>99</v>
      </c>
      <c r="C99" s="63" t="s">
        <v>359</v>
      </c>
      <c r="D99" s="147">
        <v>52794.55</v>
      </c>
      <c r="E99" s="147">
        <v>52794.55</v>
      </c>
      <c r="F99" s="91">
        <v>100</v>
      </c>
      <c r="G99" s="78">
        <v>2</v>
      </c>
      <c r="H99" s="78" t="s">
        <v>556</v>
      </c>
    </row>
    <row r="100" spans="1:8" x14ac:dyDescent="0.2">
      <c r="A100" s="1"/>
      <c r="B100" s="49" t="s">
        <v>100</v>
      </c>
      <c r="C100" s="52" t="s">
        <v>360</v>
      </c>
      <c r="D100" s="143">
        <v>71569.890000000014</v>
      </c>
      <c r="E100" s="143">
        <v>71569.890000000014</v>
      </c>
      <c r="F100" s="88">
        <v>100</v>
      </c>
      <c r="G100" s="75">
        <v>2</v>
      </c>
      <c r="H100" s="75" t="s">
        <v>556</v>
      </c>
    </row>
    <row r="101" spans="1:8" x14ac:dyDescent="0.2">
      <c r="A101" s="1"/>
      <c r="B101" s="60" t="s">
        <v>101</v>
      </c>
      <c r="C101" s="63" t="s">
        <v>361</v>
      </c>
      <c r="D101" s="147">
        <v>47995.23000000001</v>
      </c>
      <c r="E101" s="147">
        <v>47995.23000000001</v>
      </c>
      <c r="F101" s="91">
        <v>100</v>
      </c>
      <c r="G101" s="78">
        <v>2</v>
      </c>
      <c r="H101" s="78" t="s">
        <v>556</v>
      </c>
    </row>
    <row r="102" spans="1:8" x14ac:dyDescent="0.2">
      <c r="A102" s="1"/>
      <c r="B102" s="49" t="s">
        <v>102</v>
      </c>
      <c r="C102" s="52" t="s">
        <v>362</v>
      </c>
      <c r="D102" s="143">
        <v>50450</v>
      </c>
      <c r="E102" s="143">
        <v>50450</v>
      </c>
      <c r="F102" s="88">
        <v>100</v>
      </c>
      <c r="G102" s="75">
        <v>1</v>
      </c>
      <c r="H102" s="75" t="s">
        <v>556</v>
      </c>
    </row>
    <row r="103" spans="1:8" x14ac:dyDescent="0.2">
      <c r="A103" s="1"/>
      <c r="B103" s="60" t="s">
        <v>103</v>
      </c>
      <c r="C103" s="63" t="s">
        <v>363</v>
      </c>
      <c r="D103" s="147">
        <v>57448.03</v>
      </c>
      <c r="E103" s="147">
        <v>57448.03</v>
      </c>
      <c r="F103" s="91">
        <v>100</v>
      </c>
      <c r="G103" s="78">
        <v>1</v>
      </c>
      <c r="H103" s="78" t="s">
        <v>556</v>
      </c>
    </row>
    <row r="104" spans="1:8" x14ac:dyDescent="0.2">
      <c r="A104" s="1"/>
      <c r="B104" s="49" t="s">
        <v>104</v>
      </c>
      <c r="C104" s="52" t="s">
        <v>364</v>
      </c>
      <c r="D104" s="143">
        <v>34837.649999999994</v>
      </c>
      <c r="E104" s="143">
        <v>34837.65</v>
      </c>
      <c r="F104" s="88">
        <v>100</v>
      </c>
      <c r="G104" s="75">
        <v>6</v>
      </c>
      <c r="H104" s="75">
        <v>221</v>
      </c>
    </row>
    <row r="105" spans="1:8" x14ac:dyDescent="0.2">
      <c r="A105" s="1"/>
      <c r="B105" s="60" t="s">
        <v>105</v>
      </c>
      <c r="C105" s="63" t="s">
        <v>365</v>
      </c>
      <c r="D105" s="147">
        <v>29630.48</v>
      </c>
      <c r="E105" s="147">
        <v>29630.48</v>
      </c>
      <c r="F105" s="91">
        <v>100</v>
      </c>
      <c r="G105" s="78">
        <v>1</v>
      </c>
      <c r="H105" s="78" t="s">
        <v>556</v>
      </c>
    </row>
    <row r="106" spans="1:8" x14ac:dyDescent="0.2">
      <c r="A106" s="1"/>
      <c r="B106" s="49" t="s">
        <v>106</v>
      </c>
      <c r="C106" s="52" t="s">
        <v>366</v>
      </c>
      <c r="D106" s="143">
        <v>30328.41</v>
      </c>
      <c r="E106" s="143">
        <v>30328.41</v>
      </c>
      <c r="F106" s="88">
        <v>100</v>
      </c>
      <c r="G106" s="75">
        <v>2</v>
      </c>
      <c r="H106" s="75" t="s">
        <v>556</v>
      </c>
    </row>
    <row r="107" spans="1:8" x14ac:dyDescent="0.2">
      <c r="A107" s="1"/>
      <c r="B107" s="60" t="s">
        <v>107</v>
      </c>
      <c r="C107" s="63" t="s">
        <v>367</v>
      </c>
      <c r="D107" s="147">
        <v>24931.11</v>
      </c>
      <c r="E107" s="147">
        <v>24931.11</v>
      </c>
      <c r="F107" s="91">
        <v>100</v>
      </c>
      <c r="G107" s="78">
        <v>1</v>
      </c>
      <c r="H107" s="78" t="s">
        <v>556</v>
      </c>
    </row>
    <row r="108" spans="1:8" x14ac:dyDescent="0.2">
      <c r="A108" s="1"/>
      <c r="B108" s="49" t="s">
        <v>108</v>
      </c>
      <c r="C108" s="52" t="s">
        <v>368</v>
      </c>
      <c r="D108" s="143">
        <v>24888.68</v>
      </c>
      <c r="E108" s="143">
        <v>24888.68</v>
      </c>
      <c r="F108" s="88">
        <v>100</v>
      </c>
      <c r="G108" s="75">
        <v>1</v>
      </c>
      <c r="H108" s="75" t="s">
        <v>556</v>
      </c>
    </row>
    <row r="109" spans="1:8" x14ac:dyDescent="0.2">
      <c r="A109" s="1"/>
      <c r="B109" s="60" t="s">
        <v>109</v>
      </c>
      <c r="C109" s="63" t="s">
        <v>369</v>
      </c>
      <c r="D109" s="147">
        <v>13648.7</v>
      </c>
      <c r="E109" s="147">
        <v>13648.7</v>
      </c>
      <c r="F109" s="91">
        <v>100</v>
      </c>
      <c r="G109" s="78">
        <v>1</v>
      </c>
      <c r="H109" s="78" t="s">
        <v>556</v>
      </c>
    </row>
    <row r="110" spans="1:8" x14ac:dyDescent="0.2">
      <c r="A110" s="1"/>
      <c r="B110" s="49" t="s">
        <v>110</v>
      </c>
      <c r="C110" s="52" t="s">
        <v>370</v>
      </c>
      <c r="D110" s="143">
        <v>12003.57</v>
      </c>
      <c r="E110" s="143">
        <v>12003.57</v>
      </c>
      <c r="F110" s="88">
        <v>100</v>
      </c>
      <c r="G110" s="75">
        <v>1</v>
      </c>
      <c r="H110" s="75" t="s">
        <v>556</v>
      </c>
    </row>
    <row r="111" spans="1:8" x14ac:dyDescent="0.2">
      <c r="A111" s="1"/>
      <c r="B111" s="60" t="s">
        <v>111</v>
      </c>
      <c r="C111" s="63" t="s">
        <v>371</v>
      </c>
      <c r="D111" s="147">
        <v>9825.52</v>
      </c>
      <c r="E111" s="147">
        <v>9825.52</v>
      </c>
      <c r="F111" s="91">
        <v>100</v>
      </c>
      <c r="G111" s="78">
        <v>1</v>
      </c>
      <c r="H111" s="78" t="s">
        <v>556</v>
      </c>
    </row>
    <row r="112" spans="1:8" x14ac:dyDescent="0.2">
      <c r="A112" s="1"/>
      <c r="B112" s="49" t="s">
        <v>112</v>
      </c>
      <c r="C112" s="52" t="s">
        <v>372</v>
      </c>
      <c r="D112" s="143">
        <v>42840.91</v>
      </c>
      <c r="E112" s="143">
        <v>42840.91</v>
      </c>
      <c r="F112" s="88">
        <v>100</v>
      </c>
      <c r="G112" s="75">
        <v>1</v>
      </c>
      <c r="H112" s="75" t="s">
        <v>556</v>
      </c>
    </row>
    <row r="113" spans="1:8" x14ac:dyDescent="0.2">
      <c r="A113" s="1"/>
      <c r="B113" s="60" t="s">
        <v>113</v>
      </c>
      <c r="C113" s="63" t="s">
        <v>373</v>
      </c>
      <c r="D113" s="147">
        <v>42328</v>
      </c>
      <c r="E113" s="147">
        <v>42328</v>
      </c>
      <c r="F113" s="91">
        <v>100</v>
      </c>
      <c r="G113" s="78">
        <v>1</v>
      </c>
      <c r="H113" s="78" t="s">
        <v>556</v>
      </c>
    </row>
    <row r="114" spans="1:8" x14ac:dyDescent="0.2">
      <c r="A114" s="1"/>
      <c r="B114" s="49" t="s">
        <v>114</v>
      </c>
      <c r="C114" s="52" t="s">
        <v>374</v>
      </c>
      <c r="D114" s="143">
        <v>23584.720000000001</v>
      </c>
      <c r="E114" s="143">
        <v>23584.720000000001</v>
      </c>
      <c r="F114" s="88">
        <v>100</v>
      </c>
      <c r="G114" s="75">
        <v>1</v>
      </c>
      <c r="H114" s="75" t="s">
        <v>556</v>
      </c>
    </row>
    <row r="115" spans="1:8" x14ac:dyDescent="0.2">
      <c r="A115" s="1"/>
      <c r="B115" s="60" t="s">
        <v>115</v>
      </c>
      <c r="C115" s="63" t="s">
        <v>375</v>
      </c>
      <c r="D115" s="147">
        <v>9397.3799999999992</v>
      </c>
      <c r="E115" s="147">
        <v>9397.3799999999992</v>
      </c>
      <c r="F115" s="91">
        <v>100</v>
      </c>
      <c r="G115" s="78">
        <v>1</v>
      </c>
      <c r="H115" s="78" t="s">
        <v>556</v>
      </c>
    </row>
    <row r="116" spans="1:8" ht="15.5" thickBot="1" x14ac:dyDescent="0.25">
      <c r="A116" s="1"/>
      <c r="B116" s="61" t="s">
        <v>116</v>
      </c>
      <c r="C116" s="64" t="s">
        <v>376</v>
      </c>
      <c r="D116" s="148">
        <v>4592</v>
      </c>
      <c r="E116" s="148">
        <v>4592</v>
      </c>
      <c r="F116" s="92">
        <v>100</v>
      </c>
      <c r="G116" s="79">
        <v>1</v>
      </c>
      <c r="H116" s="79" t="s">
        <v>556</v>
      </c>
    </row>
    <row r="117" spans="1:8" ht="15.5" thickTop="1" x14ac:dyDescent="0.2">
      <c r="A117" s="1"/>
      <c r="B117" s="65" t="s">
        <v>117</v>
      </c>
      <c r="C117" s="67" t="s">
        <v>377</v>
      </c>
      <c r="D117" s="149">
        <v>2950.1099999999997</v>
      </c>
      <c r="E117" s="149">
        <v>2903.9</v>
      </c>
      <c r="F117" s="93">
        <v>98.433617729508398</v>
      </c>
      <c r="G117" s="80">
        <v>1</v>
      </c>
      <c r="H117" s="80">
        <v>39</v>
      </c>
    </row>
    <row r="118" spans="1:8" x14ac:dyDescent="0.2">
      <c r="A118" s="1"/>
      <c r="B118" s="49" t="s">
        <v>118</v>
      </c>
      <c r="C118" s="52" t="s">
        <v>378</v>
      </c>
      <c r="D118" s="143">
        <v>1151.3399999999999</v>
      </c>
      <c r="E118" s="143">
        <v>1129.5</v>
      </c>
      <c r="F118" s="88">
        <v>98.103079889520046</v>
      </c>
      <c r="G118" s="75">
        <v>1</v>
      </c>
      <c r="H118" s="75">
        <v>8</v>
      </c>
    </row>
    <row r="119" spans="1:8" x14ac:dyDescent="0.2">
      <c r="A119" s="1"/>
      <c r="B119" s="65" t="s">
        <v>119</v>
      </c>
      <c r="C119" s="67" t="s">
        <v>379</v>
      </c>
      <c r="D119" s="149">
        <v>958.98</v>
      </c>
      <c r="E119" s="149">
        <v>958.98</v>
      </c>
      <c r="F119" s="93">
        <v>100</v>
      </c>
      <c r="G119" s="80">
        <v>1</v>
      </c>
      <c r="H119" s="80">
        <v>5</v>
      </c>
    </row>
    <row r="120" spans="1:8" x14ac:dyDescent="0.2">
      <c r="A120" s="1"/>
      <c r="B120" s="49" t="s">
        <v>120</v>
      </c>
      <c r="C120" s="52" t="s">
        <v>380</v>
      </c>
      <c r="D120" s="143">
        <v>638.70000000000005</v>
      </c>
      <c r="E120" s="143">
        <v>638.70000000000005</v>
      </c>
      <c r="F120" s="88">
        <v>100</v>
      </c>
      <c r="G120" s="75">
        <v>1</v>
      </c>
      <c r="H120" s="75">
        <v>6</v>
      </c>
    </row>
    <row r="121" spans="1:8" x14ac:dyDescent="0.2">
      <c r="A121" s="1"/>
      <c r="B121" s="65" t="s">
        <v>121</v>
      </c>
      <c r="C121" s="67" t="s">
        <v>381</v>
      </c>
      <c r="D121" s="149">
        <v>934.39</v>
      </c>
      <c r="E121" s="149">
        <v>934.39</v>
      </c>
      <c r="F121" s="93">
        <v>100</v>
      </c>
      <c r="G121" s="80">
        <v>1</v>
      </c>
      <c r="H121" s="80">
        <v>6</v>
      </c>
    </row>
    <row r="122" spans="1:8" x14ac:dyDescent="0.2">
      <c r="A122" s="1"/>
      <c r="B122" s="49" t="s">
        <v>122</v>
      </c>
      <c r="C122" s="52" t="s">
        <v>382</v>
      </c>
      <c r="D122" s="143">
        <v>855.23</v>
      </c>
      <c r="E122" s="143">
        <v>834.06</v>
      </c>
      <c r="F122" s="88">
        <v>97.524642493832062</v>
      </c>
      <c r="G122" s="75">
        <v>1</v>
      </c>
      <c r="H122" s="75">
        <v>7</v>
      </c>
    </row>
    <row r="123" spans="1:8" x14ac:dyDescent="0.2">
      <c r="A123" s="1"/>
      <c r="B123" s="65" t="s">
        <v>123</v>
      </c>
      <c r="C123" s="67" t="s">
        <v>383</v>
      </c>
      <c r="D123" s="149">
        <v>3055.21</v>
      </c>
      <c r="E123" s="149">
        <v>2888.1</v>
      </c>
      <c r="F123" s="93">
        <v>94.530326884240353</v>
      </c>
      <c r="G123" s="80">
        <v>1</v>
      </c>
      <c r="H123" s="80">
        <v>16</v>
      </c>
    </row>
    <row r="124" spans="1:8" x14ac:dyDescent="0.2">
      <c r="A124" s="1"/>
      <c r="B124" s="49" t="s">
        <v>124</v>
      </c>
      <c r="C124" s="52" t="s">
        <v>384</v>
      </c>
      <c r="D124" s="143">
        <v>1793.43</v>
      </c>
      <c r="E124" s="143">
        <v>1793.43</v>
      </c>
      <c r="F124" s="88">
        <v>100</v>
      </c>
      <c r="G124" s="75">
        <v>1</v>
      </c>
      <c r="H124" s="75">
        <v>3</v>
      </c>
    </row>
    <row r="125" spans="1:8" x14ac:dyDescent="0.2">
      <c r="A125" s="1"/>
      <c r="B125" s="65" t="s">
        <v>125</v>
      </c>
      <c r="C125" s="67" t="s">
        <v>385</v>
      </c>
      <c r="D125" s="149">
        <v>1450.91</v>
      </c>
      <c r="E125" s="149">
        <v>1406.51</v>
      </c>
      <c r="F125" s="93">
        <v>96.939851541446401</v>
      </c>
      <c r="G125" s="80">
        <v>1</v>
      </c>
      <c r="H125" s="80">
        <v>7</v>
      </c>
    </row>
    <row r="126" spans="1:8" x14ac:dyDescent="0.2">
      <c r="A126" s="1"/>
      <c r="B126" s="49" t="s">
        <v>126</v>
      </c>
      <c r="C126" s="52" t="s">
        <v>386</v>
      </c>
      <c r="D126" s="143">
        <v>1102.2</v>
      </c>
      <c r="E126" s="143">
        <v>1080.79</v>
      </c>
      <c r="F126" s="88">
        <v>98.057521320994368</v>
      </c>
      <c r="G126" s="75">
        <v>1</v>
      </c>
      <c r="H126" s="75">
        <v>9</v>
      </c>
    </row>
    <row r="127" spans="1:8" x14ac:dyDescent="0.2">
      <c r="A127" s="1"/>
      <c r="B127" s="65" t="s">
        <v>127</v>
      </c>
      <c r="C127" s="67" t="s">
        <v>387</v>
      </c>
      <c r="D127" s="149">
        <v>1277.82</v>
      </c>
      <c r="E127" s="149">
        <v>1231.42</v>
      </c>
      <c r="F127" s="93">
        <v>96.368815639135406</v>
      </c>
      <c r="G127" s="80">
        <v>1</v>
      </c>
      <c r="H127" s="80">
        <v>7</v>
      </c>
    </row>
    <row r="128" spans="1:8" x14ac:dyDescent="0.2">
      <c r="A128" s="1"/>
      <c r="B128" s="49" t="s">
        <v>128</v>
      </c>
      <c r="C128" s="52" t="s">
        <v>388</v>
      </c>
      <c r="D128" s="143">
        <v>1541.64</v>
      </c>
      <c r="E128" s="143">
        <v>1500.42</v>
      </c>
      <c r="F128" s="88">
        <v>97.326224021172266</v>
      </c>
      <c r="G128" s="75">
        <v>1</v>
      </c>
      <c r="H128" s="75">
        <v>8</v>
      </c>
    </row>
    <row r="129" spans="1:8" x14ac:dyDescent="0.2">
      <c r="A129" s="1"/>
      <c r="B129" s="65" t="s">
        <v>129</v>
      </c>
      <c r="C129" s="67" t="s">
        <v>389</v>
      </c>
      <c r="D129" s="149">
        <v>4051.72</v>
      </c>
      <c r="E129" s="149">
        <v>3951.91</v>
      </c>
      <c r="F129" s="93">
        <v>97.536601739508157</v>
      </c>
      <c r="G129" s="80">
        <v>1</v>
      </c>
      <c r="H129" s="80">
        <v>26</v>
      </c>
    </row>
    <row r="130" spans="1:8" x14ac:dyDescent="0.2">
      <c r="A130" s="1"/>
      <c r="B130" s="49" t="s">
        <v>130</v>
      </c>
      <c r="C130" s="52" t="s">
        <v>390</v>
      </c>
      <c r="D130" s="143">
        <v>752.09</v>
      </c>
      <c r="E130" s="143">
        <v>730.85</v>
      </c>
      <c r="F130" s="88">
        <v>97.175869909186403</v>
      </c>
      <c r="G130" s="75">
        <v>1</v>
      </c>
      <c r="H130" s="75">
        <v>3</v>
      </c>
    </row>
    <row r="131" spans="1:8" x14ac:dyDescent="0.2">
      <c r="A131" s="1"/>
      <c r="B131" s="65" t="s">
        <v>131</v>
      </c>
      <c r="C131" s="67" t="s">
        <v>391</v>
      </c>
      <c r="D131" s="149">
        <v>1209.56</v>
      </c>
      <c r="E131" s="149">
        <v>1209.56</v>
      </c>
      <c r="F131" s="93">
        <v>100</v>
      </c>
      <c r="G131" s="80">
        <v>1</v>
      </c>
      <c r="H131" s="80">
        <v>10</v>
      </c>
    </row>
    <row r="132" spans="1:8" x14ac:dyDescent="0.2">
      <c r="A132" s="1"/>
      <c r="B132" s="49" t="s">
        <v>132</v>
      </c>
      <c r="C132" s="52" t="s">
        <v>392</v>
      </c>
      <c r="D132" s="143">
        <v>830.55</v>
      </c>
      <c r="E132" s="143">
        <v>830.55</v>
      </c>
      <c r="F132" s="88">
        <v>100</v>
      </c>
      <c r="G132" s="75">
        <v>1</v>
      </c>
      <c r="H132" s="75">
        <v>5</v>
      </c>
    </row>
    <row r="133" spans="1:8" x14ac:dyDescent="0.2">
      <c r="A133" s="1"/>
      <c r="B133" s="65" t="s">
        <v>133</v>
      </c>
      <c r="C133" s="67" t="s">
        <v>393</v>
      </c>
      <c r="D133" s="149">
        <v>1191.08</v>
      </c>
      <c r="E133" s="149">
        <v>1191.08</v>
      </c>
      <c r="F133" s="93">
        <v>100</v>
      </c>
      <c r="G133" s="80">
        <v>1</v>
      </c>
      <c r="H133" s="80">
        <v>8</v>
      </c>
    </row>
    <row r="134" spans="1:8" x14ac:dyDescent="0.2">
      <c r="A134" s="1"/>
      <c r="B134" s="49" t="s">
        <v>134</v>
      </c>
      <c r="C134" s="52" t="s">
        <v>394</v>
      </c>
      <c r="D134" s="143">
        <v>2222.0499999999993</v>
      </c>
      <c r="E134" s="143">
        <v>2222.0500000000002</v>
      </c>
      <c r="F134" s="88">
        <v>100.00000000000004</v>
      </c>
      <c r="G134" s="75">
        <v>1</v>
      </c>
      <c r="H134" s="75">
        <v>14</v>
      </c>
    </row>
    <row r="135" spans="1:8" x14ac:dyDescent="0.2">
      <c r="A135" s="1"/>
      <c r="B135" s="65" t="s">
        <v>135</v>
      </c>
      <c r="C135" s="67" t="s">
        <v>395</v>
      </c>
      <c r="D135" s="149">
        <v>2685.39</v>
      </c>
      <c r="E135" s="149">
        <v>2685.39</v>
      </c>
      <c r="F135" s="93">
        <v>100</v>
      </c>
      <c r="G135" s="80">
        <v>1</v>
      </c>
      <c r="H135" s="80">
        <v>18</v>
      </c>
    </row>
    <row r="136" spans="1:8" x14ac:dyDescent="0.2">
      <c r="A136" s="1"/>
      <c r="B136" s="49" t="s">
        <v>136</v>
      </c>
      <c r="C136" s="52" t="s">
        <v>396</v>
      </c>
      <c r="D136" s="143">
        <v>3118.12</v>
      </c>
      <c r="E136" s="143">
        <v>3039.9</v>
      </c>
      <c r="F136" s="88">
        <v>97.491437148025099</v>
      </c>
      <c r="G136" s="75">
        <v>1</v>
      </c>
      <c r="H136" s="75">
        <v>18</v>
      </c>
    </row>
    <row r="137" spans="1:8" x14ac:dyDescent="0.2">
      <c r="A137" s="1"/>
      <c r="B137" s="65" t="s">
        <v>137</v>
      </c>
      <c r="C137" s="67" t="s">
        <v>397</v>
      </c>
      <c r="D137" s="149">
        <v>4872.17</v>
      </c>
      <c r="E137" s="149">
        <v>4872.17</v>
      </c>
      <c r="F137" s="93">
        <v>100</v>
      </c>
      <c r="G137" s="80">
        <v>1</v>
      </c>
      <c r="H137" s="80">
        <v>15</v>
      </c>
    </row>
    <row r="138" spans="1:8" x14ac:dyDescent="0.2">
      <c r="A138" s="1"/>
      <c r="B138" s="49" t="s">
        <v>138</v>
      </c>
      <c r="C138" s="52" t="s">
        <v>398</v>
      </c>
      <c r="D138" s="143">
        <v>2219.7399999999971</v>
      </c>
      <c r="E138" s="143">
        <v>2163.0100000000002</v>
      </c>
      <c r="F138" s="88">
        <v>97.444295277825461</v>
      </c>
      <c r="G138" s="75">
        <v>1</v>
      </c>
      <c r="H138" s="75">
        <v>21</v>
      </c>
    </row>
    <row r="139" spans="1:8" x14ac:dyDescent="0.2">
      <c r="A139" s="1"/>
      <c r="B139" s="65" t="s">
        <v>139</v>
      </c>
      <c r="C139" s="67" t="s">
        <v>399</v>
      </c>
      <c r="D139" s="149">
        <v>1222.1300000000001</v>
      </c>
      <c r="E139" s="149">
        <v>1156.53</v>
      </c>
      <c r="F139" s="93">
        <v>94.632322257043029</v>
      </c>
      <c r="G139" s="80">
        <v>1</v>
      </c>
      <c r="H139" s="80">
        <v>7</v>
      </c>
    </row>
    <row r="140" spans="1:8" x14ac:dyDescent="0.2">
      <c r="A140" s="1"/>
      <c r="B140" s="49" t="s">
        <v>140</v>
      </c>
      <c r="C140" s="52" t="s">
        <v>400</v>
      </c>
      <c r="D140" s="143">
        <v>1062.05</v>
      </c>
      <c r="E140" s="143">
        <v>1011.05</v>
      </c>
      <c r="F140" s="88">
        <v>95.197966197448338</v>
      </c>
      <c r="G140" s="75">
        <v>1</v>
      </c>
      <c r="H140" s="75">
        <v>5</v>
      </c>
    </row>
    <row r="141" spans="1:8" x14ac:dyDescent="0.2">
      <c r="A141" s="1"/>
      <c r="B141" s="65" t="s">
        <v>141</v>
      </c>
      <c r="C141" s="67" t="s">
        <v>401</v>
      </c>
      <c r="D141" s="149">
        <v>1107.3599999999999</v>
      </c>
      <c r="E141" s="149">
        <v>1107.3599999999999</v>
      </c>
      <c r="F141" s="93">
        <v>100</v>
      </c>
      <c r="G141" s="80">
        <v>1</v>
      </c>
      <c r="H141" s="80">
        <v>8</v>
      </c>
    </row>
    <row r="142" spans="1:8" x14ac:dyDescent="0.2">
      <c r="A142" s="1"/>
      <c r="B142" s="49" t="s">
        <v>142</v>
      </c>
      <c r="C142" s="52" t="s">
        <v>402</v>
      </c>
      <c r="D142" s="143">
        <v>1905.39</v>
      </c>
      <c r="E142" s="143">
        <v>1776.71</v>
      </c>
      <c r="F142" s="88">
        <v>93.246526957735682</v>
      </c>
      <c r="G142" s="75">
        <v>1</v>
      </c>
      <c r="H142" s="75">
        <v>9</v>
      </c>
    </row>
    <row r="143" spans="1:8" x14ac:dyDescent="0.2">
      <c r="A143" s="1"/>
      <c r="B143" s="65" t="s">
        <v>143</v>
      </c>
      <c r="C143" s="67" t="s">
        <v>525</v>
      </c>
      <c r="D143" s="149">
        <v>650.6</v>
      </c>
      <c r="E143" s="149">
        <v>650.6</v>
      </c>
      <c r="F143" s="93">
        <v>100</v>
      </c>
      <c r="G143" s="80">
        <v>1</v>
      </c>
      <c r="H143" s="80">
        <v>3</v>
      </c>
    </row>
    <row r="144" spans="1:8" x14ac:dyDescent="0.2">
      <c r="A144" s="1"/>
      <c r="B144" s="49" t="s">
        <v>144</v>
      </c>
      <c r="C144" s="52" t="s">
        <v>403</v>
      </c>
      <c r="D144" s="143">
        <v>439.56</v>
      </c>
      <c r="E144" s="143">
        <v>414.02</v>
      </c>
      <c r="F144" s="88">
        <v>94.189644189644184</v>
      </c>
      <c r="G144" s="75">
        <v>1</v>
      </c>
      <c r="H144" s="75">
        <v>2</v>
      </c>
    </row>
    <row r="145" spans="1:8" x14ac:dyDescent="0.2">
      <c r="A145" s="1"/>
      <c r="B145" s="65" t="s">
        <v>145</v>
      </c>
      <c r="C145" s="67" t="s">
        <v>404</v>
      </c>
      <c r="D145" s="149">
        <v>1184.81</v>
      </c>
      <c r="E145" s="149">
        <v>1184.81</v>
      </c>
      <c r="F145" s="93">
        <v>100</v>
      </c>
      <c r="G145" s="80">
        <v>1</v>
      </c>
      <c r="H145" s="80">
        <v>7</v>
      </c>
    </row>
    <row r="146" spans="1:8" x14ac:dyDescent="0.2">
      <c r="A146" s="1"/>
      <c r="B146" s="49" t="s">
        <v>146</v>
      </c>
      <c r="C146" s="52" t="s">
        <v>405</v>
      </c>
      <c r="D146" s="143">
        <v>1277.04</v>
      </c>
      <c r="E146" s="143">
        <v>1277.04</v>
      </c>
      <c r="F146" s="88">
        <v>100</v>
      </c>
      <c r="G146" s="75">
        <v>1</v>
      </c>
      <c r="H146" s="75">
        <v>7</v>
      </c>
    </row>
    <row r="147" spans="1:8" x14ac:dyDescent="0.2">
      <c r="A147" s="1"/>
      <c r="B147" s="65" t="s">
        <v>147</v>
      </c>
      <c r="C147" s="67" t="s">
        <v>406</v>
      </c>
      <c r="D147" s="149">
        <v>793.87</v>
      </c>
      <c r="E147" s="149">
        <v>793.87</v>
      </c>
      <c r="F147" s="93">
        <v>100</v>
      </c>
      <c r="G147" s="80">
        <v>1</v>
      </c>
      <c r="H147" s="80">
        <v>6</v>
      </c>
    </row>
    <row r="148" spans="1:8" x14ac:dyDescent="0.2">
      <c r="A148" s="1"/>
      <c r="B148" s="49" t="s">
        <v>148</v>
      </c>
      <c r="C148" s="52" t="s">
        <v>407</v>
      </c>
      <c r="D148" s="143">
        <v>2087.6999999999998</v>
      </c>
      <c r="E148" s="143">
        <v>2065.69</v>
      </c>
      <c r="F148" s="88">
        <v>98.945729750443078</v>
      </c>
      <c r="G148" s="75">
        <v>1</v>
      </c>
      <c r="H148" s="75">
        <v>17</v>
      </c>
    </row>
    <row r="149" spans="1:8" x14ac:dyDescent="0.2">
      <c r="A149" s="1"/>
      <c r="B149" s="65" t="s">
        <v>149</v>
      </c>
      <c r="C149" s="67" t="s">
        <v>408</v>
      </c>
      <c r="D149" s="149">
        <v>1444.4</v>
      </c>
      <c r="E149" s="149">
        <v>1444.4</v>
      </c>
      <c r="F149" s="93">
        <v>100</v>
      </c>
      <c r="G149" s="80">
        <v>1</v>
      </c>
      <c r="H149" s="80">
        <v>7</v>
      </c>
    </row>
    <row r="150" spans="1:8" x14ac:dyDescent="0.2">
      <c r="A150" s="1"/>
      <c r="B150" s="49" t="s">
        <v>150</v>
      </c>
      <c r="C150" s="52" t="s">
        <v>409</v>
      </c>
      <c r="D150" s="143">
        <v>1302.42</v>
      </c>
      <c r="E150" s="143">
        <v>1275.8399999999999</v>
      </c>
      <c r="F150" s="88">
        <v>97.959183673469369</v>
      </c>
      <c r="G150" s="75">
        <v>1</v>
      </c>
      <c r="H150" s="75">
        <v>10</v>
      </c>
    </row>
    <row r="151" spans="1:8" x14ac:dyDescent="0.2">
      <c r="A151" s="1"/>
      <c r="B151" s="65" t="s">
        <v>151</v>
      </c>
      <c r="C151" s="67" t="s">
        <v>410</v>
      </c>
      <c r="D151" s="149">
        <v>1008.39</v>
      </c>
      <c r="E151" s="149">
        <v>1008.39</v>
      </c>
      <c r="F151" s="93">
        <v>100</v>
      </c>
      <c r="G151" s="80">
        <v>1</v>
      </c>
      <c r="H151" s="80">
        <v>5</v>
      </c>
    </row>
    <row r="152" spans="1:8" x14ac:dyDescent="0.2">
      <c r="A152" s="1"/>
      <c r="B152" s="49" t="s">
        <v>152</v>
      </c>
      <c r="C152" s="52" t="s">
        <v>411</v>
      </c>
      <c r="D152" s="143">
        <v>655.27</v>
      </c>
      <c r="E152" s="143">
        <v>655.27</v>
      </c>
      <c r="F152" s="88">
        <v>100</v>
      </c>
      <c r="G152" s="75">
        <v>1</v>
      </c>
      <c r="H152" s="75">
        <v>3</v>
      </c>
    </row>
    <row r="153" spans="1:8" x14ac:dyDescent="0.2">
      <c r="A153" s="1"/>
      <c r="B153" s="65" t="s">
        <v>153</v>
      </c>
      <c r="C153" s="67" t="s">
        <v>412</v>
      </c>
      <c r="D153" s="149">
        <v>453.77</v>
      </c>
      <c r="E153" s="149">
        <v>453.77</v>
      </c>
      <c r="F153" s="93">
        <v>100</v>
      </c>
      <c r="G153" s="80">
        <v>1</v>
      </c>
      <c r="H153" s="80">
        <v>3</v>
      </c>
    </row>
    <row r="154" spans="1:8" x14ac:dyDescent="0.2">
      <c r="A154" s="1"/>
      <c r="B154" s="49" t="s">
        <v>154</v>
      </c>
      <c r="C154" s="52" t="s">
        <v>413</v>
      </c>
      <c r="D154" s="143">
        <v>2955.74</v>
      </c>
      <c r="E154" s="143">
        <v>2904.8</v>
      </c>
      <c r="F154" s="88">
        <v>98.276573717580035</v>
      </c>
      <c r="G154" s="75">
        <v>1</v>
      </c>
      <c r="H154" s="75">
        <v>17</v>
      </c>
    </row>
    <row r="155" spans="1:8" x14ac:dyDescent="0.2">
      <c r="A155" s="1"/>
      <c r="B155" s="65" t="s">
        <v>155</v>
      </c>
      <c r="C155" s="67" t="s">
        <v>414</v>
      </c>
      <c r="D155" s="149">
        <v>1464.14</v>
      </c>
      <c r="E155" s="149">
        <v>1464.14</v>
      </c>
      <c r="F155" s="93">
        <v>100</v>
      </c>
      <c r="G155" s="80">
        <v>1</v>
      </c>
      <c r="H155" s="80">
        <v>12</v>
      </c>
    </row>
    <row r="156" spans="1:8" x14ac:dyDescent="0.2">
      <c r="A156" s="1"/>
      <c r="B156" s="49" t="s">
        <v>156</v>
      </c>
      <c r="C156" s="52" t="s">
        <v>415</v>
      </c>
      <c r="D156" s="143">
        <v>1109.8699999999999</v>
      </c>
      <c r="E156" s="143">
        <v>1079.71</v>
      </c>
      <c r="F156" s="88">
        <v>97.28256462468579</v>
      </c>
      <c r="G156" s="75">
        <v>1</v>
      </c>
      <c r="H156" s="75">
        <v>11</v>
      </c>
    </row>
    <row r="157" spans="1:8" x14ac:dyDescent="0.2">
      <c r="A157" s="1"/>
      <c r="B157" s="65" t="s">
        <v>157</v>
      </c>
      <c r="C157" s="67" t="s">
        <v>416</v>
      </c>
      <c r="D157" s="149">
        <v>2393.4499999999998</v>
      </c>
      <c r="E157" s="149">
        <v>2233.4899999999998</v>
      </c>
      <c r="F157" s="93">
        <v>93.316760325053792</v>
      </c>
      <c r="G157" s="80">
        <v>1</v>
      </c>
      <c r="H157" s="80">
        <v>37</v>
      </c>
    </row>
    <row r="158" spans="1:8" x14ac:dyDescent="0.2">
      <c r="A158" s="1"/>
      <c r="B158" s="49" t="s">
        <v>158</v>
      </c>
      <c r="C158" s="52" t="s">
        <v>417</v>
      </c>
      <c r="D158" s="143">
        <v>4524</v>
      </c>
      <c r="E158" s="143">
        <v>4252.2700000000004</v>
      </c>
      <c r="F158" s="88">
        <v>93.993589743589752</v>
      </c>
      <c r="G158" s="75">
        <v>1</v>
      </c>
      <c r="H158" s="75">
        <v>21</v>
      </c>
    </row>
    <row r="159" spans="1:8" x14ac:dyDescent="0.2">
      <c r="A159" s="1"/>
      <c r="B159" s="65" t="s">
        <v>159</v>
      </c>
      <c r="C159" s="67" t="s">
        <v>418</v>
      </c>
      <c r="D159" s="149">
        <v>3600.61</v>
      </c>
      <c r="E159" s="149">
        <v>3475.87</v>
      </c>
      <c r="F159" s="93">
        <v>96.535587025531783</v>
      </c>
      <c r="G159" s="80">
        <v>1</v>
      </c>
      <c r="H159" s="80">
        <v>42</v>
      </c>
    </row>
    <row r="160" spans="1:8" x14ac:dyDescent="0.2">
      <c r="A160" s="1"/>
      <c r="B160" s="49" t="s">
        <v>160</v>
      </c>
      <c r="C160" s="52" t="s">
        <v>419</v>
      </c>
      <c r="D160" s="143">
        <v>5926.17</v>
      </c>
      <c r="E160" s="143">
        <v>5781.73</v>
      </c>
      <c r="F160" s="88">
        <v>97.562675387307479</v>
      </c>
      <c r="G160" s="75">
        <v>1</v>
      </c>
      <c r="H160" s="75">
        <v>41</v>
      </c>
    </row>
    <row r="161" spans="1:8" x14ac:dyDescent="0.2">
      <c r="A161" s="1"/>
      <c r="B161" s="65" t="s">
        <v>161</v>
      </c>
      <c r="C161" s="67" t="s">
        <v>420</v>
      </c>
      <c r="D161" s="149">
        <v>2026.44</v>
      </c>
      <c r="E161" s="149">
        <v>1873.56</v>
      </c>
      <c r="F161" s="93">
        <v>92.455735180908377</v>
      </c>
      <c r="G161" s="80">
        <v>1</v>
      </c>
      <c r="H161" s="80">
        <v>10</v>
      </c>
    </row>
    <row r="162" spans="1:8" x14ac:dyDescent="0.2">
      <c r="A162" s="1"/>
      <c r="B162" s="49" t="s">
        <v>162</v>
      </c>
      <c r="C162" s="52" t="s">
        <v>421</v>
      </c>
      <c r="D162" s="143">
        <v>662.58</v>
      </c>
      <c r="E162" s="143">
        <v>638.07000000000005</v>
      </c>
      <c r="F162" s="88">
        <v>96.300824051435299</v>
      </c>
      <c r="G162" s="75">
        <v>1</v>
      </c>
      <c r="H162" s="75">
        <v>4</v>
      </c>
    </row>
    <row r="163" spans="1:8" x14ac:dyDescent="0.2">
      <c r="A163" s="1"/>
      <c r="B163" s="65" t="s">
        <v>163</v>
      </c>
      <c r="C163" s="67" t="s">
        <v>422</v>
      </c>
      <c r="D163" s="149">
        <v>1069.82</v>
      </c>
      <c r="E163" s="149">
        <v>1069.82</v>
      </c>
      <c r="F163" s="93">
        <v>100</v>
      </c>
      <c r="G163" s="80">
        <v>1</v>
      </c>
      <c r="H163" s="80">
        <v>5</v>
      </c>
    </row>
    <row r="164" spans="1:8" x14ac:dyDescent="0.2">
      <c r="A164" s="1"/>
      <c r="B164" s="49" t="s">
        <v>164</v>
      </c>
      <c r="C164" s="52" t="s">
        <v>423</v>
      </c>
      <c r="D164" s="143">
        <v>1759.11</v>
      </c>
      <c r="E164" s="143">
        <v>1759.11</v>
      </c>
      <c r="F164" s="88">
        <v>100</v>
      </c>
      <c r="G164" s="75">
        <v>1</v>
      </c>
      <c r="H164" s="75">
        <v>10</v>
      </c>
    </row>
    <row r="165" spans="1:8" x14ac:dyDescent="0.2">
      <c r="A165" s="1"/>
      <c r="B165" s="65" t="s">
        <v>165</v>
      </c>
      <c r="C165" s="67" t="s">
        <v>526</v>
      </c>
      <c r="D165" s="149">
        <v>517.53</v>
      </c>
      <c r="E165" s="149">
        <v>500.06</v>
      </c>
      <c r="F165" s="93">
        <v>96.624350279210873</v>
      </c>
      <c r="G165" s="80">
        <v>1</v>
      </c>
      <c r="H165" s="80">
        <v>2</v>
      </c>
    </row>
    <row r="166" spans="1:8" x14ac:dyDescent="0.2">
      <c r="A166" s="1"/>
      <c r="B166" s="49" t="s">
        <v>166</v>
      </c>
      <c r="C166" s="52" t="s">
        <v>424</v>
      </c>
      <c r="D166" s="143">
        <v>1459.86</v>
      </c>
      <c r="E166" s="143">
        <v>1459.86</v>
      </c>
      <c r="F166" s="88">
        <v>100</v>
      </c>
      <c r="G166" s="75">
        <v>1</v>
      </c>
      <c r="H166" s="75">
        <v>7</v>
      </c>
    </row>
    <row r="167" spans="1:8" x14ac:dyDescent="0.2">
      <c r="A167" s="1"/>
      <c r="B167" s="65" t="s">
        <v>167</v>
      </c>
      <c r="C167" s="67" t="s">
        <v>425</v>
      </c>
      <c r="D167" s="149">
        <v>1162.55</v>
      </c>
      <c r="E167" s="149">
        <v>1137.23</v>
      </c>
      <c r="F167" s="93">
        <v>97.822029160036124</v>
      </c>
      <c r="G167" s="80">
        <v>1</v>
      </c>
      <c r="H167" s="80">
        <v>6</v>
      </c>
    </row>
    <row r="168" spans="1:8" x14ac:dyDescent="0.2">
      <c r="A168" s="1"/>
      <c r="B168" s="49" t="s">
        <v>168</v>
      </c>
      <c r="C168" s="52" t="s">
        <v>426</v>
      </c>
      <c r="D168" s="143">
        <v>578.17999999999995</v>
      </c>
      <c r="E168" s="143">
        <v>578.17999999999995</v>
      </c>
      <c r="F168" s="88">
        <v>100</v>
      </c>
      <c r="G168" s="75">
        <v>1</v>
      </c>
      <c r="H168" s="75">
        <v>3</v>
      </c>
    </row>
    <row r="169" spans="1:8" x14ac:dyDescent="0.2">
      <c r="A169" s="1"/>
      <c r="B169" s="65" t="s">
        <v>169</v>
      </c>
      <c r="C169" s="67" t="s">
        <v>427</v>
      </c>
      <c r="D169" s="149">
        <v>507.11</v>
      </c>
      <c r="E169" s="149">
        <v>507.11</v>
      </c>
      <c r="F169" s="93">
        <v>100</v>
      </c>
      <c r="G169" s="80">
        <v>1</v>
      </c>
      <c r="H169" s="80">
        <v>2</v>
      </c>
    </row>
    <row r="170" spans="1:8" x14ac:dyDescent="0.2">
      <c r="A170" s="1"/>
      <c r="B170" s="49" t="s">
        <v>170</v>
      </c>
      <c r="C170" s="52" t="s">
        <v>428</v>
      </c>
      <c r="D170" s="143">
        <v>1053.3900000000001</v>
      </c>
      <c r="E170" s="143">
        <v>1012.18</v>
      </c>
      <c r="F170" s="88">
        <v>96.087868690608403</v>
      </c>
      <c r="G170" s="75">
        <v>1</v>
      </c>
      <c r="H170" s="75">
        <v>4</v>
      </c>
    </row>
    <row r="171" spans="1:8" x14ac:dyDescent="0.2">
      <c r="A171" s="1"/>
      <c r="B171" s="65" t="s">
        <v>171</v>
      </c>
      <c r="C171" s="67" t="s">
        <v>429</v>
      </c>
      <c r="D171" s="149">
        <v>1755.52</v>
      </c>
      <c r="E171" s="149">
        <v>1703.96</v>
      </c>
      <c r="F171" s="93">
        <v>97.062978490703614</v>
      </c>
      <c r="G171" s="80">
        <v>1</v>
      </c>
      <c r="H171" s="80">
        <v>6</v>
      </c>
    </row>
    <row r="172" spans="1:8" x14ac:dyDescent="0.2">
      <c r="A172" s="1"/>
      <c r="B172" s="49" t="s">
        <v>172</v>
      </c>
      <c r="C172" s="52" t="s">
        <v>430</v>
      </c>
      <c r="D172" s="143">
        <v>2853.82</v>
      </c>
      <c r="E172" s="143">
        <v>2794.83</v>
      </c>
      <c r="F172" s="88">
        <v>97.932946016216846</v>
      </c>
      <c r="G172" s="75">
        <v>1</v>
      </c>
      <c r="H172" s="75">
        <v>23</v>
      </c>
    </row>
    <row r="173" spans="1:8" x14ac:dyDescent="0.2">
      <c r="A173" s="1"/>
      <c r="B173" s="65" t="s">
        <v>173</v>
      </c>
      <c r="C173" s="67" t="s">
        <v>431</v>
      </c>
      <c r="D173" s="149">
        <v>1018.72</v>
      </c>
      <c r="E173" s="149">
        <v>988.28</v>
      </c>
      <c r="F173" s="93">
        <v>97.011936547824718</v>
      </c>
      <c r="G173" s="80">
        <v>1</v>
      </c>
      <c r="H173" s="80">
        <v>4</v>
      </c>
    </row>
    <row r="174" spans="1:8" x14ac:dyDescent="0.2">
      <c r="A174" s="1"/>
      <c r="B174" s="49" t="s">
        <v>174</v>
      </c>
      <c r="C174" s="52" t="s">
        <v>432</v>
      </c>
      <c r="D174" s="143">
        <v>1774.0100000000002</v>
      </c>
      <c r="E174" s="143">
        <v>1706.63</v>
      </c>
      <c r="F174" s="88">
        <v>96.201825243375168</v>
      </c>
      <c r="G174" s="75">
        <v>1</v>
      </c>
      <c r="H174" s="75">
        <v>10</v>
      </c>
    </row>
    <row r="175" spans="1:8" x14ac:dyDescent="0.2">
      <c r="A175" s="1"/>
      <c r="B175" s="65" t="s">
        <v>175</v>
      </c>
      <c r="C175" s="67" t="s">
        <v>527</v>
      </c>
      <c r="D175" s="149">
        <v>810.98</v>
      </c>
      <c r="E175" s="149">
        <v>810.98</v>
      </c>
      <c r="F175" s="93">
        <v>100</v>
      </c>
      <c r="G175" s="80">
        <v>1</v>
      </c>
      <c r="H175" s="80">
        <v>9</v>
      </c>
    </row>
    <row r="176" spans="1:8" x14ac:dyDescent="0.2">
      <c r="A176" s="1"/>
      <c r="B176" s="49" t="s">
        <v>176</v>
      </c>
      <c r="C176" s="52" t="s">
        <v>433</v>
      </c>
      <c r="D176" s="143">
        <v>874.15</v>
      </c>
      <c r="E176" s="143">
        <v>874.15</v>
      </c>
      <c r="F176" s="88">
        <v>100</v>
      </c>
      <c r="G176" s="75">
        <v>1</v>
      </c>
      <c r="H176" s="75">
        <v>5</v>
      </c>
    </row>
    <row r="177" spans="1:8" x14ac:dyDescent="0.2">
      <c r="A177" s="1"/>
      <c r="B177" s="65" t="s">
        <v>177</v>
      </c>
      <c r="C177" s="67" t="s">
        <v>434</v>
      </c>
      <c r="D177" s="149">
        <v>1049.73</v>
      </c>
      <c r="E177" s="149">
        <v>1049.73</v>
      </c>
      <c r="F177" s="93">
        <v>100</v>
      </c>
      <c r="G177" s="80">
        <v>1</v>
      </c>
      <c r="H177" s="80">
        <v>4</v>
      </c>
    </row>
    <row r="178" spans="1:8" x14ac:dyDescent="0.2">
      <c r="A178" s="1"/>
      <c r="B178" s="49" t="s">
        <v>178</v>
      </c>
      <c r="C178" s="52" t="s">
        <v>435</v>
      </c>
      <c r="D178" s="143">
        <v>835.05</v>
      </c>
      <c r="E178" s="143">
        <v>784.95</v>
      </c>
      <c r="F178" s="88">
        <v>94.000359259924565</v>
      </c>
      <c r="G178" s="75">
        <v>1</v>
      </c>
      <c r="H178" s="75">
        <v>3</v>
      </c>
    </row>
    <row r="179" spans="1:8" x14ac:dyDescent="0.2">
      <c r="A179" s="1"/>
      <c r="B179" s="65" t="s">
        <v>179</v>
      </c>
      <c r="C179" s="67" t="s">
        <v>436</v>
      </c>
      <c r="D179" s="149">
        <v>576.20000000000005</v>
      </c>
      <c r="E179" s="149">
        <v>576.20000000000005</v>
      </c>
      <c r="F179" s="93">
        <v>100</v>
      </c>
      <c r="G179" s="80">
        <v>1</v>
      </c>
      <c r="H179" s="80">
        <v>2</v>
      </c>
    </row>
    <row r="180" spans="1:8" x14ac:dyDescent="0.2">
      <c r="A180" s="1"/>
      <c r="B180" s="49" t="s">
        <v>180</v>
      </c>
      <c r="C180" s="52" t="s">
        <v>528</v>
      </c>
      <c r="D180" s="143">
        <v>1384.45</v>
      </c>
      <c r="E180" s="143">
        <v>1229.6500000000001</v>
      </c>
      <c r="F180" s="88">
        <v>88.818664451587281</v>
      </c>
      <c r="G180" s="75">
        <v>1</v>
      </c>
      <c r="H180" s="75">
        <v>4</v>
      </c>
    </row>
    <row r="181" spans="1:8" x14ac:dyDescent="0.2">
      <c r="A181" s="1"/>
      <c r="B181" s="65" t="s">
        <v>181</v>
      </c>
      <c r="C181" s="67" t="s">
        <v>437</v>
      </c>
      <c r="D181" s="149">
        <v>1027.44</v>
      </c>
      <c r="E181" s="149">
        <v>1002.34</v>
      </c>
      <c r="F181" s="93">
        <v>97.557034960678962</v>
      </c>
      <c r="G181" s="80">
        <v>1</v>
      </c>
      <c r="H181" s="80">
        <v>5</v>
      </c>
    </row>
    <row r="182" spans="1:8" x14ac:dyDescent="0.2">
      <c r="A182" s="1"/>
      <c r="B182" s="49" t="s">
        <v>182</v>
      </c>
      <c r="C182" s="52" t="s">
        <v>438</v>
      </c>
      <c r="D182" s="143">
        <v>1773.05</v>
      </c>
      <c r="E182" s="143">
        <v>1704.42</v>
      </c>
      <c r="F182" s="88">
        <v>96.129268774146254</v>
      </c>
      <c r="G182" s="75">
        <v>1</v>
      </c>
      <c r="H182" s="75">
        <v>10</v>
      </c>
    </row>
    <row r="183" spans="1:8" x14ac:dyDescent="0.2">
      <c r="A183" s="1"/>
      <c r="B183" s="65" t="s">
        <v>183</v>
      </c>
      <c r="C183" s="67" t="s">
        <v>439</v>
      </c>
      <c r="D183" s="149">
        <v>961.25</v>
      </c>
      <c r="E183" s="149">
        <v>941.54</v>
      </c>
      <c r="F183" s="93">
        <v>97.949544863459039</v>
      </c>
      <c r="G183" s="80">
        <v>1</v>
      </c>
      <c r="H183" s="80">
        <v>8</v>
      </c>
    </row>
    <row r="184" spans="1:8" x14ac:dyDescent="0.2">
      <c r="A184" s="1"/>
      <c r="B184" s="49" t="s">
        <v>184</v>
      </c>
      <c r="C184" s="52" t="s">
        <v>440</v>
      </c>
      <c r="D184" s="143">
        <v>2106.16</v>
      </c>
      <c r="E184" s="143">
        <v>1999.37</v>
      </c>
      <c r="F184" s="88">
        <v>94.929634975500448</v>
      </c>
      <c r="G184" s="75">
        <v>1</v>
      </c>
      <c r="H184" s="75">
        <v>10</v>
      </c>
    </row>
    <row r="185" spans="1:8" x14ac:dyDescent="0.2">
      <c r="A185" s="1"/>
      <c r="B185" s="65" t="s">
        <v>185</v>
      </c>
      <c r="C185" s="67" t="s">
        <v>441</v>
      </c>
      <c r="D185" s="149">
        <v>1794.85</v>
      </c>
      <c r="E185" s="149">
        <v>1778.84</v>
      </c>
      <c r="F185" s="93">
        <v>99.108003454327658</v>
      </c>
      <c r="G185" s="80">
        <v>1</v>
      </c>
      <c r="H185" s="80">
        <v>8</v>
      </c>
    </row>
    <row r="186" spans="1:8" x14ac:dyDescent="0.2">
      <c r="A186" s="1"/>
      <c r="B186" s="49" t="s">
        <v>186</v>
      </c>
      <c r="C186" s="52" t="s">
        <v>442</v>
      </c>
      <c r="D186" s="143">
        <v>1536.59</v>
      </c>
      <c r="E186" s="143">
        <v>1503.97</v>
      </c>
      <c r="F186" s="88">
        <v>97.877117513455119</v>
      </c>
      <c r="G186" s="75">
        <v>1</v>
      </c>
      <c r="H186" s="75">
        <v>8</v>
      </c>
    </row>
    <row r="187" spans="1:8" x14ac:dyDescent="0.2">
      <c r="A187" s="1"/>
      <c r="B187" s="65" t="s">
        <v>187</v>
      </c>
      <c r="C187" s="67" t="s">
        <v>443</v>
      </c>
      <c r="D187" s="149">
        <v>1190.7</v>
      </c>
      <c r="E187" s="149">
        <v>1168.6500000000001</v>
      </c>
      <c r="F187" s="93">
        <v>98.148148148148152</v>
      </c>
      <c r="G187" s="80">
        <v>1</v>
      </c>
      <c r="H187" s="80">
        <v>7</v>
      </c>
    </row>
    <row r="188" spans="1:8" x14ac:dyDescent="0.2">
      <c r="A188" s="1"/>
      <c r="B188" s="49" t="s">
        <v>188</v>
      </c>
      <c r="C188" s="52" t="s">
        <v>444</v>
      </c>
      <c r="D188" s="143">
        <v>1100.17</v>
      </c>
      <c r="E188" s="143">
        <v>1078.73</v>
      </c>
      <c r="F188" s="88">
        <v>98.051210267504104</v>
      </c>
      <c r="G188" s="75">
        <v>1</v>
      </c>
      <c r="H188" s="75">
        <v>6</v>
      </c>
    </row>
    <row r="189" spans="1:8" x14ac:dyDescent="0.2">
      <c r="A189" s="1"/>
      <c r="B189" s="65" t="s">
        <v>189</v>
      </c>
      <c r="C189" s="67" t="s">
        <v>445</v>
      </c>
      <c r="D189" s="149">
        <v>2282.62</v>
      </c>
      <c r="E189" s="149">
        <v>2092.31</v>
      </c>
      <c r="F189" s="93">
        <v>91.662650813538832</v>
      </c>
      <c r="G189" s="80">
        <v>1</v>
      </c>
      <c r="H189" s="80">
        <v>12</v>
      </c>
    </row>
    <row r="190" spans="1:8" x14ac:dyDescent="0.2">
      <c r="A190" s="1"/>
      <c r="B190" s="49" t="s">
        <v>190</v>
      </c>
      <c r="C190" s="52" t="s">
        <v>529</v>
      </c>
      <c r="D190" s="143">
        <v>801.3</v>
      </c>
      <c r="E190" s="143">
        <v>744.7</v>
      </c>
      <c r="F190" s="88">
        <v>92.936478222887814</v>
      </c>
      <c r="G190" s="75">
        <v>1</v>
      </c>
      <c r="H190" s="75">
        <v>2</v>
      </c>
    </row>
    <row r="191" spans="1:8" x14ac:dyDescent="0.2">
      <c r="A191" s="1"/>
      <c r="B191" s="65" t="s">
        <v>191</v>
      </c>
      <c r="C191" s="67" t="s">
        <v>446</v>
      </c>
      <c r="D191" s="149">
        <v>818.75</v>
      </c>
      <c r="E191" s="149">
        <v>818.75</v>
      </c>
      <c r="F191" s="93">
        <v>100</v>
      </c>
      <c r="G191" s="80">
        <v>1</v>
      </c>
      <c r="H191" s="80">
        <v>4</v>
      </c>
    </row>
    <row r="192" spans="1:8" x14ac:dyDescent="0.2">
      <c r="A192" s="1"/>
      <c r="B192" s="49" t="s">
        <v>192</v>
      </c>
      <c r="C192" s="52" t="s">
        <v>447</v>
      </c>
      <c r="D192" s="143">
        <v>1746.2</v>
      </c>
      <c r="E192" s="143">
        <v>1746.2</v>
      </c>
      <c r="F192" s="88">
        <v>100</v>
      </c>
      <c r="G192" s="75">
        <v>1</v>
      </c>
      <c r="H192" s="75">
        <v>6</v>
      </c>
    </row>
    <row r="193" spans="1:8" x14ac:dyDescent="0.2">
      <c r="A193" s="1"/>
      <c r="B193" s="65" t="s">
        <v>193</v>
      </c>
      <c r="C193" s="67" t="s">
        <v>448</v>
      </c>
      <c r="D193" s="149">
        <v>543.09</v>
      </c>
      <c r="E193" s="149">
        <v>516.61</v>
      </c>
      <c r="F193" s="93">
        <v>95.12419672614115</v>
      </c>
      <c r="G193" s="80">
        <v>1</v>
      </c>
      <c r="H193" s="80">
        <v>3</v>
      </c>
    </row>
    <row r="194" spans="1:8" x14ac:dyDescent="0.2">
      <c r="A194" s="1"/>
      <c r="B194" s="49" t="s">
        <v>194</v>
      </c>
      <c r="C194" s="52" t="s">
        <v>449</v>
      </c>
      <c r="D194" s="143">
        <v>2225.33</v>
      </c>
      <c r="E194" s="143">
        <v>2198.02</v>
      </c>
      <c r="F194" s="88">
        <v>98.772766286348542</v>
      </c>
      <c r="G194" s="75">
        <v>1</v>
      </c>
      <c r="H194" s="75">
        <v>12</v>
      </c>
    </row>
    <row r="195" spans="1:8" x14ac:dyDescent="0.2">
      <c r="A195" s="1"/>
      <c r="B195" s="65" t="s">
        <v>195</v>
      </c>
      <c r="C195" s="67" t="s">
        <v>450</v>
      </c>
      <c r="D195" s="149">
        <v>944.99</v>
      </c>
      <c r="E195" s="149">
        <v>864.93</v>
      </c>
      <c r="F195" s="93">
        <v>91.527952676747887</v>
      </c>
      <c r="G195" s="80">
        <v>1</v>
      </c>
      <c r="H195" s="80">
        <v>4</v>
      </c>
    </row>
    <row r="196" spans="1:8" x14ac:dyDescent="0.2">
      <c r="A196" s="1"/>
      <c r="B196" s="49" t="s">
        <v>196</v>
      </c>
      <c r="C196" s="52" t="s">
        <v>451</v>
      </c>
      <c r="D196" s="143">
        <v>991.94</v>
      </c>
      <c r="E196" s="143">
        <v>953.47</v>
      </c>
      <c r="F196" s="88">
        <v>96.121741234348846</v>
      </c>
      <c r="G196" s="75">
        <v>1</v>
      </c>
      <c r="H196" s="75">
        <v>5</v>
      </c>
    </row>
    <row r="197" spans="1:8" x14ac:dyDescent="0.2">
      <c r="A197" s="1"/>
      <c r="B197" s="65" t="s">
        <v>197</v>
      </c>
      <c r="C197" s="67" t="s">
        <v>452</v>
      </c>
      <c r="D197" s="149">
        <v>4376.95</v>
      </c>
      <c r="E197" s="149">
        <v>4347.8599999999997</v>
      </c>
      <c r="F197" s="93">
        <v>99.335381944047796</v>
      </c>
      <c r="G197" s="80">
        <v>1</v>
      </c>
      <c r="H197" s="80">
        <v>21</v>
      </c>
    </row>
    <row r="198" spans="1:8" x14ac:dyDescent="0.2">
      <c r="A198" s="1"/>
      <c r="B198" s="49" t="s">
        <v>198</v>
      </c>
      <c r="C198" s="52" t="s">
        <v>453</v>
      </c>
      <c r="D198" s="143">
        <v>3207.92</v>
      </c>
      <c r="E198" s="143">
        <v>3022.72</v>
      </c>
      <c r="F198" s="88">
        <v>94.226788697972509</v>
      </c>
      <c r="G198" s="75">
        <v>1</v>
      </c>
      <c r="H198" s="75">
        <v>19</v>
      </c>
    </row>
    <row r="199" spans="1:8" x14ac:dyDescent="0.2">
      <c r="A199" s="1"/>
      <c r="B199" s="65" t="s">
        <v>199</v>
      </c>
      <c r="C199" s="67" t="s">
        <v>454</v>
      </c>
      <c r="D199" s="149">
        <v>1117.3399999999999</v>
      </c>
      <c r="E199" s="149">
        <v>1093.54</v>
      </c>
      <c r="F199" s="93">
        <v>97.86994111013658</v>
      </c>
      <c r="G199" s="80">
        <v>1</v>
      </c>
      <c r="H199" s="80">
        <v>7</v>
      </c>
    </row>
    <row r="200" spans="1:8" x14ac:dyDescent="0.2">
      <c r="A200" s="1"/>
      <c r="B200" s="49" t="s">
        <v>200</v>
      </c>
      <c r="C200" s="52" t="s">
        <v>455</v>
      </c>
      <c r="D200" s="143">
        <v>813.52</v>
      </c>
      <c r="E200" s="143">
        <v>813.52</v>
      </c>
      <c r="F200" s="88">
        <v>100</v>
      </c>
      <c r="G200" s="75">
        <v>1</v>
      </c>
      <c r="H200" s="75">
        <v>5</v>
      </c>
    </row>
    <row r="201" spans="1:8" x14ac:dyDescent="0.2">
      <c r="A201" s="1"/>
      <c r="B201" s="65" t="s">
        <v>201</v>
      </c>
      <c r="C201" s="67" t="s">
        <v>456</v>
      </c>
      <c r="D201" s="149">
        <v>1108.9100000000001</v>
      </c>
      <c r="E201" s="149">
        <v>1068.6099999999999</v>
      </c>
      <c r="F201" s="93">
        <v>96.365800651089799</v>
      </c>
      <c r="G201" s="80">
        <v>1</v>
      </c>
      <c r="H201" s="80">
        <v>2</v>
      </c>
    </row>
    <row r="202" spans="1:8" x14ac:dyDescent="0.2">
      <c r="A202" s="1"/>
      <c r="B202" s="49" t="s">
        <v>202</v>
      </c>
      <c r="C202" s="52" t="s">
        <v>457</v>
      </c>
      <c r="D202" s="143">
        <v>1886.5</v>
      </c>
      <c r="E202" s="143">
        <v>1837.2</v>
      </c>
      <c r="F202" s="88">
        <v>97.386694937715347</v>
      </c>
      <c r="G202" s="75">
        <v>1</v>
      </c>
      <c r="H202" s="75">
        <v>10</v>
      </c>
    </row>
    <row r="203" spans="1:8" x14ac:dyDescent="0.2">
      <c r="A203" s="1"/>
      <c r="B203" s="65" t="s">
        <v>203</v>
      </c>
      <c r="C203" s="67" t="s">
        <v>458</v>
      </c>
      <c r="D203" s="149">
        <v>991.62</v>
      </c>
      <c r="E203" s="149">
        <v>991.62</v>
      </c>
      <c r="F203" s="93">
        <v>100</v>
      </c>
      <c r="G203" s="80">
        <v>1</v>
      </c>
      <c r="H203" s="80">
        <v>8</v>
      </c>
    </row>
    <row r="204" spans="1:8" x14ac:dyDescent="0.2">
      <c r="A204" s="1"/>
      <c r="B204" s="49" t="s">
        <v>204</v>
      </c>
      <c r="C204" s="52" t="s">
        <v>459</v>
      </c>
      <c r="D204" s="143">
        <v>1095.9100000000001</v>
      </c>
      <c r="E204" s="143">
        <v>1074.6099999999999</v>
      </c>
      <c r="F204" s="88">
        <v>98.05640974167585</v>
      </c>
      <c r="G204" s="75">
        <v>1</v>
      </c>
      <c r="H204" s="75">
        <v>6</v>
      </c>
    </row>
    <row r="205" spans="1:8" x14ac:dyDescent="0.2">
      <c r="A205" s="1"/>
      <c r="B205" s="65" t="s">
        <v>205</v>
      </c>
      <c r="C205" s="67" t="s">
        <v>460</v>
      </c>
      <c r="D205" s="149">
        <v>905.81</v>
      </c>
      <c r="E205" s="149">
        <v>865.64</v>
      </c>
      <c r="F205" s="93">
        <v>95.565295150197059</v>
      </c>
      <c r="G205" s="80">
        <v>1</v>
      </c>
      <c r="H205" s="80">
        <v>4</v>
      </c>
    </row>
    <row r="206" spans="1:8" x14ac:dyDescent="0.2">
      <c r="A206" s="1"/>
      <c r="B206" s="49" t="s">
        <v>206</v>
      </c>
      <c r="C206" s="52" t="s">
        <v>461</v>
      </c>
      <c r="D206" s="143">
        <v>1437.84</v>
      </c>
      <c r="E206" s="143">
        <v>1416.7</v>
      </c>
      <c r="F206" s="88">
        <v>98.529739053023988</v>
      </c>
      <c r="G206" s="75">
        <v>1</v>
      </c>
      <c r="H206" s="75">
        <v>8</v>
      </c>
    </row>
    <row r="207" spans="1:8" x14ac:dyDescent="0.2">
      <c r="A207" s="1"/>
      <c r="B207" s="65" t="s">
        <v>207</v>
      </c>
      <c r="C207" s="67" t="s">
        <v>462</v>
      </c>
      <c r="D207" s="149">
        <v>1884.62</v>
      </c>
      <c r="E207" s="149">
        <v>1860.4</v>
      </c>
      <c r="F207" s="93">
        <v>98.714860290138077</v>
      </c>
      <c r="G207" s="80">
        <v>1</v>
      </c>
      <c r="H207" s="80">
        <v>7</v>
      </c>
    </row>
    <row r="208" spans="1:8" x14ac:dyDescent="0.2">
      <c r="A208" s="1"/>
      <c r="B208" s="49" t="s">
        <v>208</v>
      </c>
      <c r="C208" s="52" t="s">
        <v>530</v>
      </c>
      <c r="D208" s="143">
        <v>872.49</v>
      </c>
      <c r="E208" s="143">
        <v>827.5</v>
      </c>
      <c r="F208" s="88">
        <v>94.843493908239637</v>
      </c>
      <c r="G208" s="75">
        <v>1</v>
      </c>
      <c r="H208" s="75">
        <v>3</v>
      </c>
    </row>
    <row r="209" spans="1:8" x14ac:dyDescent="0.2">
      <c r="A209" s="1"/>
      <c r="B209" s="65" t="s">
        <v>209</v>
      </c>
      <c r="C209" s="67" t="s">
        <v>463</v>
      </c>
      <c r="D209" s="149">
        <v>1742.6399999999996</v>
      </c>
      <c r="E209" s="149">
        <v>1742.64</v>
      </c>
      <c r="F209" s="93">
        <v>100.00000000000003</v>
      </c>
      <c r="G209" s="80">
        <v>1</v>
      </c>
      <c r="H209" s="80">
        <v>7</v>
      </c>
    </row>
    <row r="210" spans="1:8" x14ac:dyDescent="0.2">
      <c r="A210" s="1"/>
      <c r="B210" s="49" t="s">
        <v>210</v>
      </c>
      <c r="C210" s="52" t="s">
        <v>464</v>
      </c>
      <c r="D210" s="143">
        <v>876.7</v>
      </c>
      <c r="E210" s="143">
        <v>793.55</v>
      </c>
      <c r="F210" s="88">
        <v>90.515569750199603</v>
      </c>
      <c r="G210" s="75">
        <v>1</v>
      </c>
      <c r="H210" s="75">
        <v>3</v>
      </c>
    </row>
    <row r="211" spans="1:8" x14ac:dyDescent="0.2">
      <c r="A211" s="1"/>
      <c r="B211" s="65" t="s">
        <v>211</v>
      </c>
      <c r="C211" s="67" t="s">
        <v>465</v>
      </c>
      <c r="D211" s="149">
        <v>4141.5600000000004</v>
      </c>
      <c r="E211" s="149">
        <v>4101.9799999999996</v>
      </c>
      <c r="F211" s="93">
        <v>99.044321463409901</v>
      </c>
      <c r="G211" s="80">
        <v>1</v>
      </c>
      <c r="H211" s="80">
        <v>37</v>
      </c>
    </row>
    <row r="212" spans="1:8" x14ac:dyDescent="0.2">
      <c r="A212" s="1"/>
      <c r="B212" s="49" t="s">
        <v>212</v>
      </c>
      <c r="C212" s="52" t="s">
        <v>466</v>
      </c>
      <c r="D212" s="143">
        <v>5999.8</v>
      </c>
      <c r="E212" s="143">
        <v>5757.8</v>
      </c>
      <c r="F212" s="88">
        <v>95.966532217740593</v>
      </c>
      <c r="G212" s="75">
        <v>1</v>
      </c>
      <c r="H212" s="75">
        <v>15</v>
      </c>
    </row>
    <row r="213" spans="1:8" x14ac:dyDescent="0.2">
      <c r="A213" s="1"/>
      <c r="B213" s="65" t="s">
        <v>213</v>
      </c>
      <c r="C213" s="67" t="s">
        <v>467</v>
      </c>
      <c r="D213" s="149">
        <v>2961.0600000000004</v>
      </c>
      <c r="E213" s="149">
        <v>2908.86</v>
      </c>
      <c r="F213" s="93">
        <v>98.237117788899909</v>
      </c>
      <c r="G213" s="80">
        <v>1</v>
      </c>
      <c r="H213" s="80">
        <v>17</v>
      </c>
    </row>
    <row r="214" spans="1:8" x14ac:dyDescent="0.2">
      <c r="A214" s="1"/>
      <c r="B214" s="49" t="s">
        <v>214</v>
      </c>
      <c r="C214" s="52" t="s">
        <v>468</v>
      </c>
      <c r="D214" s="143">
        <v>1604.72</v>
      </c>
      <c r="E214" s="143">
        <v>1562.34</v>
      </c>
      <c r="F214" s="88">
        <v>97.359040829552811</v>
      </c>
      <c r="G214" s="75">
        <v>1</v>
      </c>
      <c r="H214" s="75">
        <v>7</v>
      </c>
    </row>
    <row r="215" spans="1:8" x14ac:dyDescent="0.2">
      <c r="A215" s="1"/>
      <c r="B215" s="65" t="s">
        <v>215</v>
      </c>
      <c r="C215" s="67" t="s">
        <v>469</v>
      </c>
      <c r="D215" s="149">
        <v>2610.0500000000006</v>
      </c>
      <c r="E215" s="149">
        <v>2610.0500000000002</v>
      </c>
      <c r="F215" s="93">
        <v>99.999999999999972</v>
      </c>
      <c r="G215" s="80">
        <v>1</v>
      </c>
      <c r="H215" s="80">
        <v>37</v>
      </c>
    </row>
    <row r="216" spans="1:8" x14ac:dyDescent="0.2">
      <c r="A216" s="1"/>
      <c r="B216" s="49" t="s">
        <v>216</v>
      </c>
      <c r="C216" s="52" t="s">
        <v>470</v>
      </c>
      <c r="D216" s="143">
        <v>3692.44</v>
      </c>
      <c r="E216" s="143">
        <v>3692.44</v>
      </c>
      <c r="F216" s="88">
        <v>100</v>
      </c>
      <c r="G216" s="75">
        <v>1</v>
      </c>
      <c r="H216" s="75">
        <v>30</v>
      </c>
    </row>
    <row r="217" spans="1:8" x14ac:dyDescent="0.2">
      <c r="A217" s="1"/>
      <c r="B217" s="65" t="s">
        <v>217</v>
      </c>
      <c r="C217" s="67" t="s">
        <v>471</v>
      </c>
      <c r="D217" s="149">
        <v>1706.46</v>
      </c>
      <c r="E217" s="149">
        <v>1615.91</v>
      </c>
      <c r="F217" s="93">
        <v>94.693693376932359</v>
      </c>
      <c r="G217" s="80">
        <v>1</v>
      </c>
      <c r="H217" s="80">
        <v>8</v>
      </c>
    </row>
    <row r="218" spans="1:8" x14ac:dyDescent="0.2">
      <c r="A218" s="1"/>
      <c r="B218" s="49" t="s">
        <v>218</v>
      </c>
      <c r="C218" s="52" t="s">
        <v>472</v>
      </c>
      <c r="D218" s="143">
        <v>1708.19</v>
      </c>
      <c r="E218" s="143">
        <v>982.91</v>
      </c>
      <c r="F218" s="88">
        <v>57.541022954121026</v>
      </c>
      <c r="G218" s="75">
        <v>1</v>
      </c>
      <c r="H218" s="75">
        <v>9</v>
      </c>
    </row>
    <row r="219" spans="1:8" x14ac:dyDescent="0.2">
      <c r="A219" s="1"/>
      <c r="B219" s="65" t="s">
        <v>219</v>
      </c>
      <c r="C219" s="67" t="s">
        <v>473</v>
      </c>
      <c r="D219" s="149">
        <v>952.06</v>
      </c>
      <c r="E219" s="149">
        <v>898.69</v>
      </c>
      <c r="F219" s="93">
        <v>94.394260865911832</v>
      </c>
      <c r="G219" s="80">
        <v>1</v>
      </c>
      <c r="H219" s="80">
        <v>4</v>
      </c>
    </row>
    <row r="220" spans="1:8" x14ac:dyDescent="0.2">
      <c r="A220" s="1"/>
      <c r="B220" s="49" t="s">
        <v>220</v>
      </c>
      <c r="C220" s="52" t="s">
        <v>531</v>
      </c>
      <c r="D220" s="143">
        <v>437.94</v>
      </c>
      <c r="E220" s="143">
        <v>405.5</v>
      </c>
      <c r="F220" s="88">
        <v>92.592592592592595</v>
      </c>
      <c r="G220" s="75">
        <v>1</v>
      </c>
      <c r="H220" s="75">
        <v>2</v>
      </c>
    </row>
    <row r="221" spans="1:8" x14ac:dyDescent="0.2">
      <c r="A221" s="1"/>
      <c r="B221" s="65" t="s">
        <v>221</v>
      </c>
      <c r="C221" s="67" t="s">
        <v>474</v>
      </c>
      <c r="D221" s="149">
        <v>1264.8399999999999</v>
      </c>
      <c r="E221" s="149">
        <v>1222.8399999999999</v>
      </c>
      <c r="F221" s="93">
        <v>96.679421903165618</v>
      </c>
      <c r="G221" s="80">
        <v>1</v>
      </c>
      <c r="H221" s="80">
        <v>8</v>
      </c>
    </row>
    <row r="222" spans="1:8" x14ac:dyDescent="0.2">
      <c r="A222" s="1"/>
      <c r="B222" s="49" t="s">
        <v>222</v>
      </c>
      <c r="C222" s="52" t="s">
        <v>475</v>
      </c>
      <c r="D222" s="143">
        <v>1151.3599999999999</v>
      </c>
      <c r="E222" s="143">
        <v>1107.1199999999999</v>
      </c>
      <c r="F222" s="88">
        <v>96.157587548638134</v>
      </c>
      <c r="G222" s="75">
        <v>1</v>
      </c>
      <c r="H222" s="75">
        <v>6</v>
      </c>
    </row>
    <row r="223" spans="1:8" x14ac:dyDescent="0.2">
      <c r="A223" s="1"/>
      <c r="B223" s="65" t="s">
        <v>223</v>
      </c>
      <c r="C223" s="67" t="s">
        <v>476</v>
      </c>
      <c r="D223" s="149">
        <v>1244</v>
      </c>
      <c r="E223" s="149">
        <v>1244</v>
      </c>
      <c r="F223" s="93">
        <v>100</v>
      </c>
      <c r="G223" s="80">
        <v>1</v>
      </c>
      <c r="H223" s="80">
        <v>4</v>
      </c>
    </row>
    <row r="224" spans="1:8" x14ac:dyDescent="0.2">
      <c r="A224" s="1"/>
      <c r="B224" s="49" t="s">
        <v>224</v>
      </c>
      <c r="C224" s="52" t="s">
        <v>477</v>
      </c>
      <c r="D224" s="143">
        <v>778.19</v>
      </c>
      <c r="E224" s="143">
        <v>757.19</v>
      </c>
      <c r="F224" s="88">
        <v>97.301430241971758</v>
      </c>
      <c r="G224" s="75">
        <v>1</v>
      </c>
      <c r="H224" s="75">
        <v>4</v>
      </c>
    </row>
    <row r="225" spans="1:8" x14ac:dyDescent="0.2">
      <c r="A225" s="1"/>
      <c r="B225" s="65" t="s">
        <v>225</v>
      </c>
      <c r="C225" s="67" t="s">
        <v>478</v>
      </c>
      <c r="D225" s="149">
        <v>927.33</v>
      </c>
      <c r="E225" s="149">
        <v>766.06</v>
      </c>
      <c r="F225" s="93">
        <v>82.609211391845392</v>
      </c>
      <c r="G225" s="80">
        <v>1</v>
      </c>
      <c r="H225" s="80">
        <v>5</v>
      </c>
    </row>
    <row r="226" spans="1:8" x14ac:dyDescent="0.2">
      <c r="A226" s="1"/>
      <c r="B226" s="49" t="s">
        <v>226</v>
      </c>
      <c r="C226" s="52" t="s">
        <v>479</v>
      </c>
      <c r="D226" s="143">
        <v>1766.47</v>
      </c>
      <c r="E226" s="143">
        <v>1651.67</v>
      </c>
      <c r="F226" s="88">
        <v>93.501163337050727</v>
      </c>
      <c r="G226" s="75">
        <v>1</v>
      </c>
      <c r="H226" s="75">
        <v>7</v>
      </c>
    </row>
    <row r="227" spans="1:8" x14ac:dyDescent="0.2">
      <c r="A227" s="1"/>
      <c r="B227" s="65" t="s">
        <v>227</v>
      </c>
      <c r="C227" s="67" t="s">
        <v>480</v>
      </c>
      <c r="D227" s="149">
        <v>1237.8</v>
      </c>
      <c r="E227" s="149">
        <v>1114.02</v>
      </c>
      <c r="F227" s="93">
        <v>90</v>
      </c>
      <c r="G227" s="80">
        <v>1</v>
      </c>
      <c r="H227" s="80">
        <v>7</v>
      </c>
    </row>
    <row r="228" spans="1:8" x14ac:dyDescent="0.2">
      <c r="A228" s="1"/>
      <c r="B228" s="49" t="s">
        <v>228</v>
      </c>
      <c r="C228" s="52" t="s">
        <v>481</v>
      </c>
      <c r="D228" s="143">
        <v>2477.11</v>
      </c>
      <c r="E228" s="143">
        <v>2436.25</v>
      </c>
      <c r="F228" s="88">
        <v>98.350497151922994</v>
      </c>
      <c r="G228" s="75">
        <v>1</v>
      </c>
      <c r="H228" s="75">
        <v>27</v>
      </c>
    </row>
    <row r="229" spans="1:8" x14ac:dyDescent="0.2">
      <c r="A229" s="1"/>
      <c r="B229" s="65" t="s">
        <v>229</v>
      </c>
      <c r="C229" s="67" t="s">
        <v>482</v>
      </c>
      <c r="D229" s="149">
        <v>992.75</v>
      </c>
      <c r="E229" s="149">
        <v>967.63</v>
      </c>
      <c r="F229" s="93">
        <v>97.469654998740879</v>
      </c>
      <c r="G229" s="80">
        <v>1</v>
      </c>
      <c r="H229" s="80">
        <v>6</v>
      </c>
    </row>
    <row r="230" spans="1:8" x14ac:dyDescent="0.2">
      <c r="A230" s="1"/>
      <c r="B230" s="49" t="s">
        <v>230</v>
      </c>
      <c r="C230" s="52" t="s">
        <v>483</v>
      </c>
      <c r="D230" s="143">
        <v>1192.07</v>
      </c>
      <c r="E230" s="143">
        <v>1192.07</v>
      </c>
      <c r="F230" s="88">
        <v>100</v>
      </c>
      <c r="G230" s="75">
        <v>1</v>
      </c>
      <c r="H230" s="75">
        <v>6</v>
      </c>
    </row>
    <row r="231" spans="1:8" x14ac:dyDescent="0.2">
      <c r="A231" s="1"/>
      <c r="B231" s="65" t="s">
        <v>231</v>
      </c>
      <c r="C231" s="67" t="s">
        <v>484</v>
      </c>
      <c r="D231" s="149">
        <v>1861.56</v>
      </c>
      <c r="E231" s="149">
        <v>1836.57</v>
      </c>
      <c r="F231" s="93">
        <v>98.657577515632042</v>
      </c>
      <c r="G231" s="80">
        <v>1</v>
      </c>
      <c r="H231" s="80">
        <v>9</v>
      </c>
    </row>
    <row r="232" spans="1:8" x14ac:dyDescent="0.2">
      <c r="A232" s="1"/>
      <c r="B232" s="49" t="s">
        <v>232</v>
      </c>
      <c r="C232" s="52" t="s">
        <v>485</v>
      </c>
      <c r="D232" s="143">
        <v>1967.54</v>
      </c>
      <c r="E232" s="143">
        <v>1740.85</v>
      </c>
      <c r="F232" s="88">
        <v>88.478506154893921</v>
      </c>
      <c r="G232" s="75">
        <v>1</v>
      </c>
      <c r="H232" s="75">
        <v>7</v>
      </c>
    </row>
    <row r="233" spans="1:8" x14ac:dyDescent="0.2">
      <c r="A233" s="1"/>
      <c r="B233" s="65" t="s">
        <v>233</v>
      </c>
      <c r="C233" s="67" t="s">
        <v>486</v>
      </c>
      <c r="D233" s="149">
        <v>2990.68</v>
      </c>
      <c r="E233" s="149">
        <v>2826.27</v>
      </c>
      <c r="F233" s="93">
        <v>94.502588040178154</v>
      </c>
      <c r="G233" s="80">
        <v>1</v>
      </c>
      <c r="H233" s="80">
        <v>5</v>
      </c>
    </row>
    <row r="234" spans="1:8" x14ac:dyDescent="0.2">
      <c r="A234" s="1"/>
      <c r="B234" s="49" t="s">
        <v>234</v>
      </c>
      <c r="C234" s="52" t="s">
        <v>532</v>
      </c>
      <c r="D234" s="143">
        <v>1518.58</v>
      </c>
      <c r="E234" s="143">
        <v>1483.48</v>
      </c>
      <c r="F234" s="88">
        <v>97.688630167656626</v>
      </c>
      <c r="G234" s="75">
        <v>1</v>
      </c>
      <c r="H234" s="75">
        <v>2</v>
      </c>
    </row>
    <row r="235" spans="1:8" x14ac:dyDescent="0.2">
      <c r="A235" s="1"/>
      <c r="B235" s="65" t="s">
        <v>235</v>
      </c>
      <c r="C235" s="67" t="s">
        <v>487</v>
      </c>
      <c r="D235" s="149">
        <v>1155.5999999999999</v>
      </c>
      <c r="E235" s="149">
        <v>1118.7</v>
      </c>
      <c r="F235" s="93">
        <v>96.806853582554524</v>
      </c>
      <c r="G235" s="80">
        <v>1</v>
      </c>
      <c r="H235" s="80">
        <v>2</v>
      </c>
    </row>
    <row r="236" spans="1:8" x14ac:dyDescent="0.2">
      <c r="A236" s="1"/>
      <c r="B236" s="49" t="s">
        <v>236</v>
      </c>
      <c r="C236" s="52" t="s">
        <v>488</v>
      </c>
      <c r="D236" s="143">
        <v>1850.2</v>
      </c>
      <c r="E236" s="143">
        <v>1850.2</v>
      </c>
      <c r="F236" s="88">
        <v>100</v>
      </c>
      <c r="G236" s="75">
        <v>1</v>
      </c>
      <c r="H236" s="75">
        <v>4</v>
      </c>
    </row>
    <row r="237" spans="1:8" x14ac:dyDescent="0.2">
      <c r="A237" s="1"/>
      <c r="B237" s="65" t="s">
        <v>237</v>
      </c>
      <c r="C237" s="67" t="s">
        <v>489</v>
      </c>
      <c r="D237" s="149">
        <v>1148.72</v>
      </c>
      <c r="E237" s="149">
        <v>1148.72</v>
      </c>
      <c r="F237" s="93">
        <v>100</v>
      </c>
      <c r="G237" s="80">
        <v>1</v>
      </c>
      <c r="H237" s="80">
        <v>2</v>
      </c>
    </row>
    <row r="238" spans="1:8" x14ac:dyDescent="0.2">
      <c r="A238" s="1"/>
      <c r="B238" s="49" t="s">
        <v>238</v>
      </c>
      <c r="C238" s="52" t="s">
        <v>490</v>
      </c>
      <c r="D238" s="143">
        <v>1851.39</v>
      </c>
      <c r="E238" s="143">
        <v>1820.52</v>
      </c>
      <c r="F238" s="88">
        <v>98.332604151475365</v>
      </c>
      <c r="G238" s="75">
        <v>1</v>
      </c>
      <c r="H238" s="75">
        <v>4</v>
      </c>
    </row>
    <row r="239" spans="1:8" x14ac:dyDescent="0.2">
      <c r="A239" s="1"/>
      <c r="B239" s="65" t="s">
        <v>239</v>
      </c>
      <c r="C239" s="67" t="s">
        <v>491</v>
      </c>
      <c r="D239" s="149">
        <v>2114.5300000000002</v>
      </c>
      <c r="E239" s="149">
        <v>1898.49</v>
      </c>
      <c r="F239" s="93">
        <v>89.783072361233934</v>
      </c>
      <c r="G239" s="80">
        <v>1</v>
      </c>
      <c r="H239" s="80">
        <v>3</v>
      </c>
    </row>
    <row r="240" spans="1:8" x14ac:dyDescent="0.2">
      <c r="A240" s="1"/>
      <c r="B240" s="49" t="s">
        <v>240</v>
      </c>
      <c r="C240" s="52" t="s">
        <v>492</v>
      </c>
      <c r="D240" s="143">
        <v>1494.36</v>
      </c>
      <c r="E240" s="143">
        <v>1494.36</v>
      </c>
      <c r="F240" s="88">
        <v>100</v>
      </c>
      <c r="G240" s="75">
        <v>1</v>
      </c>
      <c r="H240" s="75">
        <v>3</v>
      </c>
    </row>
    <row r="241" spans="1:8" x14ac:dyDescent="0.2">
      <c r="A241" s="1"/>
      <c r="B241" s="65" t="s">
        <v>241</v>
      </c>
      <c r="C241" s="67" t="s">
        <v>493</v>
      </c>
      <c r="D241" s="149">
        <v>1007.3</v>
      </c>
      <c r="E241" s="149">
        <v>1007.3</v>
      </c>
      <c r="F241" s="93">
        <v>100</v>
      </c>
      <c r="G241" s="80">
        <v>1</v>
      </c>
      <c r="H241" s="80">
        <v>2</v>
      </c>
    </row>
    <row r="242" spans="1:8" x14ac:dyDescent="0.2">
      <c r="A242" s="1"/>
      <c r="B242" s="49" t="s">
        <v>242</v>
      </c>
      <c r="C242" s="52" t="s">
        <v>494</v>
      </c>
      <c r="D242" s="143">
        <v>911.07</v>
      </c>
      <c r="E242" s="143">
        <v>776.82</v>
      </c>
      <c r="F242" s="88">
        <v>85.264579011491975</v>
      </c>
      <c r="G242" s="75">
        <v>1</v>
      </c>
      <c r="H242" s="75">
        <v>1</v>
      </c>
    </row>
    <row r="243" spans="1:8" x14ac:dyDescent="0.2">
      <c r="A243" s="1"/>
      <c r="B243" s="65" t="s">
        <v>243</v>
      </c>
      <c r="C243" s="67" t="s">
        <v>495</v>
      </c>
      <c r="D243" s="149">
        <v>1773.9</v>
      </c>
      <c r="E243" s="149">
        <v>1773.9</v>
      </c>
      <c r="F243" s="93">
        <v>100</v>
      </c>
      <c r="G243" s="80">
        <v>1</v>
      </c>
      <c r="H243" s="80">
        <v>3</v>
      </c>
    </row>
    <row r="244" spans="1:8" x14ac:dyDescent="0.2">
      <c r="A244" s="1"/>
      <c r="B244" s="49" t="s">
        <v>244</v>
      </c>
      <c r="C244" s="52" t="s">
        <v>496</v>
      </c>
      <c r="D244" s="143">
        <v>2439.9</v>
      </c>
      <c r="E244" s="143">
        <v>2317.4699999999998</v>
      </c>
      <c r="F244" s="88">
        <v>94.982171400467223</v>
      </c>
      <c r="G244" s="75">
        <v>1</v>
      </c>
      <c r="H244" s="75">
        <v>4</v>
      </c>
    </row>
    <row r="245" spans="1:8" x14ac:dyDescent="0.2">
      <c r="A245" s="1"/>
      <c r="B245" s="65" t="s">
        <v>245</v>
      </c>
      <c r="C245" s="67" t="s">
        <v>497</v>
      </c>
      <c r="D245" s="149">
        <v>15552.59</v>
      </c>
      <c r="E245" s="149">
        <v>15129.53</v>
      </c>
      <c r="F245" s="93">
        <v>97.279809986632458</v>
      </c>
      <c r="G245" s="80">
        <v>1</v>
      </c>
      <c r="H245" s="80">
        <v>24</v>
      </c>
    </row>
    <row r="246" spans="1:8" x14ac:dyDescent="0.2">
      <c r="A246" s="1"/>
      <c r="B246" s="49" t="s">
        <v>246</v>
      </c>
      <c r="C246" s="52" t="s">
        <v>498</v>
      </c>
      <c r="D246" s="143">
        <v>5094.29</v>
      </c>
      <c r="E246" s="143">
        <v>4992.29</v>
      </c>
      <c r="F246" s="88">
        <v>97.997758274460239</v>
      </c>
      <c r="G246" s="75">
        <v>1</v>
      </c>
      <c r="H246" s="75">
        <v>14</v>
      </c>
    </row>
    <row r="247" spans="1:8" x14ac:dyDescent="0.2">
      <c r="A247" s="1"/>
      <c r="B247" s="65" t="s">
        <v>247</v>
      </c>
      <c r="C247" s="67" t="s">
        <v>499</v>
      </c>
      <c r="D247" s="149">
        <v>3411.24</v>
      </c>
      <c r="E247" s="149">
        <v>3411.24</v>
      </c>
      <c r="F247" s="93">
        <v>100</v>
      </c>
      <c r="G247" s="80">
        <v>1</v>
      </c>
      <c r="H247" s="80">
        <v>13</v>
      </c>
    </row>
    <row r="248" spans="1:8" x14ac:dyDescent="0.2">
      <c r="A248" s="1"/>
      <c r="B248" s="49" t="s">
        <v>248</v>
      </c>
      <c r="C248" s="52" t="s">
        <v>500</v>
      </c>
      <c r="D248" s="143">
        <v>1380.21</v>
      </c>
      <c r="E248" s="143">
        <v>1318.95</v>
      </c>
      <c r="F248" s="88">
        <v>95.561544982285312</v>
      </c>
      <c r="G248" s="75">
        <v>1</v>
      </c>
      <c r="H248" s="75">
        <v>5</v>
      </c>
    </row>
    <row r="249" spans="1:8" x14ac:dyDescent="0.2">
      <c r="A249" s="1"/>
      <c r="B249" s="65" t="s">
        <v>249</v>
      </c>
      <c r="C249" s="67" t="s">
        <v>501</v>
      </c>
      <c r="D249" s="149">
        <v>4251.91</v>
      </c>
      <c r="E249" s="149">
        <v>4077.19</v>
      </c>
      <c r="F249" s="93">
        <v>95.890787904729876</v>
      </c>
      <c r="G249" s="80">
        <v>1</v>
      </c>
      <c r="H249" s="80">
        <v>14</v>
      </c>
    </row>
    <row r="250" spans="1:8" x14ac:dyDescent="0.2">
      <c r="A250" s="1"/>
      <c r="B250" s="49" t="s">
        <v>250</v>
      </c>
      <c r="C250" s="52" t="s">
        <v>502</v>
      </c>
      <c r="D250" s="143">
        <v>1571.04</v>
      </c>
      <c r="E250" s="143">
        <v>1540.92</v>
      </c>
      <c r="F250" s="88">
        <v>98.082798655667588</v>
      </c>
      <c r="G250" s="75">
        <v>1</v>
      </c>
      <c r="H250" s="75">
        <v>7</v>
      </c>
    </row>
    <row r="251" spans="1:8" x14ac:dyDescent="0.2">
      <c r="A251" s="1"/>
      <c r="B251" s="65" t="s">
        <v>251</v>
      </c>
      <c r="C251" s="67" t="s">
        <v>503</v>
      </c>
      <c r="D251" s="149">
        <v>1391.02</v>
      </c>
      <c r="E251" s="149">
        <v>1391.02</v>
      </c>
      <c r="F251" s="93">
        <v>100</v>
      </c>
      <c r="G251" s="80">
        <v>1</v>
      </c>
      <c r="H251" s="80">
        <v>7</v>
      </c>
    </row>
    <row r="252" spans="1:8" x14ac:dyDescent="0.2">
      <c r="A252" s="1"/>
      <c r="B252" s="49" t="s">
        <v>252</v>
      </c>
      <c r="C252" s="52" t="s">
        <v>504</v>
      </c>
      <c r="D252" s="143">
        <v>2502.11</v>
      </c>
      <c r="E252" s="143">
        <v>2285.62</v>
      </c>
      <c r="F252" s="88">
        <v>91.347702539057025</v>
      </c>
      <c r="G252" s="75">
        <v>1</v>
      </c>
      <c r="H252" s="75">
        <v>6</v>
      </c>
    </row>
    <row r="253" spans="1:8" x14ac:dyDescent="0.2">
      <c r="A253" s="1"/>
      <c r="B253" s="65" t="s">
        <v>253</v>
      </c>
      <c r="C253" s="67" t="s">
        <v>505</v>
      </c>
      <c r="D253" s="149">
        <v>3541.4300000000003</v>
      </c>
      <c r="E253" s="149">
        <v>3474.2</v>
      </c>
      <c r="F253" s="93">
        <v>98.101614319639225</v>
      </c>
      <c r="G253" s="80">
        <v>1</v>
      </c>
      <c r="H253" s="80">
        <v>12</v>
      </c>
    </row>
    <row r="254" spans="1:8" x14ac:dyDescent="0.2">
      <c r="A254" s="1"/>
      <c r="B254" s="49" t="s">
        <v>254</v>
      </c>
      <c r="C254" s="52" t="s">
        <v>506</v>
      </c>
      <c r="D254" s="143">
        <v>7543.0999999999995</v>
      </c>
      <c r="E254" s="143">
        <v>7233.81</v>
      </c>
      <c r="F254" s="88">
        <v>95.89969641128981</v>
      </c>
      <c r="G254" s="75">
        <v>1</v>
      </c>
      <c r="H254" s="75">
        <v>21</v>
      </c>
    </row>
    <row r="255" spans="1:8" x14ac:dyDescent="0.2">
      <c r="A255" s="1"/>
      <c r="B255" s="65" t="s">
        <v>255</v>
      </c>
      <c r="C255" s="67" t="s">
        <v>507</v>
      </c>
      <c r="D255" s="149">
        <v>1189.1199999999999</v>
      </c>
      <c r="E255" s="149">
        <v>1164.1199999999999</v>
      </c>
      <c r="F255" s="93">
        <v>97.897604951560808</v>
      </c>
      <c r="G255" s="80">
        <v>1</v>
      </c>
      <c r="H255" s="80">
        <v>3</v>
      </c>
    </row>
    <row r="256" spans="1:8" x14ac:dyDescent="0.2">
      <c r="A256" s="1"/>
      <c r="B256" s="49" t="s">
        <v>256</v>
      </c>
      <c r="C256" s="52" t="s">
        <v>508</v>
      </c>
      <c r="D256" s="143">
        <v>1392</v>
      </c>
      <c r="E256" s="143">
        <v>1296</v>
      </c>
      <c r="F256" s="88">
        <v>93.103448275862064</v>
      </c>
      <c r="G256" s="75">
        <v>1</v>
      </c>
      <c r="H256" s="75">
        <v>5</v>
      </c>
    </row>
    <row r="257" spans="1:8" x14ac:dyDescent="0.2">
      <c r="A257" s="1"/>
      <c r="B257" s="65" t="s">
        <v>257</v>
      </c>
      <c r="C257" s="67" t="s">
        <v>509</v>
      </c>
      <c r="D257" s="149">
        <v>2151.67</v>
      </c>
      <c r="E257" s="149">
        <v>2026.84</v>
      </c>
      <c r="F257" s="93">
        <v>94.198459800991785</v>
      </c>
      <c r="G257" s="80">
        <v>1</v>
      </c>
      <c r="H257" s="80">
        <v>7</v>
      </c>
    </row>
    <row r="258" spans="1:8" x14ac:dyDescent="0.2">
      <c r="A258" s="1"/>
      <c r="B258" s="49" t="s">
        <v>258</v>
      </c>
      <c r="C258" s="52" t="s">
        <v>510</v>
      </c>
      <c r="D258" s="143">
        <v>2373.1000000000004</v>
      </c>
      <c r="E258" s="143">
        <v>2237.6799999999998</v>
      </c>
      <c r="F258" s="88">
        <v>94.293540095234064</v>
      </c>
      <c r="G258" s="75">
        <v>1</v>
      </c>
      <c r="H258" s="75">
        <v>3</v>
      </c>
    </row>
    <row r="259" spans="1:8" x14ac:dyDescent="0.2">
      <c r="A259" s="1"/>
      <c r="B259" s="65" t="s">
        <v>259</v>
      </c>
      <c r="C259" s="67" t="s">
        <v>511</v>
      </c>
      <c r="D259" s="149">
        <v>3909.9</v>
      </c>
      <c r="E259" s="149">
        <v>3695.64</v>
      </c>
      <c r="F259" s="93">
        <v>94.52006445177625</v>
      </c>
      <c r="G259" s="80">
        <v>1</v>
      </c>
      <c r="H259" s="80">
        <v>8</v>
      </c>
    </row>
    <row r="260" spans="1:8" x14ac:dyDescent="0.2">
      <c r="A260" s="1"/>
      <c r="B260" s="49" t="s">
        <v>260</v>
      </c>
      <c r="C260" s="52" t="s">
        <v>512</v>
      </c>
      <c r="D260" s="143">
        <v>2176.23</v>
      </c>
      <c r="E260" s="143">
        <v>2176.23</v>
      </c>
      <c r="F260" s="88">
        <v>100</v>
      </c>
      <c r="G260" s="75">
        <v>1</v>
      </c>
      <c r="H260" s="75">
        <v>0</v>
      </c>
    </row>
    <row r="261" spans="1:8" x14ac:dyDescent="0.2">
      <c r="A261" s="1"/>
      <c r="B261" s="65" t="s">
        <v>261</v>
      </c>
      <c r="C261" s="67" t="s">
        <v>513</v>
      </c>
      <c r="D261" s="149">
        <v>897.84</v>
      </c>
      <c r="E261" s="149">
        <v>872.85</v>
      </c>
      <c r="F261" s="93">
        <v>97.216653301256343</v>
      </c>
      <c r="G261" s="80">
        <v>1</v>
      </c>
      <c r="H261" s="80">
        <v>1</v>
      </c>
    </row>
    <row r="262" spans="1:8" x14ac:dyDescent="0.2">
      <c r="A262" s="1"/>
      <c r="B262" s="49" t="s">
        <v>262</v>
      </c>
      <c r="C262" s="52" t="s">
        <v>514</v>
      </c>
      <c r="D262" s="143">
        <v>1222.3399999999999</v>
      </c>
      <c r="E262" s="143">
        <v>1222.3399999999999</v>
      </c>
      <c r="F262" s="88">
        <v>100</v>
      </c>
      <c r="G262" s="75">
        <v>1</v>
      </c>
      <c r="H262" s="75">
        <v>1</v>
      </c>
    </row>
    <row r="263" spans="1:8" x14ac:dyDescent="0.2">
      <c r="A263" s="1"/>
      <c r="B263" s="65" t="s">
        <v>263</v>
      </c>
      <c r="C263" s="67" t="s">
        <v>515</v>
      </c>
      <c r="D263" s="149">
        <v>1854.13</v>
      </c>
      <c r="E263" s="149">
        <v>1821.87</v>
      </c>
      <c r="F263" s="93">
        <v>98.260100424457818</v>
      </c>
      <c r="G263" s="80">
        <v>1</v>
      </c>
      <c r="H263" s="80">
        <v>0</v>
      </c>
    </row>
    <row r="264" spans="1:8" x14ac:dyDescent="0.2">
      <c r="A264" s="1"/>
      <c r="B264" s="66" t="s">
        <v>264</v>
      </c>
      <c r="C264" s="68" t="s">
        <v>516</v>
      </c>
      <c r="D264" s="150">
        <v>1740.7</v>
      </c>
      <c r="E264" s="150">
        <v>1708.44</v>
      </c>
      <c r="F264" s="94">
        <v>98.146722582868961</v>
      </c>
      <c r="G264" s="81">
        <v>1</v>
      </c>
      <c r="H264" s="81">
        <v>4</v>
      </c>
    </row>
    <row r="266" spans="1:8" x14ac:dyDescent="0.2">
      <c r="B266" s="1435" t="s">
        <v>550</v>
      </c>
      <c r="C266" s="1436"/>
      <c r="D266" s="316">
        <f>SUM(D4:D264)</f>
        <v>1658140.971735538</v>
      </c>
      <c r="E266" s="316">
        <f>SUM(E4:E264)</f>
        <v>1639978.0017355378</v>
      </c>
      <c r="F266" s="317">
        <f>E266/D266*100</f>
        <v>98.904618466728465</v>
      </c>
      <c r="G266" s="315">
        <f>SUM(G4:G264)</f>
        <v>1329</v>
      </c>
      <c r="H266" s="315">
        <v>33357</v>
      </c>
    </row>
    <row r="267" spans="1:8" x14ac:dyDescent="0.2">
      <c r="B267" s="1437" t="s">
        <v>551</v>
      </c>
      <c r="C267" s="1438"/>
      <c r="D267" s="152">
        <f>SUM(D4:D58)</f>
        <v>430937.13000000006</v>
      </c>
      <c r="E267" s="152">
        <f>SUM(E4:E58)</f>
        <v>423627.42000000004</v>
      </c>
      <c r="F267" s="159">
        <f t="shared" ref="F267:F270" si="0">E267/D267*100</f>
        <v>98.303764170889607</v>
      </c>
      <c r="G267" s="151">
        <f>SUM(G4:G58)</f>
        <v>877</v>
      </c>
      <c r="H267" s="151">
        <v>22048</v>
      </c>
    </row>
    <row r="268" spans="1:8" x14ac:dyDescent="0.2">
      <c r="B268" s="1439" t="s">
        <v>552</v>
      </c>
      <c r="C268" s="1440"/>
      <c r="D268" s="154">
        <f>SUM(D59:D97)</f>
        <v>298662.09173553705</v>
      </c>
      <c r="E268" s="154">
        <f>SUM(E59:E97)</f>
        <v>296456.61173553707</v>
      </c>
      <c r="F268" s="160">
        <f t="shared" si="0"/>
        <v>99.261546724197956</v>
      </c>
      <c r="G268" s="153">
        <f>SUM(G59:G97)</f>
        <v>275</v>
      </c>
      <c r="H268" s="153">
        <v>6162</v>
      </c>
    </row>
    <row r="269" spans="1:8" x14ac:dyDescent="0.2">
      <c r="B269" s="1441" t="s">
        <v>553</v>
      </c>
      <c r="C269" s="1442"/>
      <c r="D269" s="156">
        <f>SUM(D98:D116)</f>
        <v>653140.68000000005</v>
      </c>
      <c r="E269" s="156">
        <f>SUM(E98:E116)</f>
        <v>653140.68000000005</v>
      </c>
      <c r="F269" s="161">
        <f t="shared" si="0"/>
        <v>100</v>
      </c>
      <c r="G269" s="155">
        <f>SUM(G98:G116)</f>
        <v>29</v>
      </c>
      <c r="H269" s="155">
        <v>3811</v>
      </c>
    </row>
    <row r="270" spans="1:8" x14ac:dyDescent="0.2">
      <c r="B270" s="1443" t="s">
        <v>554</v>
      </c>
      <c r="C270" s="1444"/>
      <c r="D270" s="158">
        <f>SUM(D117:D264)</f>
        <v>275401.06999999995</v>
      </c>
      <c r="E270" s="158">
        <f>SUM(E117:E264)</f>
        <v>266753.28999999992</v>
      </c>
      <c r="F270" s="162">
        <f t="shared" si="0"/>
        <v>96.85993231616709</v>
      </c>
      <c r="G270" s="157">
        <f>SUM(G117:G264)</f>
        <v>148</v>
      </c>
      <c r="H270" s="157">
        <v>1335</v>
      </c>
    </row>
    <row r="271" spans="1:8" x14ac:dyDescent="0.3">
      <c r="B271" s="19" t="s">
        <v>593</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53125" style="423" customWidth="1"/>
    <col min="2" max="2" width="14.36328125" style="423" customWidth="1"/>
    <col min="3" max="3" width="44.90625" style="423" bestFit="1" customWidth="1"/>
    <col min="4" max="5" width="24" style="445" customWidth="1"/>
    <col min="6" max="6" width="18.90625" style="445" customWidth="1"/>
    <col min="7" max="8" width="17.08984375" style="445" customWidth="1"/>
    <col min="9" max="16384" width="9" style="423"/>
  </cols>
  <sheetData>
    <row r="1" spans="1:12" x14ac:dyDescent="0.2">
      <c r="A1" s="1"/>
      <c r="B1" s="1"/>
      <c r="C1" s="1"/>
      <c r="D1" s="3"/>
      <c r="E1" s="3"/>
      <c r="F1" s="3"/>
      <c r="G1" s="3"/>
      <c r="H1" s="3"/>
    </row>
    <row r="2" spans="1:12" s="428" customFormat="1" ht="16.25" customHeight="1" x14ac:dyDescent="0.2">
      <c r="A2" s="135"/>
      <c r="B2" s="424" t="s">
        <v>699</v>
      </c>
      <c r="C2" s="425" t="s">
        <v>533</v>
      </c>
      <c r="D2" s="426" t="s">
        <v>1028</v>
      </c>
      <c r="E2" s="426" t="s">
        <v>560</v>
      </c>
      <c r="F2" s="426" t="s">
        <v>561</v>
      </c>
      <c r="G2" s="427" t="s">
        <v>562</v>
      </c>
      <c r="H2" s="427" t="s">
        <v>563</v>
      </c>
    </row>
    <row r="3" spans="1:12" s="428" customFormat="1" ht="16.25" customHeight="1" x14ac:dyDescent="0.2">
      <c r="A3" s="135"/>
      <c r="B3" s="328"/>
      <c r="C3" s="40"/>
      <c r="D3" s="42" t="s">
        <v>0</v>
      </c>
      <c r="E3" s="42" t="s">
        <v>0</v>
      </c>
      <c r="F3" s="42" t="s">
        <v>274</v>
      </c>
      <c r="G3" s="42"/>
      <c r="H3" s="284" t="s">
        <v>1029</v>
      </c>
    </row>
    <row r="4" spans="1:12" s="27" customFormat="1" ht="16.25" customHeight="1" x14ac:dyDescent="0.2">
      <c r="B4" s="319" t="s">
        <v>6</v>
      </c>
      <c r="C4" s="365" t="s">
        <v>720</v>
      </c>
      <c r="D4" s="446">
        <v>31500.89</v>
      </c>
      <c r="E4" s="446">
        <v>30546.639999999999</v>
      </c>
      <c r="F4" s="367">
        <v>97</v>
      </c>
      <c r="G4" s="366">
        <v>100</v>
      </c>
      <c r="H4" s="468">
        <v>2749</v>
      </c>
      <c r="K4" s="28"/>
      <c r="L4" s="29"/>
    </row>
    <row r="5" spans="1:12" s="27" customFormat="1" ht="16.25" customHeight="1" x14ac:dyDescent="0.2">
      <c r="B5" s="319" t="s">
        <v>3</v>
      </c>
      <c r="C5" s="368" t="s">
        <v>828</v>
      </c>
      <c r="D5" s="447">
        <v>25127.119999999999</v>
      </c>
      <c r="E5" s="448">
        <v>25127.119999999999</v>
      </c>
      <c r="F5" s="370">
        <v>100</v>
      </c>
      <c r="G5" s="369">
        <v>6</v>
      </c>
      <c r="H5" s="469" t="s">
        <v>555</v>
      </c>
      <c r="K5" s="28"/>
      <c r="L5" s="29"/>
    </row>
    <row r="6" spans="1:12" s="27" customFormat="1" ht="16.25" customHeight="1" x14ac:dyDescent="0.2">
      <c r="B6" s="319" t="s">
        <v>7</v>
      </c>
      <c r="C6" s="132" t="s">
        <v>721</v>
      </c>
      <c r="D6" s="449">
        <v>16384.189999999999</v>
      </c>
      <c r="E6" s="450">
        <v>16188.4</v>
      </c>
      <c r="F6" s="95">
        <v>98.805006533737711</v>
      </c>
      <c r="G6" s="371">
        <v>2</v>
      </c>
      <c r="H6" s="470" t="s">
        <v>555</v>
      </c>
      <c r="K6" s="28"/>
      <c r="L6" s="29"/>
    </row>
    <row r="7" spans="1:12" s="27" customFormat="1" ht="16.25" customHeight="1" x14ac:dyDescent="0.2">
      <c r="B7" s="319" t="s">
        <v>4</v>
      </c>
      <c r="C7" s="368" t="s">
        <v>829</v>
      </c>
      <c r="D7" s="447">
        <v>9770.1</v>
      </c>
      <c r="E7" s="448">
        <v>9770.1</v>
      </c>
      <c r="F7" s="370">
        <v>100</v>
      </c>
      <c r="G7" s="369">
        <v>16</v>
      </c>
      <c r="H7" s="469">
        <v>486</v>
      </c>
      <c r="K7" s="28"/>
      <c r="L7" s="29"/>
    </row>
    <row r="8" spans="1:12" s="27" customFormat="1" ht="16.25" customHeight="1" x14ac:dyDescent="0.2">
      <c r="B8" s="319" t="s">
        <v>8</v>
      </c>
      <c r="C8" s="132" t="s">
        <v>722</v>
      </c>
      <c r="D8" s="449">
        <v>18051.599999999999</v>
      </c>
      <c r="E8" s="450">
        <v>17417.849999999999</v>
      </c>
      <c r="F8" s="95">
        <v>96.48923087150169</v>
      </c>
      <c r="G8" s="371">
        <v>21</v>
      </c>
      <c r="H8" s="470">
        <v>692</v>
      </c>
      <c r="K8" s="28"/>
      <c r="L8" s="29"/>
    </row>
    <row r="9" spans="1:12" s="27" customFormat="1" ht="16.25" customHeight="1" x14ac:dyDescent="0.2">
      <c r="B9" s="319" t="s">
        <v>5</v>
      </c>
      <c r="C9" s="368" t="s">
        <v>830</v>
      </c>
      <c r="D9" s="447">
        <v>6709.22</v>
      </c>
      <c r="E9" s="448">
        <v>6709.22</v>
      </c>
      <c r="F9" s="370">
        <v>100</v>
      </c>
      <c r="G9" s="369">
        <v>18</v>
      </c>
      <c r="H9" s="469">
        <v>437</v>
      </c>
      <c r="K9" s="28"/>
      <c r="L9" s="29"/>
    </row>
    <row r="10" spans="1:12" s="27" customFormat="1" ht="16.25" customHeight="1" x14ac:dyDescent="0.2">
      <c r="B10" s="319" t="s">
        <v>9</v>
      </c>
      <c r="C10" s="132" t="s">
        <v>723</v>
      </c>
      <c r="D10" s="449">
        <v>3489.09</v>
      </c>
      <c r="E10" s="450">
        <v>3489.09</v>
      </c>
      <c r="F10" s="95">
        <v>100</v>
      </c>
      <c r="G10" s="371">
        <v>7</v>
      </c>
      <c r="H10" s="470">
        <v>419</v>
      </c>
      <c r="K10" s="28"/>
      <c r="L10" s="29"/>
    </row>
    <row r="11" spans="1:12" s="27" customFormat="1" ht="16.25" customHeight="1" x14ac:dyDescent="0.2">
      <c r="B11" s="319" t="s">
        <v>10</v>
      </c>
      <c r="C11" s="368" t="s">
        <v>831</v>
      </c>
      <c r="D11" s="447">
        <v>8821.24</v>
      </c>
      <c r="E11" s="448">
        <v>8821.24</v>
      </c>
      <c r="F11" s="370">
        <v>100</v>
      </c>
      <c r="G11" s="369">
        <v>1</v>
      </c>
      <c r="H11" s="469" t="s">
        <v>555</v>
      </c>
      <c r="K11" s="28"/>
      <c r="L11" s="29"/>
    </row>
    <row r="12" spans="1:12" s="27" customFormat="1" ht="16.25" customHeight="1" x14ac:dyDescent="0.2">
      <c r="B12" s="319" t="s">
        <v>11</v>
      </c>
      <c r="C12" s="132" t="s">
        <v>832</v>
      </c>
      <c r="D12" s="449">
        <v>8165.1</v>
      </c>
      <c r="E12" s="450">
        <v>8165.1</v>
      </c>
      <c r="F12" s="95">
        <v>100</v>
      </c>
      <c r="G12" s="371">
        <v>11</v>
      </c>
      <c r="H12" s="470">
        <v>331</v>
      </c>
      <c r="K12" s="28"/>
      <c r="L12" s="29"/>
    </row>
    <row r="13" spans="1:12" s="27" customFormat="1" ht="16.25" customHeight="1" x14ac:dyDescent="0.2">
      <c r="B13" s="319" t="s">
        <v>12</v>
      </c>
      <c r="C13" s="368" t="s">
        <v>833</v>
      </c>
      <c r="D13" s="447">
        <v>5675.81</v>
      </c>
      <c r="E13" s="448">
        <v>5675.81</v>
      </c>
      <c r="F13" s="370">
        <v>100</v>
      </c>
      <c r="G13" s="369">
        <v>20</v>
      </c>
      <c r="H13" s="469">
        <v>429</v>
      </c>
      <c r="K13" s="28"/>
      <c r="L13" s="29"/>
    </row>
    <row r="14" spans="1:12" s="27" customFormat="1" ht="16.25" customHeight="1" x14ac:dyDescent="0.2">
      <c r="B14" s="319" t="s">
        <v>13</v>
      </c>
      <c r="C14" s="132" t="s">
        <v>724</v>
      </c>
      <c r="D14" s="449">
        <v>3358</v>
      </c>
      <c r="E14" s="450">
        <v>3358</v>
      </c>
      <c r="F14" s="95">
        <v>100</v>
      </c>
      <c r="G14" s="371">
        <v>7</v>
      </c>
      <c r="H14" s="470">
        <v>205</v>
      </c>
      <c r="K14" s="28"/>
      <c r="L14" s="29"/>
    </row>
    <row r="15" spans="1:12" s="27" customFormat="1" ht="16.25" customHeight="1" x14ac:dyDescent="0.2">
      <c r="B15" s="319" t="s">
        <v>15</v>
      </c>
      <c r="C15" s="368" t="s">
        <v>835</v>
      </c>
      <c r="D15" s="447">
        <v>4117.26</v>
      </c>
      <c r="E15" s="448">
        <v>4117.26</v>
      </c>
      <c r="F15" s="370">
        <v>100</v>
      </c>
      <c r="G15" s="369">
        <v>7</v>
      </c>
      <c r="H15" s="469">
        <v>201</v>
      </c>
      <c r="K15" s="28"/>
      <c r="L15" s="29"/>
    </row>
    <row r="16" spans="1:12" s="27" customFormat="1" ht="16.25" customHeight="1" x14ac:dyDescent="0.2">
      <c r="B16" s="319" t="s">
        <v>17</v>
      </c>
      <c r="C16" s="132" t="s">
        <v>837</v>
      </c>
      <c r="D16" s="449">
        <v>4160.9399999999996</v>
      </c>
      <c r="E16" s="450">
        <v>4160.9399999999996</v>
      </c>
      <c r="F16" s="95">
        <v>100</v>
      </c>
      <c r="G16" s="371">
        <v>3</v>
      </c>
      <c r="H16" s="470">
        <v>263</v>
      </c>
      <c r="K16" s="28"/>
      <c r="L16" s="29"/>
    </row>
    <row r="17" spans="2:12" s="27" customFormat="1" ht="16.25" customHeight="1" x14ac:dyDescent="0.2">
      <c r="B17" s="319" t="s">
        <v>18</v>
      </c>
      <c r="C17" s="368" t="s">
        <v>838</v>
      </c>
      <c r="D17" s="447">
        <v>2450.06</v>
      </c>
      <c r="E17" s="448">
        <v>2450.06</v>
      </c>
      <c r="F17" s="370">
        <v>100</v>
      </c>
      <c r="G17" s="369">
        <v>7</v>
      </c>
      <c r="H17" s="469">
        <v>208</v>
      </c>
      <c r="K17" s="28"/>
      <c r="L17" s="29"/>
    </row>
    <row r="18" spans="2:12" s="27" customFormat="1" ht="16.25" customHeight="1" x14ac:dyDescent="0.2">
      <c r="B18" s="319" t="s">
        <v>19</v>
      </c>
      <c r="C18" s="132" t="s">
        <v>725</v>
      </c>
      <c r="D18" s="449">
        <v>3472.7</v>
      </c>
      <c r="E18" s="450">
        <v>3472.7</v>
      </c>
      <c r="F18" s="95">
        <v>100</v>
      </c>
      <c r="G18" s="371">
        <v>9</v>
      </c>
      <c r="H18" s="470">
        <v>248</v>
      </c>
      <c r="K18" s="28"/>
      <c r="L18" s="29"/>
    </row>
    <row r="19" spans="2:12" s="27" customFormat="1" ht="16.25" customHeight="1" x14ac:dyDescent="0.2">
      <c r="B19" s="319" t="s">
        <v>20</v>
      </c>
      <c r="C19" s="368" t="s">
        <v>839</v>
      </c>
      <c r="D19" s="447">
        <v>5545.13</v>
      </c>
      <c r="E19" s="448">
        <v>5545.13</v>
      </c>
      <c r="F19" s="370">
        <v>100</v>
      </c>
      <c r="G19" s="369">
        <v>12</v>
      </c>
      <c r="H19" s="469">
        <v>360</v>
      </c>
      <c r="K19" s="28"/>
      <c r="L19" s="29"/>
    </row>
    <row r="20" spans="2:12" s="27" customFormat="1" ht="16.25" customHeight="1" x14ac:dyDescent="0.2">
      <c r="B20" s="319" t="s">
        <v>21</v>
      </c>
      <c r="C20" s="132" t="s">
        <v>726</v>
      </c>
      <c r="D20" s="449">
        <v>4554.9799999999996</v>
      </c>
      <c r="E20" s="450">
        <v>4554.9799999999996</v>
      </c>
      <c r="F20" s="95">
        <v>100</v>
      </c>
      <c r="G20" s="371">
        <v>6</v>
      </c>
      <c r="H20" s="470">
        <v>165</v>
      </c>
      <c r="K20" s="28"/>
      <c r="L20" s="29"/>
    </row>
    <row r="21" spans="2:12" s="27" customFormat="1" ht="16.25" customHeight="1" x14ac:dyDescent="0.2">
      <c r="B21" s="319" t="s">
        <v>22</v>
      </c>
      <c r="C21" s="368" t="s">
        <v>840</v>
      </c>
      <c r="D21" s="447">
        <v>3037.37</v>
      </c>
      <c r="E21" s="448">
        <v>3037.37</v>
      </c>
      <c r="F21" s="370">
        <v>100</v>
      </c>
      <c r="G21" s="369">
        <v>5</v>
      </c>
      <c r="H21" s="469">
        <v>177</v>
      </c>
      <c r="K21" s="28"/>
      <c r="L21" s="29"/>
    </row>
    <row r="22" spans="2:12" s="27" customFormat="1" ht="16.25" customHeight="1" x14ac:dyDescent="0.2">
      <c r="B22" s="319" t="s">
        <v>23</v>
      </c>
      <c r="C22" s="132" t="s">
        <v>841</v>
      </c>
      <c r="D22" s="449">
        <v>2854.83</v>
      </c>
      <c r="E22" s="450">
        <v>2854.83</v>
      </c>
      <c r="F22" s="95">
        <v>100</v>
      </c>
      <c r="G22" s="371">
        <v>8</v>
      </c>
      <c r="H22" s="470">
        <v>134</v>
      </c>
      <c r="K22" s="28"/>
      <c r="L22" s="29"/>
    </row>
    <row r="23" spans="2:12" s="27" customFormat="1" ht="16.25" customHeight="1" x14ac:dyDescent="0.2">
      <c r="B23" s="319" t="s">
        <v>24</v>
      </c>
      <c r="C23" s="368" t="s">
        <v>842</v>
      </c>
      <c r="D23" s="447">
        <v>4076.38</v>
      </c>
      <c r="E23" s="448">
        <v>4076.38</v>
      </c>
      <c r="F23" s="370">
        <v>100</v>
      </c>
      <c r="G23" s="369">
        <v>8</v>
      </c>
      <c r="H23" s="469">
        <v>180</v>
      </c>
      <c r="K23" s="28"/>
      <c r="L23" s="29"/>
    </row>
    <row r="24" spans="2:12" s="27" customFormat="1" ht="16.25" customHeight="1" x14ac:dyDescent="0.2">
      <c r="B24" s="319" t="s">
        <v>25</v>
      </c>
      <c r="C24" s="132" t="s">
        <v>727</v>
      </c>
      <c r="D24" s="449">
        <v>3361.48</v>
      </c>
      <c r="E24" s="450">
        <v>3361.48</v>
      </c>
      <c r="F24" s="95">
        <v>100</v>
      </c>
      <c r="G24" s="371">
        <v>15</v>
      </c>
      <c r="H24" s="470">
        <v>169</v>
      </c>
      <c r="K24" s="28"/>
      <c r="L24" s="29"/>
    </row>
    <row r="25" spans="2:12" s="27" customFormat="1" ht="16.25" customHeight="1" x14ac:dyDescent="0.2">
      <c r="B25" s="319" t="s">
        <v>26</v>
      </c>
      <c r="C25" s="368" t="s">
        <v>843</v>
      </c>
      <c r="D25" s="447">
        <v>2074.66</v>
      </c>
      <c r="E25" s="448">
        <v>2074.66</v>
      </c>
      <c r="F25" s="370">
        <v>100</v>
      </c>
      <c r="G25" s="369">
        <v>8</v>
      </c>
      <c r="H25" s="469">
        <v>149</v>
      </c>
      <c r="K25" s="28"/>
      <c r="L25" s="29"/>
    </row>
    <row r="26" spans="2:12" s="27" customFormat="1" ht="16.25" customHeight="1" x14ac:dyDescent="0.2">
      <c r="B26" s="319" t="s">
        <v>28</v>
      </c>
      <c r="C26" s="132" t="s">
        <v>728</v>
      </c>
      <c r="D26" s="449">
        <v>2054.21</v>
      </c>
      <c r="E26" s="450">
        <v>2054.21</v>
      </c>
      <c r="F26" s="95">
        <v>100</v>
      </c>
      <c r="G26" s="371">
        <v>9</v>
      </c>
      <c r="H26" s="470">
        <v>119</v>
      </c>
      <c r="K26" s="28"/>
      <c r="L26" s="29"/>
    </row>
    <row r="27" spans="2:12" s="27" customFormat="1" ht="16.25" customHeight="1" x14ac:dyDescent="0.2">
      <c r="B27" s="319" t="s">
        <v>30</v>
      </c>
      <c r="C27" s="368" t="s">
        <v>844</v>
      </c>
      <c r="D27" s="447">
        <v>1859.43</v>
      </c>
      <c r="E27" s="448">
        <v>1859.43</v>
      </c>
      <c r="F27" s="370">
        <v>100</v>
      </c>
      <c r="G27" s="369">
        <v>7</v>
      </c>
      <c r="H27" s="469">
        <v>100</v>
      </c>
      <c r="K27" s="28"/>
      <c r="L27" s="29"/>
    </row>
    <row r="28" spans="2:12" s="27" customFormat="1" ht="16.25" customHeight="1" x14ac:dyDescent="0.2">
      <c r="B28" s="319" t="s">
        <v>31</v>
      </c>
      <c r="C28" s="132" t="s">
        <v>729</v>
      </c>
      <c r="D28" s="449">
        <v>4869.8100000000004</v>
      </c>
      <c r="E28" s="450">
        <v>4869.8100000000004</v>
      </c>
      <c r="F28" s="95">
        <v>100</v>
      </c>
      <c r="G28" s="371">
        <v>9</v>
      </c>
      <c r="H28" s="470">
        <v>443</v>
      </c>
      <c r="K28" s="28"/>
      <c r="L28" s="29"/>
    </row>
    <row r="29" spans="2:12" s="27" customFormat="1" ht="16.25" customHeight="1" x14ac:dyDescent="0.2">
      <c r="B29" s="319" t="s">
        <v>32</v>
      </c>
      <c r="C29" s="368" t="s">
        <v>845</v>
      </c>
      <c r="D29" s="447">
        <v>13847.84</v>
      </c>
      <c r="E29" s="448">
        <v>13275.2</v>
      </c>
      <c r="F29" s="370">
        <v>95.864770245756745</v>
      </c>
      <c r="G29" s="369">
        <v>22</v>
      </c>
      <c r="H29" s="469">
        <v>366</v>
      </c>
      <c r="K29" s="28"/>
      <c r="L29" s="29"/>
    </row>
    <row r="30" spans="2:12" s="27" customFormat="1" ht="16.25" customHeight="1" x14ac:dyDescent="0.2">
      <c r="B30" s="319" t="s">
        <v>33</v>
      </c>
      <c r="C30" s="132" t="s">
        <v>730</v>
      </c>
      <c r="D30" s="449">
        <v>3820.09</v>
      </c>
      <c r="E30" s="450">
        <v>3820.09</v>
      </c>
      <c r="F30" s="95">
        <v>100</v>
      </c>
      <c r="G30" s="371">
        <v>1</v>
      </c>
      <c r="H30" s="470" t="s">
        <v>555</v>
      </c>
      <c r="K30" s="28"/>
      <c r="L30" s="29"/>
    </row>
    <row r="31" spans="2:12" s="27" customFormat="1" ht="16.25" customHeight="1" x14ac:dyDescent="0.2">
      <c r="B31" s="319" t="s">
        <v>36</v>
      </c>
      <c r="C31" s="368" t="s">
        <v>846</v>
      </c>
      <c r="D31" s="447">
        <v>3900.85</v>
      </c>
      <c r="E31" s="448">
        <v>3844.98</v>
      </c>
      <c r="F31" s="370">
        <v>98.567748054911107</v>
      </c>
      <c r="G31" s="369">
        <v>10</v>
      </c>
      <c r="H31" s="469">
        <v>137</v>
      </c>
      <c r="K31" s="28"/>
      <c r="L31" s="29"/>
    </row>
    <row r="32" spans="2:12" s="27" customFormat="1" ht="16.25" customHeight="1" x14ac:dyDescent="0.2">
      <c r="B32" s="319" t="s">
        <v>37</v>
      </c>
      <c r="C32" s="132" t="s">
        <v>847</v>
      </c>
      <c r="D32" s="449">
        <v>1936.4</v>
      </c>
      <c r="E32" s="450">
        <v>1936.4</v>
      </c>
      <c r="F32" s="95">
        <v>100</v>
      </c>
      <c r="G32" s="371">
        <v>8</v>
      </c>
      <c r="H32" s="470">
        <v>111</v>
      </c>
      <c r="K32" s="28"/>
      <c r="L32" s="29"/>
    </row>
    <row r="33" spans="2:12" s="27" customFormat="1" ht="16.25" customHeight="1" x14ac:dyDescent="0.2">
      <c r="B33" s="319" t="s">
        <v>38</v>
      </c>
      <c r="C33" s="368" t="s">
        <v>848</v>
      </c>
      <c r="D33" s="447">
        <v>6851.48</v>
      </c>
      <c r="E33" s="448">
        <v>6851.48</v>
      </c>
      <c r="F33" s="370">
        <v>100</v>
      </c>
      <c r="G33" s="369">
        <v>17</v>
      </c>
      <c r="H33" s="469">
        <v>263</v>
      </c>
      <c r="K33" s="28"/>
      <c r="L33" s="29"/>
    </row>
    <row r="34" spans="2:12" s="27" customFormat="1" ht="16.25" customHeight="1" x14ac:dyDescent="0.2">
      <c r="B34" s="319" t="s">
        <v>39</v>
      </c>
      <c r="C34" s="132" t="s">
        <v>731</v>
      </c>
      <c r="D34" s="449">
        <v>8266.67</v>
      </c>
      <c r="E34" s="450">
        <v>8266.67</v>
      </c>
      <c r="F34" s="95">
        <v>100</v>
      </c>
      <c r="G34" s="371">
        <v>32</v>
      </c>
      <c r="H34" s="470">
        <v>522</v>
      </c>
      <c r="K34" s="28"/>
      <c r="L34" s="29"/>
    </row>
    <row r="35" spans="2:12" s="27" customFormat="1" ht="16.25" customHeight="1" x14ac:dyDescent="0.2">
      <c r="B35" s="319" t="s">
        <v>40</v>
      </c>
      <c r="C35" s="368" t="s">
        <v>849</v>
      </c>
      <c r="D35" s="447">
        <v>6866.6</v>
      </c>
      <c r="E35" s="448">
        <v>6866.6</v>
      </c>
      <c r="F35" s="370">
        <v>100</v>
      </c>
      <c r="G35" s="369">
        <v>37</v>
      </c>
      <c r="H35" s="469">
        <v>311</v>
      </c>
      <c r="K35" s="28"/>
      <c r="L35" s="29"/>
    </row>
    <row r="36" spans="2:12" s="27" customFormat="1" ht="16.25" customHeight="1" x14ac:dyDescent="0.2">
      <c r="B36" s="319" t="s">
        <v>41</v>
      </c>
      <c r="C36" s="132" t="s">
        <v>732</v>
      </c>
      <c r="D36" s="449">
        <v>8074.83</v>
      </c>
      <c r="E36" s="450">
        <v>8074.83</v>
      </c>
      <c r="F36" s="95">
        <v>100</v>
      </c>
      <c r="G36" s="371">
        <v>9</v>
      </c>
      <c r="H36" s="470">
        <v>114</v>
      </c>
      <c r="K36" s="28"/>
      <c r="L36" s="29"/>
    </row>
    <row r="37" spans="2:12" s="27" customFormat="1" ht="16.25" customHeight="1" x14ac:dyDescent="0.2">
      <c r="B37" s="319" t="s">
        <v>733</v>
      </c>
      <c r="C37" s="368" t="s">
        <v>850</v>
      </c>
      <c r="D37" s="447">
        <v>4019.84</v>
      </c>
      <c r="E37" s="448">
        <v>4019.84</v>
      </c>
      <c r="F37" s="370">
        <v>100</v>
      </c>
      <c r="G37" s="369">
        <v>11</v>
      </c>
      <c r="H37" s="469">
        <v>291</v>
      </c>
      <c r="K37" s="28"/>
      <c r="L37" s="29"/>
    </row>
    <row r="38" spans="2:12" s="27" customFormat="1" ht="16.25" customHeight="1" x14ac:dyDescent="0.2">
      <c r="B38" s="319" t="s">
        <v>734</v>
      </c>
      <c r="C38" s="132" t="s">
        <v>735</v>
      </c>
      <c r="D38" s="449">
        <v>2055.5300000000002</v>
      </c>
      <c r="E38" s="450">
        <v>2055.5300000000002</v>
      </c>
      <c r="F38" s="95">
        <v>100</v>
      </c>
      <c r="G38" s="371">
        <v>7</v>
      </c>
      <c r="H38" s="470">
        <v>142</v>
      </c>
      <c r="K38" s="28"/>
      <c r="L38" s="29"/>
    </row>
    <row r="39" spans="2:12" s="27" customFormat="1" ht="16.25" customHeight="1" x14ac:dyDescent="0.2">
      <c r="B39" s="319" t="s">
        <v>736</v>
      </c>
      <c r="C39" s="368" t="s">
        <v>851</v>
      </c>
      <c r="D39" s="447">
        <v>2667.77</v>
      </c>
      <c r="E39" s="448">
        <v>2667.77</v>
      </c>
      <c r="F39" s="370">
        <v>100</v>
      </c>
      <c r="G39" s="369">
        <v>1</v>
      </c>
      <c r="H39" s="469" t="s">
        <v>555</v>
      </c>
      <c r="K39" s="28"/>
      <c r="L39" s="29"/>
    </row>
    <row r="40" spans="2:12" s="27" customFormat="1" ht="16.25" customHeight="1" x14ac:dyDescent="0.2">
      <c r="B40" s="319" t="s">
        <v>43</v>
      </c>
      <c r="C40" s="132" t="s">
        <v>737</v>
      </c>
      <c r="D40" s="449">
        <v>13642.16</v>
      </c>
      <c r="E40" s="450">
        <v>13642.16</v>
      </c>
      <c r="F40" s="95">
        <v>100</v>
      </c>
      <c r="G40" s="371">
        <v>50</v>
      </c>
      <c r="H40" s="470">
        <v>450</v>
      </c>
      <c r="K40" s="28"/>
      <c r="L40" s="29"/>
    </row>
    <row r="41" spans="2:12" s="27" customFormat="1" ht="16.25" customHeight="1" x14ac:dyDescent="0.2">
      <c r="B41" s="319" t="s">
        <v>44</v>
      </c>
      <c r="C41" s="368" t="s">
        <v>852</v>
      </c>
      <c r="D41" s="447">
        <v>6559.34</v>
      </c>
      <c r="E41" s="448">
        <v>6559.34</v>
      </c>
      <c r="F41" s="370">
        <v>100</v>
      </c>
      <c r="G41" s="369">
        <v>4</v>
      </c>
      <c r="H41" s="469">
        <v>264</v>
      </c>
      <c r="K41" s="28"/>
      <c r="L41" s="29"/>
    </row>
    <row r="42" spans="2:12" s="27" customFormat="1" ht="16.25" customHeight="1" x14ac:dyDescent="0.2">
      <c r="B42" s="319" t="s">
        <v>46</v>
      </c>
      <c r="C42" s="132" t="s">
        <v>853</v>
      </c>
      <c r="D42" s="449">
        <v>6033.7</v>
      </c>
      <c r="E42" s="450">
        <v>5938.49</v>
      </c>
      <c r="F42" s="95">
        <v>98.422029600411022</v>
      </c>
      <c r="G42" s="371">
        <v>38</v>
      </c>
      <c r="H42" s="470">
        <v>167</v>
      </c>
      <c r="K42" s="28"/>
      <c r="L42" s="29"/>
    </row>
    <row r="43" spans="2:12" s="27" customFormat="1" ht="16.25" customHeight="1" x14ac:dyDescent="0.2">
      <c r="B43" s="319" t="s">
        <v>47</v>
      </c>
      <c r="C43" s="368" t="s">
        <v>855</v>
      </c>
      <c r="D43" s="447">
        <v>5882.2</v>
      </c>
      <c r="E43" s="448">
        <v>5720.54</v>
      </c>
      <c r="F43" s="370">
        <v>97.251708544422158</v>
      </c>
      <c r="G43" s="369">
        <v>30</v>
      </c>
      <c r="H43" s="469">
        <v>172</v>
      </c>
      <c r="K43" s="28"/>
      <c r="L43" s="29"/>
    </row>
    <row r="44" spans="2:12" s="27" customFormat="1" ht="16.25" customHeight="1" x14ac:dyDescent="0.2">
      <c r="B44" s="319" t="s">
        <v>48</v>
      </c>
      <c r="C44" s="132" t="s">
        <v>738</v>
      </c>
      <c r="D44" s="449">
        <v>3282.9</v>
      </c>
      <c r="E44" s="450">
        <v>2965.93</v>
      </c>
      <c r="F44" s="95">
        <v>90.344817082457581</v>
      </c>
      <c r="G44" s="371">
        <v>14</v>
      </c>
      <c r="H44" s="470">
        <v>83</v>
      </c>
      <c r="K44" s="28"/>
      <c r="L44" s="29"/>
    </row>
    <row r="45" spans="2:12" s="27" customFormat="1" ht="16.25" customHeight="1" x14ac:dyDescent="0.2">
      <c r="B45" s="319" t="s">
        <v>49</v>
      </c>
      <c r="C45" s="368" t="s">
        <v>856</v>
      </c>
      <c r="D45" s="447">
        <v>4655.74</v>
      </c>
      <c r="E45" s="448">
        <v>4655.74</v>
      </c>
      <c r="F45" s="370">
        <v>100</v>
      </c>
      <c r="G45" s="369">
        <v>17</v>
      </c>
      <c r="H45" s="469">
        <v>172</v>
      </c>
      <c r="K45" s="28"/>
      <c r="L45" s="29"/>
    </row>
    <row r="46" spans="2:12" s="27" customFormat="1" ht="16.25" customHeight="1" x14ac:dyDescent="0.2">
      <c r="B46" s="319" t="s">
        <v>50</v>
      </c>
      <c r="C46" s="132" t="s">
        <v>739</v>
      </c>
      <c r="D46" s="449">
        <v>34616.839999999997</v>
      </c>
      <c r="E46" s="450">
        <v>34616.839999999997</v>
      </c>
      <c r="F46" s="95">
        <v>100</v>
      </c>
      <c r="G46" s="371">
        <v>1</v>
      </c>
      <c r="H46" s="470" t="s">
        <v>555</v>
      </c>
      <c r="K46" s="28"/>
      <c r="L46" s="29"/>
    </row>
    <row r="47" spans="2:12" s="27" customFormat="1" ht="16.25" customHeight="1" x14ac:dyDescent="0.2">
      <c r="B47" s="319" t="s">
        <v>51</v>
      </c>
      <c r="C47" s="368" t="s">
        <v>857</v>
      </c>
      <c r="D47" s="447">
        <v>21171.040000000001</v>
      </c>
      <c r="E47" s="448">
        <v>21108.7</v>
      </c>
      <c r="F47" s="370">
        <v>99.705541154331584</v>
      </c>
      <c r="G47" s="369">
        <v>43</v>
      </c>
      <c r="H47" s="469">
        <v>704</v>
      </c>
      <c r="K47" s="28"/>
      <c r="L47" s="29"/>
    </row>
    <row r="48" spans="2:12" s="27" customFormat="1" ht="16.25" customHeight="1" x14ac:dyDescent="0.2">
      <c r="B48" s="319" t="s">
        <v>52</v>
      </c>
      <c r="C48" s="132" t="s">
        <v>740</v>
      </c>
      <c r="D48" s="449">
        <v>16977.79</v>
      </c>
      <c r="E48" s="450">
        <v>16977.79</v>
      </c>
      <c r="F48" s="95">
        <v>100</v>
      </c>
      <c r="G48" s="371">
        <v>24</v>
      </c>
      <c r="H48" s="470">
        <v>534</v>
      </c>
      <c r="K48" s="28"/>
      <c r="L48" s="29"/>
    </row>
    <row r="49" spans="2:12" s="27" customFormat="1" ht="16.25" customHeight="1" x14ac:dyDescent="0.2">
      <c r="B49" s="319" t="s">
        <v>53</v>
      </c>
      <c r="C49" s="368" t="s">
        <v>858</v>
      </c>
      <c r="D49" s="447">
        <v>5213.0200000000004</v>
      </c>
      <c r="E49" s="448">
        <v>5213.0200000000004</v>
      </c>
      <c r="F49" s="370">
        <v>100</v>
      </c>
      <c r="G49" s="369">
        <v>16</v>
      </c>
      <c r="H49" s="469">
        <v>268</v>
      </c>
      <c r="K49" s="28"/>
      <c r="L49" s="29"/>
    </row>
    <row r="50" spans="2:12" s="27" customFormat="1" ht="16.25" customHeight="1" x14ac:dyDescent="0.2">
      <c r="B50" s="319" t="s">
        <v>54</v>
      </c>
      <c r="C50" s="132" t="s">
        <v>859</v>
      </c>
      <c r="D50" s="449">
        <v>11558.68</v>
      </c>
      <c r="E50" s="450">
        <v>11558.68</v>
      </c>
      <c r="F50" s="95">
        <v>100</v>
      </c>
      <c r="G50" s="371">
        <v>19</v>
      </c>
      <c r="H50" s="470">
        <v>326</v>
      </c>
      <c r="K50" s="28"/>
      <c r="L50" s="29"/>
    </row>
    <row r="51" spans="2:12" s="27" customFormat="1" ht="16.25" customHeight="1" x14ac:dyDescent="0.2">
      <c r="B51" s="319" t="s">
        <v>55</v>
      </c>
      <c r="C51" s="368" t="s">
        <v>860</v>
      </c>
      <c r="D51" s="447">
        <v>7828.17</v>
      </c>
      <c r="E51" s="448">
        <v>7828.17</v>
      </c>
      <c r="F51" s="370">
        <v>100</v>
      </c>
      <c r="G51" s="369">
        <v>20</v>
      </c>
      <c r="H51" s="469">
        <v>230</v>
      </c>
      <c r="K51" s="28"/>
      <c r="L51" s="29"/>
    </row>
    <row r="52" spans="2:12" s="27" customFormat="1" ht="16.25" customHeight="1" x14ac:dyDescent="0.2">
      <c r="B52" s="319" t="s">
        <v>56</v>
      </c>
      <c r="C52" s="132" t="s">
        <v>741</v>
      </c>
      <c r="D52" s="449">
        <v>7520.72</v>
      </c>
      <c r="E52" s="450">
        <v>7520.72</v>
      </c>
      <c r="F52" s="95">
        <v>100</v>
      </c>
      <c r="G52" s="371">
        <v>54</v>
      </c>
      <c r="H52" s="470">
        <v>276</v>
      </c>
      <c r="K52" s="28"/>
      <c r="L52" s="29"/>
    </row>
    <row r="53" spans="2:12" s="27" customFormat="1" ht="16.25" customHeight="1" thickBot="1" x14ac:dyDescent="0.25">
      <c r="B53" s="331" t="s">
        <v>57</v>
      </c>
      <c r="C53" s="372" t="s">
        <v>861</v>
      </c>
      <c r="D53" s="451">
        <v>3751.85</v>
      </c>
      <c r="E53" s="452">
        <v>3673.03</v>
      </c>
      <c r="F53" s="374">
        <v>97.89916974292683</v>
      </c>
      <c r="G53" s="373">
        <v>24</v>
      </c>
      <c r="H53" s="471">
        <v>106</v>
      </c>
      <c r="K53" s="28"/>
      <c r="L53" s="29"/>
    </row>
    <row r="54" spans="2:12" s="27" customFormat="1" ht="16.25" customHeight="1" thickTop="1" x14ac:dyDescent="0.2">
      <c r="B54" s="332" t="s">
        <v>58</v>
      </c>
      <c r="C54" s="375" t="s">
        <v>862</v>
      </c>
      <c r="D54" s="453">
        <v>39719.979999999974</v>
      </c>
      <c r="E54" s="453">
        <v>38627.099999999977</v>
      </c>
      <c r="F54" s="376">
        <v>97.2</v>
      </c>
      <c r="G54" s="333">
        <v>105</v>
      </c>
      <c r="H54" s="472">
        <v>811</v>
      </c>
      <c r="K54" s="28"/>
      <c r="L54" s="29"/>
    </row>
    <row r="55" spans="2:12" s="27" customFormat="1" ht="16.25" customHeight="1" x14ac:dyDescent="0.2">
      <c r="B55" s="332" t="s">
        <v>59</v>
      </c>
      <c r="C55" s="368" t="s">
        <v>863</v>
      </c>
      <c r="D55" s="447">
        <v>29383.65</v>
      </c>
      <c r="E55" s="448">
        <v>29383.65</v>
      </c>
      <c r="F55" s="370">
        <v>100</v>
      </c>
      <c r="G55" s="369">
        <v>1</v>
      </c>
      <c r="H55" s="469" t="s">
        <v>555</v>
      </c>
      <c r="K55" s="28"/>
      <c r="L55" s="29"/>
    </row>
    <row r="56" spans="2:12" s="27" customFormat="1" ht="16.25" customHeight="1" x14ac:dyDescent="0.2">
      <c r="B56" s="332" t="s">
        <v>60</v>
      </c>
      <c r="C56" s="375" t="s">
        <v>742</v>
      </c>
      <c r="D56" s="453">
        <v>6295.22</v>
      </c>
      <c r="E56" s="453">
        <v>6295.22</v>
      </c>
      <c r="F56" s="376">
        <v>100</v>
      </c>
      <c r="G56" s="333">
        <v>11</v>
      </c>
      <c r="H56" s="472">
        <v>370</v>
      </c>
      <c r="K56" s="28"/>
      <c r="L56" s="29"/>
    </row>
    <row r="57" spans="2:12" s="27" customFormat="1" ht="16.25" customHeight="1" x14ac:dyDescent="0.2">
      <c r="B57" s="332" t="s">
        <v>61</v>
      </c>
      <c r="C57" s="368" t="s">
        <v>864</v>
      </c>
      <c r="D57" s="447">
        <v>18810.310000000001</v>
      </c>
      <c r="E57" s="448">
        <v>18810.310000000001</v>
      </c>
      <c r="F57" s="370">
        <v>100</v>
      </c>
      <c r="G57" s="369">
        <v>1</v>
      </c>
      <c r="H57" s="469" t="s">
        <v>555</v>
      </c>
      <c r="K57" s="28"/>
      <c r="L57" s="29"/>
    </row>
    <row r="58" spans="2:12" s="27" customFormat="1" ht="16.25" customHeight="1" x14ac:dyDescent="0.2">
      <c r="B58" s="332" t="s">
        <v>62</v>
      </c>
      <c r="C58" s="375" t="s">
        <v>743</v>
      </c>
      <c r="D58" s="453">
        <v>3611.5899999999997</v>
      </c>
      <c r="E58" s="453">
        <v>3490.6</v>
      </c>
      <c r="F58" s="376">
        <v>96.6</v>
      </c>
      <c r="G58" s="333">
        <v>13</v>
      </c>
      <c r="H58" s="472">
        <v>473</v>
      </c>
      <c r="K58" s="28"/>
      <c r="L58" s="29"/>
    </row>
    <row r="59" spans="2:12" s="27" customFormat="1" ht="16.25" customHeight="1" x14ac:dyDescent="0.2">
      <c r="B59" s="332" t="s">
        <v>63</v>
      </c>
      <c r="C59" s="368" t="s">
        <v>865</v>
      </c>
      <c r="D59" s="447">
        <v>2693.9300000000003</v>
      </c>
      <c r="E59" s="448">
        <v>2693.9300000000003</v>
      </c>
      <c r="F59" s="370">
        <v>100</v>
      </c>
      <c r="G59" s="369">
        <v>13</v>
      </c>
      <c r="H59" s="469">
        <v>235</v>
      </c>
      <c r="K59" s="28"/>
      <c r="L59" s="29"/>
    </row>
    <row r="60" spans="2:12" s="27" customFormat="1" ht="16.25" customHeight="1" x14ac:dyDescent="0.2">
      <c r="B60" s="332" t="s">
        <v>64</v>
      </c>
      <c r="C60" s="375" t="s">
        <v>744</v>
      </c>
      <c r="D60" s="453">
        <v>2891.32</v>
      </c>
      <c r="E60" s="453">
        <v>2891.32</v>
      </c>
      <c r="F60" s="376">
        <v>100</v>
      </c>
      <c r="G60" s="333">
        <v>7</v>
      </c>
      <c r="H60" s="472">
        <v>124</v>
      </c>
      <c r="K60" s="28"/>
      <c r="L60" s="29"/>
    </row>
    <row r="61" spans="2:12" s="27" customFormat="1" ht="16.25" customHeight="1" x14ac:dyDescent="0.2">
      <c r="B61" s="332" t="s">
        <v>65</v>
      </c>
      <c r="C61" s="368" t="s">
        <v>866</v>
      </c>
      <c r="D61" s="447">
        <v>14367.98</v>
      </c>
      <c r="E61" s="448">
        <v>14367.98</v>
      </c>
      <c r="F61" s="370">
        <v>100</v>
      </c>
      <c r="G61" s="369">
        <v>1</v>
      </c>
      <c r="H61" s="469" t="s">
        <v>555</v>
      </c>
      <c r="K61" s="28"/>
      <c r="L61" s="29"/>
    </row>
    <row r="62" spans="2:12" s="27" customFormat="1" ht="16.25" customHeight="1" x14ac:dyDescent="0.2">
      <c r="B62" s="332" t="s">
        <v>66</v>
      </c>
      <c r="C62" s="375" t="s">
        <v>745</v>
      </c>
      <c r="D62" s="453">
        <v>12385.18</v>
      </c>
      <c r="E62" s="453">
        <v>12385.18</v>
      </c>
      <c r="F62" s="376">
        <v>100</v>
      </c>
      <c r="G62" s="333">
        <v>1</v>
      </c>
      <c r="H62" s="472" t="s">
        <v>555</v>
      </c>
      <c r="K62" s="28"/>
      <c r="L62" s="29"/>
    </row>
    <row r="63" spans="2:12" s="27" customFormat="1" ht="16.25" customHeight="1" x14ac:dyDescent="0.2">
      <c r="B63" s="332" t="s">
        <v>67</v>
      </c>
      <c r="C63" s="368" t="s">
        <v>867</v>
      </c>
      <c r="D63" s="447">
        <v>7480.63</v>
      </c>
      <c r="E63" s="448">
        <v>7480.63</v>
      </c>
      <c r="F63" s="370">
        <v>100</v>
      </c>
      <c r="G63" s="369">
        <v>1</v>
      </c>
      <c r="H63" s="469" t="s">
        <v>555</v>
      </c>
      <c r="K63" s="28"/>
      <c r="L63" s="29"/>
    </row>
    <row r="64" spans="2:12" s="27" customFormat="1" ht="16.25" customHeight="1" x14ac:dyDescent="0.2">
      <c r="B64" s="332" t="s">
        <v>68</v>
      </c>
      <c r="C64" s="375" t="s">
        <v>746</v>
      </c>
      <c r="D64" s="453">
        <v>1791.3399999999997</v>
      </c>
      <c r="E64" s="453">
        <v>1791.3399999999997</v>
      </c>
      <c r="F64" s="376">
        <v>100</v>
      </c>
      <c r="G64" s="333">
        <v>10</v>
      </c>
      <c r="H64" s="472">
        <v>127</v>
      </c>
      <c r="K64" s="28"/>
      <c r="L64" s="29"/>
    </row>
    <row r="65" spans="2:12" s="27" customFormat="1" ht="16.25" customHeight="1" x14ac:dyDescent="0.2">
      <c r="B65" s="332" t="s">
        <v>69</v>
      </c>
      <c r="C65" s="368" t="s">
        <v>868</v>
      </c>
      <c r="D65" s="447">
        <v>2286.4699999999998</v>
      </c>
      <c r="E65" s="448">
        <v>2286.4699999999998</v>
      </c>
      <c r="F65" s="370">
        <v>100</v>
      </c>
      <c r="G65" s="369">
        <v>1</v>
      </c>
      <c r="H65" s="469" t="s">
        <v>555</v>
      </c>
      <c r="K65" s="28"/>
      <c r="L65" s="29"/>
    </row>
    <row r="66" spans="2:12" s="27" customFormat="1" ht="16.25" customHeight="1" x14ac:dyDescent="0.2">
      <c r="B66" s="332" t="s">
        <v>70</v>
      </c>
      <c r="C66" s="375" t="s">
        <v>747</v>
      </c>
      <c r="D66" s="453">
        <v>2457.36</v>
      </c>
      <c r="E66" s="453">
        <v>2457.36</v>
      </c>
      <c r="F66" s="376">
        <v>100</v>
      </c>
      <c r="G66" s="333">
        <v>7</v>
      </c>
      <c r="H66" s="472">
        <v>119</v>
      </c>
      <c r="K66" s="28"/>
      <c r="L66" s="29"/>
    </row>
    <row r="67" spans="2:12" s="27" customFormat="1" ht="16.25" customHeight="1" x14ac:dyDescent="0.2">
      <c r="B67" s="332" t="s">
        <v>71</v>
      </c>
      <c r="C67" s="368" t="s">
        <v>869</v>
      </c>
      <c r="D67" s="447">
        <v>6217.85</v>
      </c>
      <c r="E67" s="448">
        <v>6217.85</v>
      </c>
      <c r="F67" s="370">
        <v>100</v>
      </c>
      <c r="G67" s="369">
        <v>1</v>
      </c>
      <c r="H67" s="469" t="s">
        <v>555</v>
      </c>
      <c r="K67" s="28"/>
      <c r="L67" s="29"/>
    </row>
    <row r="68" spans="2:12" s="27" customFormat="1" ht="16.25" customHeight="1" x14ac:dyDescent="0.2">
      <c r="B68" s="332" t="s">
        <v>72</v>
      </c>
      <c r="C68" s="375" t="s">
        <v>748</v>
      </c>
      <c r="D68" s="453">
        <v>3381.19</v>
      </c>
      <c r="E68" s="453">
        <v>3381.19</v>
      </c>
      <c r="F68" s="376">
        <v>100</v>
      </c>
      <c r="G68" s="333">
        <v>1</v>
      </c>
      <c r="H68" s="472" t="s">
        <v>555</v>
      </c>
      <c r="K68" s="28"/>
      <c r="L68" s="29"/>
    </row>
    <row r="69" spans="2:12" s="27" customFormat="1" ht="16.25" customHeight="1" x14ac:dyDescent="0.2">
      <c r="B69" s="332" t="s">
        <v>73</v>
      </c>
      <c r="C69" s="368" t="s">
        <v>872</v>
      </c>
      <c r="D69" s="447">
        <v>4183.63</v>
      </c>
      <c r="E69" s="448">
        <v>4183.63</v>
      </c>
      <c r="F69" s="370">
        <v>100</v>
      </c>
      <c r="G69" s="369">
        <v>1</v>
      </c>
      <c r="H69" s="469" t="s">
        <v>555</v>
      </c>
      <c r="K69" s="28"/>
      <c r="L69" s="29"/>
    </row>
    <row r="70" spans="2:12" s="27" customFormat="1" ht="16.25" customHeight="1" x14ac:dyDescent="0.2">
      <c r="B70" s="332" t="s">
        <v>74</v>
      </c>
      <c r="C70" s="375" t="s">
        <v>749</v>
      </c>
      <c r="D70" s="453">
        <v>1421.31</v>
      </c>
      <c r="E70" s="453">
        <v>1421.31</v>
      </c>
      <c r="F70" s="376">
        <v>100</v>
      </c>
      <c r="G70" s="333">
        <v>1</v>
      </c>
      <c r="H70" s="472" t="s">
        <v>555</v>
      </c>
      <c r="K70" s="28"/>
      <c r="L70" s="29"/>
    </row>
    <row r="71" spans="2:12" s="27" customFormat="1" ht="16.25" customHeight="1" x14ac:dyDescent="0.2">
      <c r="B71" s="332" t="s">
        <v>75</v>
      </c>
      <c r="C71" s="368" t="s">
        <v>875</v>
      </c>
      <c r="D71" s="447">
        <v>1725.61</v>
      </c>
      <c r="E71" s="448">
        <v>1725.61</v>
      </c>
      <c r="F71" s="370">
        <v>100</v>
      </c>
      <c r="G71" s="369">
        <v>1</v>
      </c>
      <c r="H71" s="469" t="s">
        <v>555</v>
      </c>
      <c r="K71" s="28"/>
      <c r="L71" s="29"/>
    </row>
    <row r="72" spans="2:12" s="27" customFormat="1" ht="16.25" customHeight="1" x14ac:dyDescent="0.2">
      <c r="B72" s="332" t="s">
        <v>76</v>
      </c>
      <c r="C72" s="375" t="s">
        <v>750</v>
      </c>
      <c r="D72" s="453">
        <v>3057.02</v>
      </c>
      <c r="E72" s="453">
        <v>3057.02</v>
      </c>
      <c r="F72" s="376">
        <v>100</v>
      </c>
      <c r="G72" s="333">
        <v>1</v>
      </c>
      <c r="H72" s="472" t="s">
        <v>555</v>
      </c>
      <c r="K72" s="28"/>
      <c r="L72" s="29"/>
    </row>
    <row r="73" spans="2:12" s="27" customFormat="1" ht="16.25" customHeight="1" x14ac:dyDescent="0.2">
      <c r="B73" s="332" t="s">
        <v>77</v>
      </c>
      <c r="C73" s="368" t="s">
        <v>878</v>
      </c>
      <c r="D73" s="447">
        <v>1923.64</v>
      </c>
      <c r="E73" s="448">
        <v>1923.64</v>
      </c>
      <c r="F73" s="370">
        <v>100</v>
      </c>
      <c r="G73" s="369">
        <v>1</v>
      </c>
      <c r="H73" s="469" t="s">
        <v>555</v>
      </c>
      <c r="K73" s="28"/>
      <c r="L73" s="29"/>
    </row>
    <row r="74" spans="2:12" s="27" customFormat="1" ht="16.25" customHeight="1" x14ac:dyDescent="0.2">
      <c r="B74" s="332" t="s">
        <v>78</v>
      </c>
      <c r="C74" s="375" t="s">
        <v>751</v>
      </c>
      <c r="D74" s="453">
        <v>1930.05</v>
      </c>
      <c r="E74" s="453">
        <v>1930.05</v>
      </c>
      <c r="F74" s="376">
        <v>100</v>
      </c>
      <c r="G74" s="333">
        <v>1</v>
      </c>
      <c r="H74" s="472" t="s">
        <v>555</v>
      </c>
      <c r="K74" s="28"/>
      <c r="L74" s="29"/>
    </row>
    <row r="75" spans="2:12" s="27" customFormat="1" ht="16.25" customHeight="1" x14ac:dyDescent="0.2">
      <c r="B75" s="332" t="s">
        <v>79</v>
      </c>
      <c r="C75" s="368" t="s">
        <v>879</v>
      </c>
      <c r="D75" s="447">
        <v>4105</v>
      </c>
      <c r="E75" s="448">
        <v>4105</v>
      </c>
      <c r="F75" s="370">
        <v>100</v>
      </c>
      <c r="G75" s="369">
        <v>1</v>
      </c>
      <c r="H75" s="469" t="s">
        <v>555</v>
      </c>
      <c r="K75" s="28"/>
      <c r="L75" s="29"/>
    </row>
    <row r="76" spans="2:12" s="27" customFormat="1" ht="16.25" customHeight="1" x14ac:dyDescent="0.2">
      <c r="B76" s="332" t="s">
        <v>80</v>
      </c>
      <c r="C76" s="375" t="s">
        <v>752</v>
      </c>
      <c r="D76" s="453">
        <v>1305.78</v>
      </c>
      <c r="E76" s="453">
        <v>1305.78</v>
      </c>
      <c r="F76" s="376">
        <v>100</v>
      </c>
      <c r="G76" s="333">
        <v>1</v>
      </c>
      <c r="H76" s="472" t="s">
        <v>555</v>
      </c>
      <c r="K76" s="28"/>
      <c r="L76" s="29"/>
    </row>
    <row r="77" spans="2:12" s="27" customFormat="1" ht="16.25" customHeight="1" x14ac:dyDescent="0.2">
      <c r="B77" s="332" t="s">
        <v>81</v>
      </c>
      <c r="C77" s="368" t="s">
        <v>880</v>
      </c>
      <c r="D77" s="447">
        <v>1831</v>
      </c>
      <c r="E77" s="448">
        <v>1831</v>
      </c>
      <c r="F77" s="370">
        <v>100</v>
      </c>
      <c r="G77" s="369">
        <v>1</v>
      </c>
      <c r="H77" s="469" t="s">
        <v>555</v>
      </c>
      <c r="K77" s="28"/>
      <c r="L77" s="29"/>
    </row>
    <row r="78" spans="2:12" s="27" customFormat="1" ht="16.25" customHeight="1" x14ac:dyDescent="0.2">
      <c r="B78" s="332" t="s">
        <v>82</v>
      </c>
      <c r="C78" s="375" t="s">
        <v>753</v>
      </c>
      <c r="D78" s="453">
        <v>989.77</v>
      </c>
      <c r="E78" s="453">
        <v>989.77</v>
      </c>
      <c r="F78" s="376">
        <v>100</v>
      </c>
      <c r="G78" s="333">
        <v>1</v>
      </c>
      <c r="H78" s="472" t="s">
        <v>555</v>
      </c>
      <c r="K78" s="28"/>
      <c r="L78" s="29"/>
    </row>
    <row r="79" spans="2:12" s="27" customFormat="1" ht="16.25" customHeight="1" x14ac:dyDescent="0.2">
      <c r="B79" s="332" t="s">
        <v>83</v>
      </c>
      <c r="C79" s="368" t="s">
        <v>882</v>
      </c>
      <c r="D79" s="447">
        <v>2783.79</v>
      </c>
      <c r="E79" s="448">
        <v>2783.79</v>
      </c>
      <c r="F79" s="370">
        <v>100</v>
      </c>
      <c r="G79" s="369">
        <v>1</v>
      </c>
      <c r="H79" s="469" t="s">
        <v>555</v>
      </c>
      <c r="K79" s="28"/>
      <c r="L79" s="29"/>
    </row>
    <row r="80" spans="2:12" s="27" customFormat="1" ht="16.25" customHeight="1" x14ac:dyDescent="0.2">
      <c r="B80" s="332" t="s">
        <v>84</v>
      </c>
      <c r="C80" s="375" t="s">
        <v>754</v>
      </c>
      <c r="D80" s="453">
        <v>1646.97</v>
      </c>
      <c r="E80" s="453">
        <v>1646.97</v>
      </c>
      <c r="F80" s="376">
        <v>100</v>
      </c>
      <c r="G80" s="333">
        <v>1</v>
      </c>
      <c r="H80" s="472" t="s">
        <v>555</v>
      </c>
      <c r="K80" s="28"/>
      <c r="L80" s="29"/>
    </row>
    <row r="81" spans="2:12" s="27" customFormat="1" ht="16.25" customHeight="1" x14ac:dyDescent="0.2">
      <c r="B81" s="332" t="s">
        <v>85</v>
      </c>
      <c r="C81" s="368" t="s">
        <v>883</v>
      </c>
      <c r="D81" s="447">
        <v>2462.4</v>
      </c>
      <c r="E81" s="448">
        <v>2462.4</v>
      </c>
      <c r="F81" s="370">
        <v>100</v>
      </c>
      <c r="G81" s="369">
        <v>1</v>
      </c>
      <c r="H81" s="469" t="s">
        <v>555</v>
      </c>
      <c r="K81" s="28"/>
      <c r="L81" s="29"/>
    </row>
    <row r="82" spans="2:12" s="27" customFormat="1" ht="16.25" customHeight="1" x14ac:dyDescent="0.2">
      <c r="B82" s="332" t="s">
        <v>86</v>
      </c>
      <c r="C82" s="375" t="s">
        <v>755</v>
      </c>
      <c r="D82" s="453">
        <v>892.56</v>
      </c>
      <c r="E82" s="453">
        <v>892.56</v>
      </c>
      <c r="F82" s="376">
        <v>100</v>
      </c>
      <c r="G82" s="333">
        <v>1</v>
      </c>
      <c r="H82" s="472" t="s">
        <v>555</v>
      </c>
      <c r="K82" s="28"/>
      <c r="L82" s="29"/>
    </row>
    <row r="83" spans="2:12" s="27" customFormat="1" ht="16.25" customHeight="1" x14ac:dyDescent="0.2">
      <c r="B83" s="332" t="s">
        <v>87</v>
      </c>
      <c r="C83" s="368" t="s">
        <v>884</v>
      </c>
      <c r="D83" s="447">
        <v>1793</v>
      </c>
      <c r="E83" s="448">
        <v>1793</v>
      </c>
      <c r="F83" s="370">
        <v>100</v>
      </c>
      <c r="G83" s="369">
        <v>1</v>
      </c>
      <c r="H83" s="469" t="s">
        <v>555</v>
      </c>
      <c r="K83" s="28"/>
      <c r="L83" s="29"/>
    </row>
    <row r="84" spans="2:12" s="27" customFormat="1" ht="16.25" customHeight="1" x14ac:dyDescent="0.2">
      <c r="B84" s="332" t="s">
        <v>88</v>
      </c>
      <c r="C84" s="375" t="s">
        <v>756</v>
      </c>
      <c r="D84" s="453">
        <v>2042.08</v>
      </c>
      <c r="E84" s="453">
        <v>2042.08</v>
      </c>
      <c r="F84" s="376">
        <v>100</v>
      </c>
      <c r="G84" s="333">
        <v>1</v>
      </c>
      <c r="H84" s="472" t="s">
        <v>555</v>
      </c>
      <c r="K84" s="28"/>
      <c r="L84" s="29"/>
    </row>
    <row r="85" spans="2:12" s="27" customFormat="1" ht="16.25" customHeight="1" x14ac:dyDescent="0.2">
      <c r="B85" s="332" t="s">
        <v>89</v>
      </c>
      <c r="C85" s="368" t="s">
        <v>885</v>
      </c>
      <c r="D85" s="447">
        <v>1277.06</v>
      </c>
      <c r="E85" s="448">
        <v>1277.06</v>
      </c>
      <c r="F85" s="370">
        <v>100</v>
      </c>
      <c r="G85" s="369">
        <v>10</v>
      </c>
      <c r="H85" s="469">
        <v>93</v>
      </c>
      <c r="K85" s="28"/>
      <c r="L85" s="29"/>
    </row>
    <row r="86" spans="2:12" s="27" customFormat="1" ht="16.25" customHeight="1" x14ac:dyDescent="0.2">
      <c r="B86" s="332" t="s">
        <v>90</v>
      </c>
      <c r="C86" s="375" t="s">
        <v>757</v>
      </c>
      <c r="D86" s="453">
        <v>9819.4199999999964</v>
      </c>
      <c r="E86" s="453">
        <v>9675.0999999999967</v>
      </c>
      <c r="F86" s="376">
        <v>98.5</v>
      </c>
      <c r="G86" s="333">
        <v>45</v>
      </c>
      <c r="H86" s="472">
        <v>624</v>
      </c>
      <c r="K86" s="28"/>
      <c r="L86" s="29"/>
    </row>
    <row r="87" spans="2:12" s="27" customFormat="1" ht="16.25" customHeight="1" x14ac:dyDescent="0.2">
      <c r="B87" s="332" t="s">
        <v>91</v>
      </c>
      <c r="C87" s="368" t="s">
        <v>886</v>
      </c>
      <c r="D87" s="447">
        <v>24399.119999999999</v>
      </c>
      <c r="E87" s="448">
        <v>24399.119999999999</v>
      </c>
      <c r="F87" s="370">
        <v>100</v>
      </c>
      <c r="G87" s="369">
        <v>1</v>
      </c>
      <c r="H87" s="469" t="s">
        <v>555</v>
      </c>
      <c r="K87" s="28"/>
      <c r="L87" s="29"/>
    </row>
    <row r="88" spans="2:12" s="27" customFormat="1" ht="16.25" customHeight="1" x14ac:dyDescent="0.2">
      <c r="B88" s="332" t="s">
        <v>92</v>
      </c>
      <c r="C88" s="375" t="s">
        <v>758</v>
      </c>
      <c r="D88" s="453">
        <f>14941.54+5856.5</f>
        <v>20798.04</v>
      </c>
      <c r="E88" s="453">
        <f>14941.54+5856.5</f>
        <v>20798.04</v>
      </c>
      <c r="F88" s="376">
        <v>100</v>
      </c>
      <c r="G88" s="333">
        <v>1</v>
      </c>
      <c r="H88" s="472" t="s">
        <v>555</v>
      </c>
      <c r="K88" s="28"/>
      <c r="L88" s="29"/>
    </row>
    <row r="89" spans="2:12" s="27" customFormat="1" ht="16.25" customHeight="1" x14ac:dyDescent="0.2">
      <c r="B89" s="332" t="s">
        <v>93</v>
      </c>
      <c r="C89" s="368" t="s">
        <v>888</v>
      </c>
      <c r="D89" s="447">
        <v>34198.01</v>
      </c>
      <c r="E89" s="448">
        <v>34198.010000000009</v>
      </c>
      <c r="F89" s="370">
        <v>100</v>
      </c>
      <c r="G89" s="369">
        <v>1</v>
      </c>
      <c r="H89" s="469" t="s">
        <v>555</v>
      </c>
      <c r="K89" s="28"/>
      <c r="L89" s="29"/>
    </row>
    <row r="90" spans="2:12" s="27" customFormat="1" ht="16.25" customHeight="1" x14ac:dyDescent="0.2">
      <c r="B90" s="332" t="s">
        <v>94</v>
      </c>
      <c r="C90" s="375" t="s">
        <v>759</v>
      </c>
      <c r="D90" s="453">
        <v>11714.36</v>
      </c>
      <c r="E90" s="453">
        <v>11714.36</v>
      </c>
      <c r="F90" s="376">
        <v>100</v>
      </c>
      <c r="G90" s="333">
        <v>1</v>
      </c>
      <c r="H90" s="472" t="s">
        <v>555</v>
      </c>
      <c r="K90" s="28"/>
      <c r="L90" s="29"/>
    </row>
    <row r="91" spans="2:12" s="27" customFormat="1" ht="16.25" customHeight="1" x14ac:dyDescent="0.2">
      <c r="B91" s="332" t="s">
        <v>95</v>
      </c>
      <c r="C91" s="368" t="s">
        <v>891</v>
      </c>
      <c r="D91" s="447">
        <v>4627.3500000000004</v>
      </c>
      <c r="E91" s="448">
        <v>4271.58</v>
      </c>
      <c r="F91" s="370">
        <v>92.300000000000011</v>
      </c>
      <c r="G91" s="369">
        <v>6</v>
      </c>
      <c r="H91" s="469">
        <v>294</v>
      </c>
      <c r="K91" s="28"/>
      <c r="L91" s="29"/>
    </row>
    <row r="92" spans="2:12" s="27" customFormat="1" ht="16.25" customHeight="1" thickBot="1" x14ac:dyDescent="0.25">
      <c r="B92" s="378" t="s">
        <v>96</v>
      </c>
      <c r="C92" s="379" t="s">
        <v>760</v>
      </c>
      <c r="D92" s="454">
        <v>4030.37</v>
      </c>
      <c r="E92" s="454">
        <v>3937.22</v>
      </c>
      <c r="F92" s="380">
        <v>97.7</v>
      </c>
      <c r="G92" s="335">
        <v>17</v>
      </c>
      <c r="H92" s="473">
        <v>252</v>
      </c>
      <c r="K92" s="28"/>
      <c r="L92" s="29"/>
    </row>
    <row r="93" spans="2:12" s="27" customFormat="1" ht="16.25" customHeight="1" thickTop="1" x14ac:dyDescent="0.2">
      <c r="B93" s="337" t="s">
        <v>98</v>
      </c>
      <c r="C93" s="368" t="s">
        <v>893</v>
      </c>
      <c r="D93" s="447">
        <v>70045.850000000006</v>
      </c>
      <c r="E93" s="448">
        <v>70045.850000000006</v>
      </c>
      <c r="F93" s="370">
        <v>100</v>
      </c>
      <c r="G93" s="369">
        <v>2</v>
      </c>
      <c r="H93" s="469" t="s">
        <v>555</v>
      </c>
      <c r="K93" s="28"/>
      <c r="L93" s="29"/>
    </row>
    <row r="94" spans="2:12" s="27" customFormat="1" ht="16.25" customHeight="1" x14ac:dyDescent="0.2">
      <c r="B94" s="337" t="s">
        <v>99</v>
      </c>
      <c r="C94" s="375" t="s">
        <v>761</v>
      </c>
      <c r="D94" s="453">
        <v>52794.55</v>
      </c>
      <c r="E94" s="453">
        <v>52794.55</v>
      </c>
      <c r="F94" s="376">
        <v>100</v>
      </c>
      <c r="G94" s="333">
        <v>2</v>
      </c>
      <c r="H94" s="472" t="s">
        <v>555</v>
      </c>
      <c r="K94" s="28"/>
      <c r="L94" s="29"/>
    </row>
    <row r="95" spans="2:12" s="27" customFormat="1" ht="16.25" customHeight="1" x14ac:dyDescent="0.2">
      <c r="B95" s="337" t="s">
        <v>100</v>
      </c>
      <c r="C95" s="368" t="s">
        <v>896</v>
      </c>
      <c r="D95" s="447">
        <v>71645.490000000005</v>
      </c>
      <c r="E95" s="448">
        <v>71645.490000000005</v>
      </c>
      <c r="F95" s="370">
        <v>100</v>
      </c>
      <c r="G95" s="369">
        <v>2</v>
      </c>
      <c r="H95" s="469" t="s">
        <v>555</v>
      </c>
      <c r="K95" s="28"/>
      <c r="L95" s="29"/>
    </row>
    <row r="96" spans="2:12" s="27" customFormat="1" ht="16.25" customHeight="1" x14ac:dyDescent="0.2">
      <c r="B96" s="337" t="s">
        <v>101</v>
      </c>
      <c r="C96" s="375" t="s">
        <v>762</v>
      </c>
      <c r="D96" s="453">
        <v>47995.23</v>
      </c>
      <c r="E96" s="453">
        <v>47995.23</v>
      </c>
      <c r="F96" s="376">
        <v>100</v>
      </c>
      <c r="G96" s="333">
        <v>2</v>
      </c>
      <c r="H96" s="472" t="s">
        <v>555</v>
      </c>
      <c r="K96" s="28"/>
      <c r="L96" s="29"/>
    </row>
    <row r="97" spans="2:12" s="27" customFormat="1" ht="16.25" customHeight="1" x14ac:dyDescent="0.2">
      <c r="B97" s="337" t="s">
        <v>102</v>
      </c>
      <c r="C97" s="368" t="s">
        <v>898</v>
      </c>
      <c r="D97" s="447">
        <v>50450</v>
      </c>
      <c r="E97" s="448">
        <v>50450</v>
      </c>
      <c r="F97" s="370">
        <v>100</v>
      </c>
      <c r="G97" s="369">
        <v>1</v>
      </c>
      <c r="H97" s="469" t="s">
        <v>555</v>
      </c>
      <c r="K97" s="28"/>
      <c r="L97" s="29"/>
    </row>
    <row r="98" spans="2:12" s="27" customFormat="1" ht="16.25" customHeight="1" x14ac:dyDescent="0.2">
      <c r="B98" s="337" t="s">
        <v>103</v>
      </c>
      <c r="C98" s="375" t="s">
        <v>763</v>
      </c>
      <c r="D98" s="453">
        <v>57448.03</v>
      </c>
      <c r="E98" s="453">
        <v>57448.03</v>
      </c>
      <c r="F98" s="376">
        <v>100</v>
      </c>
      <c r="G98" s="333">
        <v>1</v>
      </c>
      <c r="H98" s="472" t="s">
        <v>555</v>
      </c>
      <c r="K98" s="28"/>
      <c r="L98" s="29"/>
    </row>
    <row r="99" spans="2:12" s="27" customFormat="1" ht="16.25" customHeight="1" x14ac:dyDescent="0.2">
      <c r="B99" s="337" t="s">
        <v>104</v>
      </c>
      <c r="C99" s="368" t="s">
        <v>899</v>
      </c>
      <c r="D99" s="447">
        <v>34837.65</v>
      </c>
      <c r="E99" s="448">
        <v>34837.65</v>
      </c>
      <c r="F99" s="370">
        <v>100</v>
      </c>
      <c r="G99" s="369">
        <v>6</v>
      </c>
      <c r="H99" s="469">
        <v>221</v>
      </c>
      <c r="K99" s="28"/>
      <c r="L99" s="29"/>
    </row>
    <row r="100" spans="2:12" s="27" customFormat="1" ht="16.25" customHeight="1" x14ac:dyDescent="0.2">
      <c r="B100" s="337" t="s">
        <v>105</v>
      </c>
      <c r="C100" s="375" t="s">
        <v>764</v>
      </c>
      <c r="D100" s="453">
        <v>29630.48</v>
      </c>
      <c r="E100" s="453">
        <v>29630.48</v>
      </c>
      <c r="F100" s="376">
        <v>100</v>
      </c>
      <c r="G100" s="333">
        <v>1</v>
      </c>
      <c r="H100" s="472" t="s">
        <v>555</v>
      </c>
      <c r="K100" s="28"/>
      <c r="L100" s="29"/>
    </row>
    <row r="101" spans="2:12" s="27" customFormat="1" ht="16.25" customHeight="1" x14ac:dyDescent="0.2">
      <c r="B101" s="337" t="s">
        <v>106</v>
      </c>
      <c r="C101" s="368" t="s">
        <v>900</v>
      </c>
      <c r="D101" s="447">
        <v>30328.41</v>
      </c>
      <c r="E101" s="448">
        <v>30328.41</v>
      </c>
      <c r="F101" s="370">
        <v>100</v>
      </c>
      <c r="G101" s="369">
        <v>2</v>
      </c>
      <c r="H101" s="469" t="s">
        <v>555</v>
      </c>
      <c r="K101" s="28"/>
      <c r="L101" s="29"/>
    </row>
    <row r="102" spans="2:12" s="27" customFormat="1" ht="16.25" customHeight="1" x14ac:dyDescent="0.2">
      <c r="B102" s="337" t="s">
        <v>107</v>
      </c>
      <c r="C102" s="375" t="s">
        <v>765</v>
      </c>
      <c r="D102" s="453">
        <v>24931.11</v>
      </c>
      <c r="E102" s="453">
        <v>24931.11</v>
      </c>
      <c r="F102" s="376">
        <v>100</v>
      </c>
      <c r="G102" s="333">
        <v>1</v>
      </c>
      <c r="H102" s="472" t="s">
        <v>555</v>
      </c>
      <c r="K102" s="28"/>
      <c r="L102" s="29"/>
    </row>
    <row r="103" spans="2:12" s="27" customFormat="1" ht="16.25" customHeight="1" x14ac:dyDescent="0.2">
      <c r="B103" s="337" t="s">
        <v>108</v>
      </c>
      <c r="C103" s="368" t="s">
        <v>902</v>
      </c>
      <c r="D103" s="447">
        <v>24888.68</v>
      </c>
      <c r="E103" s="448">
        <v>24888.68</v>
      </c>
      <c r="F103" s="370">
        <v>100</v>
      </c>
      <c r="G103" s="369">
        <v>1</v>
      </c>
      <c r="H103" s="469" t="s">
        <v>555</v>
      </c>
      <c r="K103" s="28"/>
      <c r="L103" s="29"/>
    </row>
    <row r="104" spans="2:12" s="27" customFormat="1" ht="16.25" customHeight="1" x14ac:dyDescent="0.2">
      <c r="B104" s="337" t="s">
        <v>109</v>
      </c>
      <c r="C104" s="375" t="s">
        <v>766</v>
      </c>
      <c r="D104" s="453">
        <v>13648.7</v>
      </c>
      <c r="E104" s="453">
        <v>13648.7</v>
      </c>
      <c r="F104" s="376">
        <v>100</v>
      </c>
      <c r="G104" s="333">
        <v>1</v>
      </c>
      <c r="H104" s="472" t="s">
        <v>555</v>
      </c>
      <c r="K104" s="28"/>
      <c r="L104" s="29"/>
    </row>
    <row r="105" spans="2:12" s="27" customFormat="1" ht="16.25" customHeight="1" x14ac:dyDescent="0.2">
      <c r="B105" s="337" t="s">
        <v>110</v>
      </c>
      <c r="C105" s="368" t="s">
        <v>903</v>
      </c>
      <c r="D105" s="447">
        <v>12003.57</v>
      </c>
      <c r="E105" s="448">
        <v>12003.57</v>
      </c>
      <c r="F105" s="370">
        <v>100</v>
      </c>
      <c r="G105" s="369">
        <v>1</v>
      </c>
      <c r="H105" s="469" t="s">
        <v>555</v>
      </c>
      <c r="K105" s="28"/>
      <c r="L105" s="29"/>
    </row>
    <row r="106" spans="2:12" s="27" customFormat="1" ht="16.25" customHeight="1" x14ac:dyDescent="0.2">
      <c r="B106" s="337" t="s">
        <v>111</v>
      </c>
      <c r="C106" s="375" t="s">
        <v>767</v>
      </c>
      <c r="D106" s="453">
        <v>9825.52</v>
      </c>
      <c r="E106" s="453">
        <v>9825.52</v>
      </c>
      <c r="F106" s="376">
        <v>100</v>
      </c>
      <c r="G106" s="333">
        <v>1</v>
      </c>
      <c r="H106" s="472" t="s">
        <v>555</v>
      </c>
      <c r="K106" s="28"/>
      <c r="L106" s="29"/>
    </row>
    <row r="107" spans="2:12" s="27" customFormat="1" ht="16.25" customHeight="1" x14ac:dyDescent="0.2">
      <c r="B107" s="337" t="s">
        <v>112</v>
      </c>
      <c r="C107" s="368" t="s">
        <v>905</v>
      </c>
      <c r="D107" s="447">
        <v>42840.91</v>
      </c>
      <c r="E107" s="448">
        <v>42840.91</v>
      </c>
      <c r="F107" s="370">
        <v>100</v>
      </c>
      <c r="G107" s="369">
        <v>1</v>
      </c>
      <c r="H107" s="469" t="s">
        <v>555</v>
      </c>
      <c r="K107" s="28"/>
      <c r="L107" s="29"/>
    </row>
    <row r="108" spans="2:12" s="27" customFormat="1" ht="16.25" customHeight="1" x14ac:dyDescent="0.2">
      <c r="B108" s="337" t="s">
        <v>113</v>
      </c>
      <c r="C108" s="375" t="s">
        <v>768</v>
      </c>
      <c r="D108" s="453">
        <v>42328</v>
      </c>
      <c r="E108" s="453">
        <v>42328</v>
      </c>
      <c r="F108" s="376">
        <v>100</v>
      </c>
      <c r="G108" s="333">
        <v>1</v>
      </c>
      <c r="H108" s="472" t="s">
        <v>555</v>
      </c>
      <c r="K108" s="28"/>
      <c r="L108" s="29"/>
    </row>
    <row r="109" spans="2:12" s="27" customFormat="1" ht="16.25" customHeight="1" x14ac:dyDescent="0.2">
      <c r="B109" s="337" t="s">
        <v>907</v>
      </c>
      <c r="C109" s="368" t="s">
        <v>908</v>
      </c>
      <c r="D109" s="447">
        <v>23584.720000000001</v>
      </c>
      <c r="E109" s="448">
        <v>23584.720000000001</v>
      </c>
      <c r="F109" s="370">
        <v>100</v>
      </c>
      <c r="G109" s="369">
        <v>1</v>
      </c>
      <c r="H109" s="469" t="s">
        <v>555</v>
      </c>
      <c r="K109" s="28"/>
      <c r="L109" s="29"/>
    </row>
    <row r="110" spans="2:12" s="27" customFormat="1" ht="16.25" customHeight="1" x14ac:dyDescent="0.2">
      <c r="B110" s="337" t="s">
        <v>115</v>
      </c>
      <c r="C110" s="375" t="s">
        <v>769</v>
      </c>
      <c r="D110" s="453">
        <v>9397.3799999999992</v>
      </c>
      <c r="E110" s="453">
        <v>9397.3799999999992</v>
      </c>
      <c r="F110" s="376">
        <v>100</v>
      </c>
      <c r="G110" s="333">
        <v>1</v>
      </c>
      <c r="H110" s="472" t="s">
        <v>555</v>
      </c>
      <c r="K110" s="28"/>
      <c r="L110" s="29"/>
    </row>
    <row r="111" spans="2:12" s="27" customFormat="1" ht="16.25" customHeight="1" x14ac:dyDescent="0.2">
      <c r="B111" s="337" t="s">
        <v>909</v>
      </c>
      <c r="C111" s="368" t="s">
        <v>910</v>
      </c>
      <c r="D111" s="447">
        <v>4592</v>
      </c>
      <c r="E111" s="448">
        <v>4592</v>
      </c>
      <c r="F111" s="370">
        <v>100</v>
      </c>
      <c r="G111" s="369">
        <v>1</v>
      </c>
      <c r="H111" s="469" t="s">
        <v>555</v>
      </c>
      <c r="K111" s="28"/>
      <c r="L111" s="29"/>
    </row>
    <row r="112" spans="2:12" s="27" customFormat="1" ht="16.25" customHeight="1" thickBot="1" x14ac:dyDescent="0.25">
      <c r="B112" s="382" t="s">
        <v>911</v>
      </c>
      <c r="C112" s="379" t="s">
        <v>770</v>
      </c>
      <c r="D112" s="454">
        <v>19847.63</v>
      </c>
      <c r="E112" s="454">
        <v>19847.63</v>
      </c>
      <c r="F112" s="380">
        <v>100</v>
      </c>
      <c r="G112" s="335">
        <v>1</v>
      </c>
      <c r="H112" s="473" t="s">
        <v>555</v>
      </c>
      <c r="K112" s="28"/>
      <c r="L112" s="29"/>
    </row>
    <row r="113" spans="2:12" s="27" customFormat="1" ht="16.25" customHeight="1" thickTop="1" x14ac:dyDescent="0.2">
      <c r="B113" s="383" t="s">
        <v>912</v>
      </c>
      <c r="C113" s="368" t="s">
        <v>913</v>
      </c>
      <c r="D113" s="447">
        <v>2950.1099999999997</v>
      </c>
      <c r="E113" s="448">
        <v>2874.63</v>
      </c>
      <c r="F113" s="370">
        <v>97.441451335712927</v>
      </c>
      <c r="G113" s="369">
        <v>1</v>
      </c>
      <c r="H113" s="469">
        <v>37.999000000000002</v>
      </c>
      <c r="K113" s="28"/>
      <c r="L113" s="29"/>
    </row>
    <row r="114" spans="2:12" s="27" customFormat="1" ht="16.25" customHeight="1" x14ac:dyDescent="0.2">
      <c r="B114" s="320" t="s">
        <v>118</v>
      </c>
      <c r="C114" s="339" t="s">
        <v>914</v>
      </c>
      <c r="D114" s="455">
        <v>1151.3399999999999</v>
      </c>
      <c r="E114" s="455">
        <v>1127.51</v>
      </c>
      <c r="F114" s="384">
        <v>97.930237809856351</v>
      </c>
      <c r="G114" s="338">
        <v>1</v>
      </c>
      <c r="H114" s="474">
        <v>6.9020000000000001</v>
      </c>
      <c r="K114" s="28"/>
      <c r="L114" s="29"/>
    </row>
    <row r="115" spans="2:12" s="27" customFormat="1" ht="16.25" customHeight="1" x14ac:dyDescent="0.2">
      <c r="B115" s="320" t="s">
        <v>119</v>
      </c>
      <c r="C115" s="368" t="s">
        <v>915</v>
      </c>
      <c r="D115" s="447">
        <v>958.98</v>
      </c>
      <c r="E115" s="448">
        <v>913.08</v>
      </c>
      <c r="F115" s="370">
        <v>95.213664518550971</v>
      </c>
      <c r="G115" s="369">
        <v>1</v>
      </c>
      <c r="H115" s="469">
        <v>4.3600000000000003</v>
      </c>
      <c r="K115" s="28"/>
      <c r="L115" s="29"/>
    </row>
    <row r="116" spans="2:12" s="27" customFormat="1" ht="16.25" customHeight="1" x14ac:dyDescent="0.2">
      <c r="B116" s="320" t="s">
        <v>120</v>
      </c>
      <c r="C116" s="339" t="s">
        <v>916</v>
      </c>
      <c r="D116" s="455">
        <v>638.70000000000005</v>
      </c>
      <c r="E116" s="455">
        <v>638.70000000000005</v>
      </c>
      <c r="F116" s="384">
        <v>100</v>
      </c>
      <c r="G116" s="338">
        <v>1</v>
      </c>
      <c r="H116" s="474">
        <v>5.335</v>
      </c>
      <c r="K116" s="28"/>
      <c r="L116" s="29"/>
    </row>
    <row r="117" spans="2:12" s="27" customFormat="1" ht="16.25" customHeight="1" x14ac:dyDescent="0.2">
      <c r="B117" s="320" t="s">
        <v>121</v>
      </c>
      <c r="C117" s="368" t="s">
        <v>917</v>
      </c>
      <c r="D117" s="447">
        <v>934.39</v>
      </c>
      <c r="E117" s="448">
        <v>912.79</v>
      </c>
      <c r="F117" s="370">
        <v>97.68833142477979</v>
      </c>
      <c r="G117" s="369">
        <v>1</v>
      </c>
      <c r="H117" s="469">
        <v>5.96</v>
      </c>
      <c r="K117" s="28"/>
      <c r="L117" s="29"/>
    </row>
    <row r="118" spans="2:12" s="27" customFormat="1" ht="16.25" customHeight="1" x14ac:dyDescent="0.2">
      <c r="B118" s="320" t="s">
        <v>122</v>
      </c>
      <c r="C118" s="339" t="s">
        <v>1032</v>
      </c>
      <c r="D118" s="455">
        <v>855.23</v>
      </c>
      <c r="E118" s="455">
        <v>788.91</v>
      </c>
      <c r="F118" s="384">
        <v>92.245360897068622</v>
      </c>
      <c r="G118" s="338">
        <v>1</v>
      </c>
      <c r="H118" s="474">
        <v>6.0039999999999996</v>
      </c>
      <c r="K118" s="28"/>
      <c r="L118" s="29"/>
    </row>
    <row r="119" spans="2:12" s="27" customFormat="1" ht="16.25" customHeight="1" x14ac:dyDescent="0.2">
      <c r="B119" s="320" t="s">
        <v>123</v>
      </c>
      <c r="C119" s="368" t="s">
        <v>1033</v>
      </c>
      <c r="D119" s="447">
        <v>3055.21</v>
      </c>
      <c r="E119" s="448">
        <v>3005.62</v>
      </c>
      <c r="F119" s="370">
        <v>98.376870984318586</v>
      </c>
      <c r="G119" s="369">
        <v>1</v>
      </c>
      <c r="H119" s="469">
        <v>15.647</v>
      </c>
      <c r="K119" s="28"/>
      <c r="L119" s="29"/>
    </row>
    <row r="120" spans="2:12" s="27" customFormat="1" ht="16.25" customHeight="1" x14ac:dyDescent="0.2">
      <c r="B120" s="320" t="s">
        <v>124</v>
      </c>
      <c r="C120" s="339" t="s">
        <v>1034</v>
      </c>
      <c r="D120" s="455">
        <v>1793.43</v>
      </c>
      <c r="E120" s="455">
        <v>1793.43</v>
      </c>
      <c r="F120" s="384">
        <v>100</v>
      </c>
      <c r="G120" s="338">
        <v>1</v>
      </c>
      <c r="H120" s="474">
        <v>3.0870000000000002</v>
      </c>
      <c r="K120" s="28"/>
      <c r="L120" s="29"/>
    </row>
    <row r="121" spans="2:12" s="27" customFormat="1" ht="16.25" customHeight="1" x14ac:dyDescent="0.2">
      <c r="B121" s="320" t="s">
        <v>125</v>
      </c>
      <c r="C121" s="368" t="s">
        <v>1035</v>
      </c>
      <c r="D121" s="447">
        <v>1450.91</v>
      </c>
      <c r="E121" s="448">
        <v>1409.84</v>
      </c>
      <c r="F121" s="370">
        <v>97.169362675837917</v>
      </c>
      <c r="G121" s="369">
        <v>1</v>
      </c>
      <c r="H121" s="469">
        <v>7.1619999999999999</v>
      </c>
      <c r="K121" s="28"/>
      <c r="L121" s="29"/>
    </row>
    <row r="122" spans="2:12" s="27" customFormat="1" ht="16.25" customHeight="1" x14ac:dyDescent="0.2">
      <c r="B122" s="320" t="s">
        <v>126</v>
      </c>
      <c r="C122" s="339" t="s">
        <v>1036</v>
      </c>
      <c r="D122" s="455">
        <v>1102.2</v>
      </c>
      <c r="E122" s="455">
        <v>1081.76</v>
      </c>
      <c r="F122" s="384">
        <v>98.145527127563042</v>
      </c>
      <c r="G122" s="338">
        <v>1</v>
      </c>
      <c r="H122" s="474">
        <v>9.0702879999999997</v>
      </c>
      <c r="K122" s="28"/>
      <c r="L122" s="29"/>
    </row>
    <row r="123" spans="2:12" s="27" customFormat="1" ht="16.25" customHeight="1" x14ac:dyDescent="0.2">
      <c r="B123" s="320" t="s">
        <v>127</v>
      </c>
      <c r="C123" s="368" t="s">
        <v>1037</v>
      </c>
      <c r="D123" s="447">
        <v>1277.82</v>
      </c>
      <c r="E123" s="448">
        <v>1251.5899999999999</v>
      </c>
      <c r="F123" s="370">
        <v>97.947285220140543</v>
      </c>
      <c r="G123" s="369">
        <v>1</v>
      </c>
      <c r="H123" s="469">
        <v>6.9329999999999998</v>
      </c>
      <c r="K123" s="28"/>
      <c r="L123" s="29"/>
    </row>
    <row r="124" spans="2:12" s="27" customFormat="1" ht="16.25" customHeight="1" x14ac:dyDescent="0.2">
      <c r="B124" s="320" t="s">
        <v>128</v>
      </c>
      <c r="C124" s="339" t="s">
        <v>1038</v>
      </c>
      <c r="D124" s="455">
        <v>1541.64</v>
      </c>
      <c r="E124" s="455">
        <v>1434.36</v>
      </c>
      <c r="F124" s="384">
        <v>93.041176928465774</v>
      </c>
      <c r="G124" s="338">
        <v>1</v>
      </c>
      <c r="H124" s="474">
        <v>7.5110000000000001</v>
      </c>
      <c r="K124" s="28"/>
      <c r="L124" s="29"/>
    </row>
    <row r="125" spans="2:12" s="27" customFormat="1" ht="16.25" customHeight="1" x14ac:dyDescent="0.2">
      <c r="B125" s="320" t="s">
        <v>129</v>
      </c>
      <c r="C125" s="368" t="s">
        <v>1039</v>
      </c>
      <c r="D125" s="447">
        <v>4051.72</v>
      </c>
      <c r="E125" s="448">
        <v>3914.31</v>
      </c>
      <c r="F125" s="370">
        <v>96.608600791762512</v>
      </c>
      <c r="G125" s="369">
        <v>1</v>
      </c>
      <c r="H125" s="469">
        <v>24.586500000000001</v>
      </c>
      <c r="K125" s="28"/>
      <c r="L125" s="29"/>
    </row>
    <row r="126" spans="2:12" s="27" customFormat="1" ht="16.25" customHeight="1" x14ac:dyDescent="0.2">
      <c r="B126" s="320" t="s">
        <v>130</v>
      </c>
      <c r="C126" s="339" t="s">
        <v>1040</v>
      </c>
      <c r="D126" s="455">
        <v>752.09</v>
      </c>
      <c r="E126" s="455">
        <v>730.85</v>
      </c>
      <c r="F126" s="384">
        <v>97.175869909186403</v>
      </c>
      <c r="G126" s="338">
        <v>1</v>
      </c>
      <c r="H126" s="474">
        <v>2.976</v>
      </c>
      <c r="K126" s="28"/>
      <c r="L126" s="29"/>
    </row>
    <row r="127" spans="2:12" s="27" customFormat="1" ht="16.25" customHeight="1" x14ac:dyDescent="0.2">
      <c r="B127" s="320" t="s">
        <v>131</v>
      </c>
      <c r="C127" s="368" t="s">
        <v>1041</v>
      </c>
      <c r="D127" s="447">
        <v>1209.56</v>
      </c>
      <c r="E127" s="448">
        <v>1209.56</v>
      </c>
      <c r="F127" s="370">
        <v>100</v>
      </c>
      <c r="G127" s="369">
        <v>1</v>
      </c>
      <c r="H127" s="469">
        <v>9.8790999999999993</v>
      </c>
      <c r="K127" s="28"/>
      <c r="L127" s="29"/>
    </row>
    <row r="128" spans="2:12" s="27" customFormat="1" ht="16.25" customHeight="1" x14ac:dyDescent="0.2">
      <c r="B128" s="320" t="s">
        <v>132</v>
      </c>
      <c r="C128" s="339" t="s">
        <v>1042</v>
      </c>
      <c r="D128" s="455">
        <v>830.55</v>
      </c>
      <c r="E128" s="455">
        <v>809.99</v>
      </c>
      <c r="F128" s="384">
        <v>97.524531936668481</v>
      </c>
      <c r="G128" s="338">
        <v>1</v>
      </c>
      <c r="H128" s="474">
        <v>4.6219999999999999</v>
      </c>
      <c r="K128" s="28"/>
      <c r="L128" s="29"/>
    </row>
    <row r="129" spans="2:12" s="27" customFormat="1" ht="16.25" customHeight="1" x14ac:dyDescent="0.2">
      <c r="B129" s="320" t="s">
        <v>133</v>
      </c>
      <c r="C129" s="368" t="s">
        <v>1043</v>
      </c>
      <c r="D129" s="447">
        <v>1191.08</v>
      </c>
      <c r="E129" s="448">
        <v>1148.74</v>
      </c>
      <c r="F129" s="370">
        <v>96.44524297276422</v>
      </c>
      <c r="G129" s="369">
        <v>1</v>
      </c>
      <c r="H129" s="469">
        <v>7.6710000000000003</v>
      </c>
      <c r="K129" s="28"/>
      <c r="L129" s="29"/>
    </row>
    <row r="130" spans="2:12" s="27" customFormat="1" ht="16.25" customHeight="1" x14ac:dyDescent="0.2">
      <c r="B130" s="320" t="s">
        <v>134</v>
      </c>
      <c r="C130" s="339" t="s">
        <v>1044</v>
      </c>
      <c r="D130" s="455">
        <v>2222.0499999999993</v>
      </c>
      <c r="E130" s="455">
        <v>2222.0500000000002</v>
      </c>
      <c r="F130" s="384">
        <v>100.00000000000004</v>
      </c>
      <c r="G130" s="338">
        <v>1</v>
      </c>
      <c r="H130" s="474">
        <v>14.298287999999999</v>
      </c>
      <c r="K130" s="28"/>
      <c r="L130" s="29"/>
    </row>
    <row r="131" spans="2:12" s="27" customFormat="1" ht="16.25" customHeight="1" x14ac:dyDescent="0.2">
      <c r="B131" s="320" t="s">
        <v>135</v>
      </c>
      <c r="C131" s="368" t="s">
        <v>1045</v>
      </c>
      <c r="D131" s="447">
        <v>2685.39</v>
      </c>
      <c r="E131" s="448">
        <v>2583.15</v>
      </c>
      <c r="F131" s="370">
        <v>96.192731781975809</v>
      </c>
      <c r="G131" s="369">
        <v>1</v>
      </c>
      <c r="H131" s="469">
        <v>16.769003999999999</v>
      </c>
      <c r="K131" s="28"/>
      <c r="L131" s="29"/>
    </row>
    <row r="132" spans="2:12" s="27" customFormat="1" ht="16.25" customHeight="1" x14ac:dyDescent="0.2">
      <c r="B132" s="320" t="s">
        <v>136</v>
      </c>
      <c r="C132" s="339" t="s">
        <v>1046</v>
      </c>
      <c r="D132" s="455">
        <v>3118.12</v>
      </c>
      <c r="E132" s="455">
        <v>2968.95</v>
      </c>
      <c r="F132" s="384">
        <v>95.216027606378191</v>
      </c>
      <c r="G132" s="338">
        <v>1</v>
      </c>
      <c r="H132" s="474">
        <v>16.819500000000001</v>
      </c>
      <c r="K132" s="28"/>
      <c r="L132" s="29"/>
    </row>
    <row r="133" spans="2:12" s="27" customFormat="1" ht="16.25" customHeight="1" x14ac:dyDescent="0.2">
      <c r="B133" s="320" t="s">
        <v>137</v>
      </c>
      <c r="C133" s="368" t="s">
        <v>1047</v>
      </c>
      <c r="D133" s="447">
        <v>4872.17</v>
      </c>
      <c r="E133" s="448">
        <v>4872.17</v>
      </c>
      <c r="F133" s="370">
        <v>100</v>
      </c>
      <c r="G133" s="369">
        <v>1</v>
      </c>
      <c r="H133" s="469">
        <v>15.2</v>
      </c>
      <c r="K133" s="28"/>
      <c r="L133" s="29"/>
    </row>
    <row r="134" spans="2:12" s="27" customFormat="1" ht="16.25" customHeight="1" x14ac:dyDescent="0.2">
      <c r="B134" s="320" t="s">
        <v>138</v>
      </c>
      <c r="C134" s="339" t="s">
        <v>1048</v>
      </c>
      <c r="D134" s="455">
        <v>2219.7399999999971</v>
      </c>
      <c r="E134" s="455">
        <v>2184.12</v>
      </c>
      <c r="F134" s="384">
        <v>98.395307558543024</v>
      </c>
      <c r="G134" s="338">
        <v>1</v>
      </c>
      <c r="H134" s="474">
        <v>21.430800000000001</v>
      </c>
      <c r="K134" s="28"/>
      <c r="L134" s="29"/>
    </row>
    <row r="135" spans="2:12" s="27" customFormat="1" ht="16.25" customHeight="1" x14ac:dyDescent="0.2">
      <c r="B135" s="320" t="s">
        <v>139</v>
      </c>
      <c r="C135" s="368" t="s">
        <v>1049</v>
      </c>
      <c r="D135" s="447">
        <v>1222.1300000000001</v>
      </c>
      <c r="E135" s="448">
        <v>1189.33</v>
      </c>
      <c r="F135" s="370">
        <v>97.3161611285215</v>
      </c>
      <c r="G135" s="369">
        <v>1</v>
      </c>
      <c r="H135" s="469">
        <v>6.899</v>
      </c>
      <c r="K135" s="28"/>
      <c r="L135" s="29"/>
    </row>
    <row r="136" spans="2:12" s="27" customFormat="1" ht="16.25" customHeight="1" x14ac:dyDescent="0.2">
      <c r="B136" s="320" t="s">
        <v>140</v>
      </c>
      <c r="C136" s="339" t="s">
        <v>1050</v>
      </c>
      <c r="D136" s="455">
        <v>1062.05</v>
      </c>
      <c r="E136" s="455">
        <v>974.07</v>
      </c>
      <c r="F136" s="384">
        <v>91.716020902970669</v>
      </c>
      <c r="G136" s="338">
        <v>1</v>
      </c>
      <c r="H136" s="474">
        <v>5.2949999999999999</v>
      </c>
      <c r="K136" s="28"/>
      <c r="L136" s="29"/>
    </row>
    <row r="137" spans="2:12" s="27" customFormat="1" ht="16.25" customHeight="1" x14ac:dyDescent="0.2">
      <c r="B137" s="320" t="s">
        <v>141</v>
      </c>
      <c r="C137" s="368" t="s">
        <v>1051</v>
      </c>
      <c r="D137" s="447">
        <v>1107.3599999999999</v>
      </c>
      <c r="E137" s="448">
        <v>1084.56</v>
      </c>
      <c r="F137" s="370">
        <v>97.941048981361078</v>
      </c>
      <c r="G137" s="369">
        <v>1</v>
      </c>
      <c r="H137" s="469">
        <v>7.2629999999999999</v>
      </c>
      <c r="K137" s="28"/>
      <c r="L137" s="29"/>
    </row>
    <row r="138" spans="2:12" s="27" customFormat="1" ht="16.25" customHeight="1" x14ac:dyDescent="0.2">
      <c r="B138" s="320" t="s">
        <v>142</v>
      </c>
      <c r="C138" s="339" t="s">
        <v>1052</v>
      </c>
      <c r="D138" s="455">
        <v>1905.39</v>
      </c>
      <c r="E138" s="455">
        <v>1905.39</v>
      </c>
      <c r="F138" s="384">
        <v>100</v>
      </c>
      <c r="G138" s="338">
        <v>1</v>
      </c>
      <c r="H138" s="474">
        <v>9.7469999999999999</v>
      </c>
      <c r="K138" s="28"/>
      <c r="L138" s="29"/>
    </row>
    <row r="139" spans="2:12" s="27" customFormat="1" ht="16.25" customHeight="1" x14ac:dyDescent="0.2">
      <c r="B139" s="320" t="s">
        <v>144</v>
      </c>
      <c r="C139" s="368" t="s">
        <v>1053</v>
      </c>
      <c r="D139" s="447">
        <v>439.56</v>
      </c>
      <c r="E139" s="448">
        <v>439.56</v>
      </c>
      <c r="F139" s="370">
        <v>100</v>
      </c>
      <c r="G139" s="369">
        <v>1</v>
      </c>
      <c r="H139" s="469">
        <v>2.2349999999999999</v>
      </c>
      <c r="K139" s="28"/>
      <c r="L139" s="29"/>
    </row>
    <row r="140" spans="2:12" s="27" customFormat="1" ht="16.25" customHeight="1" x14ac:dyDescent="0.2">
      <c r="B140" s="320" t="s">
        <v>145</v>
      </c>
      <c r="C140" s="339" t="s">
        <v>1054</v>
      </c>
      <c r="D140" s="455">
        <v>1184.81</v>
      </c>
      <c r="E140" s="455">
        <v>1123</v>
      </c>
      <c r="F140" s="384">
        <v>94.783129784522416</v>
      </c>
      <c r="G140" s="338">
        <v>1</v>
      </c>
      <c r="H140" s="474">
        <v>6.407</v>
      </c>
      <c r="K140" s="28"/>
      <c r="L140" s="29"/>
    </row>
    <row r="141" spans="2:12" s="27" customFormat="1" ht="16.25" customHeight="1" x14ac:dyDescent="0.2">
      <c r="B141" s="320" t="s">
        <v>146</v>
      </c>
      <c r="C141" s="368" t="s">
        <v>1055</v>
      </c>
      <c r="D141" s="447">
        <v>1277.04</v>
      </c>
      <c r="E141" s="448">
        <v>1231.68</v>
      </c>
      <c r="F141" s="370">
        <v>96.448036083442972</v>
      </c>
      <c r="G141" s="369">
        <v>1</v>
      </c>
      <c r="H141" s="469">
        <v>6.6529999999999996</v>
      </c>
      <c r="K141" s="28"/>
      <c r="L141" s="29"/>
    </row>
    <row r="142" spans="2:12" s="27" customFormat="1" ht="16.25" customHeight="1" x14ac:dyDescent="0.2">
      <c r="B142" s="320" t="s">
        <v>147</v>
      </c>
      <c r="C142" s="339" t="s">
        <v>1056</v>
      </c>
      <c r="D142" s="455">
        <v>793.87</v>
      </c>
      <c r="E142" s="455">
        <v>793.87</v>
      </c>
      <c r="F142" s="384">
        <v>100</v>
      </c>
      <c r="G142" s="338">
        <v>1</v>
      </c>
      <c r="H142" s="474">
        <v>5.4470000000000001</v>
      </c>
      <c r="K142" s="28"/>
      <c r="L142" s="29"/>
    </row>
    <row r="143" spans="2:12" s="27" customFormat="1" ht="16.25" customHeight="1" x14ac:dyDescent="0.2">
      <c r="B143" s="320" t="s">
        <v>148</v>
      </c>
      <c r="C143" s="368" t="s">
        <v>1057</v>
      </c>
      <c r="D143" s="447">
        <v>2087.6999999999998</v>
      </c>
      <c r="E143" s="448">
        <v>2043.01</v>
      </c>
      <c r="F143" s="370">
        <v>97.859366767255835</v>
      </c>
      <c r="G143" s="369">
        <v>1</v>
      </c>
      <c r="H143" s="469">
        <v>16.742000000000001</v>
      </c>
      <c r="K143" s="28"/>
      <c r="L143" s="29"/>
    </row>
    <row r="144" spans="2:12" s="27" customFormat="1" ht="16.25" customHeight="1" x14ac:dyDescent="0.2">
      <c r="B144" s="320" t="s">
        <v>149</v>
      </c>
      <c r="C144" s="339" t="s">
        <v>1058</v>
      </c>
      <c r="D144" s="455">
        <v>1444.4</v>
      </c>
      <c r="E144" s="455">
        <v>1396.04</v>
      </c>
      <c r="F144" s="384">
        <v>96.651896981445574</v>
      </c>
      <c r="G144" s="338">
        <v>1</v>
      </c>
      <c r="H144" s="474">
        <v>6.6319999999999997</v>
      </c>
      <c r="K144" s="28"/>
      <c r="L144" s="29"/>
    </row>
    <row r="145" spans="2:12" s="27" customFormat="1" ht="16.25" customHeight="1" x14ac:dyDescent="0.2">
      <c r="B145" s="320" t="s">
        <v>150</v>
      </c>
      <c r="C145" s="368" t="s">
        <v>1059</v>
      </c>
      <c r="D145" s="447">
        <v>1302.42</v>
      </c>
      <c r="E145" s="448">
        <v>1169.52</v>
      </c>
      <c r="F145" s="370">
        <v>89.795918367346928</v>
      </c>
      <c r="G145" s="369">
        <v>1</v>
      </c>
      <c r="H145" s="469">
        <v>8.6869999999999994</v>
      </c>
      <c r="K145" s="28"/>
      <c r="L145" s="29"/>
    </row>
    <row r="146" spans="2:12" s="27" customFormat="1" ht="16.25" customHeight="1" x14ac:dyDescent="0.2">
      <c r="B146" s="320" t="s">
        <v>151</v>
      </c>
      <c r="C146" s="339" t="s">
        <v>1060</v>
      </c>
      <c r="D146" s="455">
        <v>1008.39</v>
      </c>
      <c r="E146" s="455">
        <v>986.39</v>
      </c>
      <c r="F146" s="384">
        <v>97.81830442586697</v>
      </c>
      <c r="G146" s="338">
        <v>1</v>
      </c>
      <c r="H146" s="474">
        <v>4.5359999999999996</v>
      </c>
      <c r="K146" s="28"/>
      <c r="L146" s="29"/>
    </row>
    <row r="147" spans="2:12" s="27" customFormat="1" ht="16.25" customHeight="1" x14ac:dyDescent="0.2">
      <c r="B147" s="320" t="s">
        <v>152</v>
      </c>
      <c r="C147" s="368" t="s">
        <v>1061</v>
      </c>
      <c r="D147" s="447">
        <v>655.27</v>
      </c>
      <c r="E147" s="448">
        <v>620.12</v>
      </c>
      <c r="F147" s="370">
        <v>94.635798983625079</v>
      </c>
      <c r="G147" s="369">
        <v>1</v>
      </c>
      <c r="H147" s="469">
        <v>2.9950000000000001</v>
      </c>
      <c r="K147" s="28"/>
      <c r="L147" s="29"/>
    </row>
    <row r="148" spans="2:12" s="27" customFormat="1" ht="16.25" customHeight="1" x14ac:dyDescent="0.2">
      <c r="B148" s="320" t="s">
        <v>153</v>
      </c>
      <c r="C148" s="339" t="s">
        <v>1062</v>
      </c>
      <c r="D148" s="455">
        <v>453.77</v>
      </c>
      <c r="E148" s="455">
        <v>435.49</v>
      </c>
      <c r="F148" s="384">
        <v>95.971527425788409</v>
      </c>
      <c r="G148" s="338">
        <v>1</v>
      </c>
      <c r="H148" s="474">
        <v>3.04</v>
      </c>
      <c r="K148" s="28"/>
      <c r="L148" s="29"/>
    </row>
    <row r="149" spans="2:12" s="27" customFormat="1" ht="16.25" customHeight="1" x14ac:dyDescent="0.2">
      <c r="B149" s="320" t="s">
        <v>154</v>
      </c>
      <c r="C149" s="368" t="s">
        <v>1063</v>
      </c>
      <c r="D149" s="447">
        <v>2955.74</v>
      </c>
      <c r="E149" s="448">
        <v>2841.49</v>
      </c>
      <c r="F149" s="370">
        <v>96.13463971797249</v>
      </c>
      <c r="G149" s="369">
        <v>1</v>
      </c>
      <c r="H149" s="469">
        <v>15.884</v>
      </c>
      <c r="K149" s="28"/>
      <c r="L149" s="29"/>
    </row>
    <row r="150" spans="2:12" s="27" customFormat="1" ht="16.25" customHeight="1" x14ac:dyDescent="0.2">
      <c r="B150" s="320" t="s">
        <v>155</v>
      </c>
      <c r="C150" s="339" t="s">
        <v>1064</v>
      </c>
      <c r="D150" s="455">
        <v>1464.14</v>
      </c>
      <c r="E150" s="455">
        <v>1430.78</v>
      </c>
      <c r="F150" s="384">
        <v>97.721529361946253</v>
      </c>
      <c r="G150" s="338">
        <v>1</v>
      </c>
      <c r="H150" s="474">
        <v>11.944000000000001</v>
      </c>
      <c r="K150" s="28"/>
      <c r="L150" s="29"/>
    </row>
    <row r="151" spans="2:12" s="27" customFormat="1" ht="16.25" customHeight="1" x14ac:dyDescent="0.2">
      <c r="B151" s="320" t="s">
        <v>156</v>
      </c>
      <c r="C151" s="368" t="s">
        <v>1065</v>
      </c>
      <c r="D151" s="447">
        <v>1109.8699999999999</v>
      </c>
      <c r="E151" s="448">
        <v>1061.99</v>
      </c>
      <c r="F151" s="370">
        <v>95.685981241046264</v>
      </c>
      <c r="G151" s="369">
        <v>1</v>
      </c>
      <c r="H151" s="469">
        <v>10.819000000000001</v>
      </c>
      <c r="K151" s="28"/>
      <c r="L151" s="29"/>
    </row>
    <row r="152" spans="2:12" s="27" customFormat="1" ht="16.25" customHeight="1" x14ac:dyDescent="0.2">
      <c r="B152" s="320" t="s">
        <v>157</v>
      </c>
      <c r="C152" s="339" t="s">
        <v>1066</v>
      </c>
      <c r="D152" s="455">
        <v>2393.4499999999998</v>
      </c>
      <c r="E152" s="455">
        <v>2247.3000000000002</v>
      </c>
      <c r="F152" s="384">
        <v>93.893751697340676</v>
      </c>
      <c r="G152" s="338">
        <v>1</v>
      </c>
      <c r="H152" s="474">
        <v>36.420872000000003</v>
      </c>
      <c r="K152" s="28"/>
      <c r="L152" s="29"/>
    </row>
    <row r="153" spans="2:12" s="27" customFormat="1" ht="16.25" customHeight="1" x14ac:dyDescent="0.2">
      <c r="B153" s="320" t="s">
        <v>158</v>
      </c>
      <c r="C153" s="368" t="s">
        <v>1067</v>
      </c>
      <c r="D153" s="447">
        <v>4524</v>
      </c>
      <c r="E153" s="448">
        <v>4356.3599999999997</v>
      </c>
      <c r="F153" s="370">
        <v>96.294429708222808</v>
      </c>
      <c r="G153" s="369">
        <v>1</v>
      </c>
      <c r="H153" s="469">
        <v>20.388999999999999</v>
      </c>
      <c r="K153" s="28"/>
      <c r="L153" s="29"/>
    </row>
    <row r="154" spans="2:12" s="27" customFormat="1" ht="16.25" customHeight="1" x14ac:dyDescent="0.2">
      <c r="B154" s="320" t="s">
        <v>159</v>
      </c>
      <c r="C154" s="339" t="s">
        <v>1068</v>
      </c>
      <c r="D154" s="455">
        <v>3600.61</v>
      </c>
      <c r="E154" s="455">
        <v>3421.91</v>
      </c>
      <c r="F154" s="384">
        <v>95.036952072010024</v>
      </c>
      <c r="G154" s="338">
        <v>1</v>
      </c>
      <c r="H154" s="474">
        <v>41.36788</v>
      </c>
      <c r="K154" s="28"/>
      <c r="L154" s="29"/>
    </row>
    <row r="155" spans="2:12" s="27" customFormat="1" ht="16.25" customHeight="1" x14ac:dyDescent="0.2">
      <c r="B155" s="320" t="s">
        <v>160</v>
      </c>
      <c r="C155" s="368" t="s">
        <v>1069</v>
      </c>
      <c r="D155" s="447">
        <v>5926.17</v>
      </c>
      <c r="E155" s="448">
        <v>5741.8</v>
      </c>
      <c r="F155" s="370">
        <v>96.888884389074221</v>
      </c>
      <c r="G155" s="369">
        <v>1</v>
      </c>
      <c r="H155" s="469">
        <v>39.7455</v>
      </c>
      <c r="K155" s="28"/>
      <c r="L155" s="29"/>
    </row>
    <row r="156" spans="2:12" s="27" customFormat="1" ht="16.25" customHeight="1" x14ac:dyDescent="0.2">
      <c r="B156" s="320" t="s">
        <v>161</v>
      </c>
      <c r="C156" s="339" t="s">
        <v>1070</v>
      </c>
      <c r="D156" s="455">
        <v>2026.44</v>
      </c>
      <c r="E156" s="455">
        <v>1994.76</v>
      </c>
      <c r="F156" s="384">
        <v>98.436667258838156</v>
      </c>
      <c r="G156" s="338">
        <v>1</v>
      </c>
      <c r="H156" s="474">
        <v>10.266</v>
      </c>
      <c r="K156" s="28"/>
      <c r="L156" s="29"/>
    </row>
    <row r="157" spans="2:12" s="27" customFormat="1" ht="16.25" customHeight="1" x14ac:dyDescent="0.2">
      <c r="B157" s="320" t="s">
        <v>162</v>
      </c>
      <c r="C157" s="368" t="s">
        <v>1071</v>
      </c>
      <c r="D157" s="447">
        <v>662.58</v>
      </c>
      <c r="E157" s="448">
        <v>662.58</v>
      </c>
      <c r="F157" s="370">
        <v>100</v>
      </c>
      <c r="G157" s="369">
        <v>1</v>
      </c>
      <c r="H157" s="469">
        <v>4.1719999999999997</v>
      </c>
      <c r="K157" s="28"/>
      <c r="L157" s="29"/>
    </row>
    <row r="158" spans="2:12" s="27" customFormat="1" ht="16.25" customHeight="1" x14ac:dyDescent="0.2">
      <c r="B158" s="320" t="s">
        <v>163</v>
      </c>
      <c r="C158" s="339" t="s">
        <v>1072</v>
      </c>
      <c r="D158" s="455">
        <v>1069.82</v>
      </c>
      <c r="E158" s="455">
        <v>1069.82</v>
      </c>
      <c r="F158" s="384">
        <v>100</v>
      </c>
      <c r="G158" s="338">
        <v>1</v>
      </c>
      <c r="H158" s="474">
        <v>4.7605000000000004</v>
      </c>
      <c r="K158" s="28"/>
      <c r="L158" s="29"/>
    </row>
    <row r="159" spans="2:12" s="27" customFormat="1" ht="16.25" customHeight="1" x14ac:dyDescent="0.2">
      <c r="B159" s="320" t="s">
        <v>164</v>
      </c>
      <c r="C159" s="368" t="s">
        <v>1073</v>
      </c>
      <c r="D159" s="447">
        <v>1759.11</v>
      </c>
      <c r="E159" s="448">
        <v>1698.69</v>
      </c>
      <c r="F159" s="370">
        <v>96.565308593550157</v>
      </c>
      <c r="G159" s="369">
        <v>1</v>
      </c>
      <c r="H159" s="469">
        <v>8.9529999999999994</v>
      </c>
      <c r="K159" s="28"/>
      <c r="L159" s="29"/>
    </row>
    <row r="160" spans="2:12" s="27" customFormat="1" ht="16.25" customHeight="1" x14ac:dyDescent="0.2">
      <c r="B160" s="320" t="s">
        <v>166</v>
      </c>
      <c r="C160" s="339" t="s">
        <v>1074</v>
      </c>
      <c r="D160" s="455">
        <v>1459.86</v>
      </c>
      <c r="E160" s="455">
        <v>1436.27</v>
      </c>
      <c r="F160" s="384">
        <v>98.384091625224343</v>
      </c>
      <c r="G160" s="338">
        <v>1</v>
      </c>
      <c r="H160" s="474">
        <v>6.8609999999999998</v>
      </c>
      <c r="K160" s="28"/>
      <c r="L160" s="29"/>
    </row>
    <row r="161" spans="2:12" s="27" customFormat="1" ht="16.25" customHeight="1" x14ac:dyDescent="0.2">
      <c r="B161" s="320" t="s">
        <v>167</v>
      </c>
      <c r="C161" s="368" t="s">
        <v>1075</v>
      </c>
      <c r="D161" s="447">
        <v>1162.55</v>
      </c>
      <c r="E161" s="448">
        <v>1114.55</v>
      </c>
      <c r="F161" s="370">
        <v>95.871145327082701</v>
      </c>
      <c r="G161" s="369">
        <v>1</v>
      </c>
      <c r="H161" s="469">
        <v>5.625</v>
      </c>
      <c r="K161" s="28"/>
      <c r="L161" s="29"/>
    </row>
    <row r="162" spans="2:12" s="27" customFormat="1" ht="16.25" customHeight="1" x14ac:dyDescent="0.2">
      <c r="B162" s="320" t="s">
        <v>168</v>
      </c>
      <c r="C162" s="339" t="s">
        <v>1076</v>
      </c>
      <c r="D162" s="455">
        <v>578.17999999999995</v>
      </c>
      <c r="E162" s="455">
        <v>578.17999999999995</v>
      </c>
      <c r="F162" s="384">
        <v>100</v>
      </c>
      <c r="G162" s="338">
        <v>1</v>
      </c>
      <c r="H162" s="474">
        <v>2.855</v>
      </c>
      <c r="K162" s="28"/>
      <c r="L162" s="29"/>
    </row>
    <row r="163" spans="2:12" s="27" customFormat="1" ht="16.25" customHeight="1" x14ac:dyDescent="0.2">
      <c r="B163" s="320" t="s">
        <v>169</v>
      </c>
      <c r="C163" s="368" t="s">
        <v>1077</v>
      </c>
      <c r="D163" s="447">
        <v>507.11</v>
      </c>
      <c r="E163" s="448">
        <v>488.65</v>
      </c>
      <c r="F163" s="370">
        <v>96.359764153733892</v>
      </c>
      <c r="G163" s="369">
        <v>1</v>
      </c>
      <c r="H163" s="469">
        <v>1.8720000000000001</v>
      </c>
      <c r="K163" s="28"/>
      <c r="L163" s="29"/>
    </row>
    <row r="164" spans="2:12" s="27" customFormat="1" ht="16.25" customHeight="1" x14ac:dyDescent="0.2">
      <c r="B164" s="320" t="s">
        <v>170</v>
      </c>
      <c r="C164" s="339" t="s">
        <v>1078</v>
      </c>
      <c r="D164" s="455">
        <v>1053.3900000000001</v>
      </c>
      <c r="E164" s="455">
        <v>1027.45</v>
      </c>
      <c r="F164" s="384">
        <v>97.537474249803012</v>
      </c>
      <c r="G164" s="338">
        <v>1</v>
      </c>
      <c r="H164" s="474">
        <v>3.827</v>
      </c>
      <c r="K164" s="28"/>
      <c r="L164" s="29"/>
    </row>
    <row r="165" spans="2:12" s="27" customFormat="1" ht="16.25" customHeight="1" x14ac:dyDescent="0.2">
      <c r="B165" s="320" t="s">
        <v>171</v>
      </c>
      <c r="C165" s="368" t="s">
        <v>1079</v>
      </c>
      <c r="D165" s="447">
        <v>1755.52</v>
      </c>
      <c r="E165" s="448">
        <v>1703.96</v>
      </c>
      <c r="F165" s="370">
        <v>97.062978490703614</v>
      </c>
      <c r="G165" s="369">
        <v>1</v>
      </c>
      <c r="H165" s="469">
        <v>5.617</v>
      </c>
      <c r="K165" s="28"/>
      <c r="L165" s="29"/>
    </row>
    <row r="166" spans="2:12" s="27" customFormat="1" ht="16.25" customHeight="1" x14ac:dyDescent="0.2">
      <c r="B166" s="320" t="s">
        <v>172</v>
      </c>
      <c r="C166" s="339" t="s">
        <v>1080</v>
      </c>
      <c r="D166" s="455">
        <v>2853.82</v>
      </c>
      <c r="E166" s="455">
        <v>2813.47</v>
      </c>
      <c r="F166" s="384">
        <v>98.58610564086031</v>
      </c>
      <c r="G166" s="338">
        <v>1</v>
      </c>
      <c r="H166" s="474">
        <v>23.282</v>
      </c>
      <c r="K166" s="28"/>
      <c r="L166" s="29"/>
    </row>
    <row r="167" spans="2:12" s="27" customFormat="1" ht="16.25" customHeight="1" x14ac:dyDescent="0.2">
      <c r="B167" s="320" t="s">
        <v>173</v>
      </c>
      <c r="C167" s="368" t="s">
        <v>1081</v>
      </c>
      <c r="D167" s="447">
        <v>1018.72</v>
      </c>
      <c r="E167" s="448">
        <v>1001.34</v>
      </c>
      <c r="F167" s="370">
        <v>98.293937490183765</v>
      </c>
      <c r="G167" s="369">
        <v>1</v>
      </c>
      <c r="H167" s="469">
        <v>3.9434999999999998</v>
      </c>
      <c r="K167" s="28"/>
      <c r="L167" s="29"/>
    </row>
    <row r="168" spans="2:12" s="27" customFormat="1" ht="16.25" customHeight="1" x14ac:dyDescent="0.2">
      <c r="B168" s="320" t="s">
        <v>174</v>
      </c>
      <c r="C168" s="339" t="s">
        <v>1082</v>
      </c>
      <c r="D168" s="455">
        <v>1774.0100000000002</v>
      </c>
      <c r="E168" s="455">
        <v>1722.72</v>
      </c>
      <c r="F168" s="384">
        <v>97.108809984160175</v>
      </c>
      <c r="G168" s="338">
        <v>1</v>
      </c>
      <c r="H168" s="474">
        <v>10.2623</v>
      </c>
      <c r="K168" s="28"/>
      <c r="L168" s="29"/>
    </row>
    <row r="169" spans="2:12" s="27" customFormat="1" ht="16.25" customHeight="1" x14ac:dyDescent="0.2">
      <c r="B169" s="320" t="s">
        <v>176</v>
      </c>
      <c r="C169" s="368" t="s">
        <v>1083</v>
      </c>
      <c r="D169" s="447">
        <v>874.15</v>
      </c>
      <c r="E169" s="448">
        <v>848.75</v>
      </c>
      <c r="F169" s="370">
        <v>97.094320196762567</v>
      </c>
      <c r="G169" s="369">
        <v>1</v>
      </c>
      <c r="H169" s="469">
        <v>5.1589999999999998</v>
      </c>
      <c r="K169" s="28"/>
      <c r="L169" s="29"/>
    </row>
    <row r="170" spans="2:12" s="27" customFormat="1" ht="16.25" customHeight="1" x14ac:dyDescent="0.2">
      <c r="B170" s="320" t="s">
        <v>177</v>
      </c>
      <c r="C170" s="339" t="s">
        <v>1084</v>
      </c>
      <c r="D170" s="455">
        <v>1049.73</v>
      </c>
      <c r="E170" s="455">
        <v>1024.6199999999999</v>
      </c>
      <c r="F170" s="384">
        <v>97.607956331628117</v>
      </c>
      <c r="G170" s="338">
        <v>1</v>
      </c>
      <c r="H170" s="474">
        <v>3.823</v>
      </c>
      <c r="K170" s="28"/>
      <c r="L170" s="29"/>
    </row>
    <row r="171" spans="2:12" s="27" customFormat="1" ht="16.25" customHeight="1" x14ac:dyDescent="0.2">
      <c r="B171" s="320" t="s">
        <v>178</v>
      </c>
      <c r="C171" s="368" t="s">
        <v>1085</v>
      </c>
      <c r="D171" s="447">
        <v>835.05</v>
      </c>
      <c r="E171" s="448">
        <v>784.92</v>
      </c>
      <c r="F171" s="370">
        <v>93.996766660679</v>
      </c>
      <c r="G171" s="369">
        <v>1</v>
      </c>
      <c r="H171" s="469">
        <v>3.3525</v>
      </c>
      <c r="K171" s="28"/>
      <c r="L171" s="29"/>
    </row>
    <row r="172" spans="2:12" s="27" customFormat="1" ht="16.25" customHeight="1" x14ac:dyDescent="0.2">
      <c r="B172" s="320" t="s">
        <v>179</v>
      </c>
      <c r="C172" s="339" t="s">
        <v>1086</v>
      </c>
      <c r="D172" s="455">
        <v>576.20000000000005</v>
      </c>
      <c r="E172" s="455">
        <v>576.20000000000005</v>
      </c>
      <c r="F172" s="384">
        <v>100</v>
      </c>
      <c r="G172" s="338">
        <v>1</v>
      </c>
      <c r="H172" s="474">
        <v>1.764</v>
      </c>
      <c r="K172" s="28"/>
      <c r="L172" s="29"/>
    </row>
    <row r="173" spans="2:12" s="27" customFormat="1" ht="16.25" customHeight="1" x14ac:dyDescent="0.2">
      <c r="B173" s="320" t="s">
        <v>181</v>
      </c>
      <c r="C173" s="368" t="s">
        <v>1087</v>
      </c>
      <c r="D173" s="447">
        <v>1027.44</v>
      </c>
      <c r="E173" s="448">
        <v>1001.28</v>
      </c>
      <c r="F173" s="370">
        <v>97.453865919177758</v>
      </c>
      <c r="G173" s="369">
        <v>1</v>
      </c>
      <c r="H173" s="469">
        <v>5.17</v>
      </c>
      <c r="K173" s="28"/>
      <c r="L173" s="29"/>
    </row>
    <row r="174" spans="2:12" s="27" customFormat="1" ht="16.25" customHeight="1" x14ac:dyDescent="0.2">
      <c r="B174" s="320" t="s">
        <v>182</v>
      </c>
      <c r="C174" s="339" t="s">
        <v>1088</v>
      </c>
      <c r="D174" s="455">
        <v>1773.05</v>
      </c>
      <c r="E174" s="455">
        <v>1648.93</v>
      </c>
      <c r="F174" s="384">
        <v>92.999633400073321</v>
      </c>
      <c r="G174" s="338">
        <v>1</v>
      </c>
      <c r="H174" s="474">
        <v>9.0459999999999994</v>
      </c>
      <c r="K174" s="28"/>
      <c r="L174" s="29"/>
    </row>
    <row r="175" spans="2:12" s="27" customFormat="1" ht="16.25" customHeight="1" x14ac:dyDescent="0.2">
      <c r="B175" s="320" t="s">
        <v>183</v>
      </c>
      <c r="C175" s="368" t="s">
        <v>1089</v>
      </c>
      <c r="D175" s="447">
        <v>961.25</v>
      </c>
      <c r="E175" s="448">
        <v>941.54</v>
      </c>
      <c r="F175" s="370">
        <v>97.949544863459039</v>
      </c>
      <c r="G175" s="369">
        <v>1</v>
      </c>
      <c r="H175" s="469">
        <v>7.6920000000000002</v>
      </c>
      <c r="K175" s="28"/>
      <c r="L175" s="29"/>
    </row>
    <row r="176" spans="2:12" s="27" customFormat="1" ht="16.25" customHeight="1" x14ac:dyDescent="0.2">
      <c r="B176" s="320" t="s">
        <v>184</v>
      </c>
      <c r="C176" s="339" t="s">
        <v>1090</v>
      </c>
      <c r="D176" s="455">
        <v>2106.16</v>
      </c>
      <c r="E176" s="455">
        <v>2000.2</v>
      </c>
      <c r="F176" s="384">
        <v>94.969043187602082</v>
      </c>
      <c r="G176" s="338">
        <v>1</v>
      </c>
      <c r="H176" s="474">
        <v>10.566000000000001</v>
      </c>
      <c r="K176" s="28"/>
      <c r="L176" s="29"/>
    </row>
    <row r="177" spans="2:12" s="27" customFormat="1" ht="16.25" customHeight="1" x14ac:dyDescent="0.2">
      <c r="B177" s="320" t="s">
        <v>185</v>
      </c>
      <c r="C177" s="368" t="s">
        <v>1091</v>
      </c>
      <c r="D177" s="447">
        <v>1794.85</v>
      </c>
      <c r="E177" s="448">
        <v>1778.84</v>
      </c>
      <c r="F177" s="370">
        <v>99.108003454327658</v>
      </c>
      <c r="G177" s="369">
        <v>1</v>
      </c>
      <c r="H177" s="469">
        <v>7.4894999999999996</v>
      </c>
      <c r="K177" s="28"/>
      <c r="L177" s="29"/>
    </row>
    <row r="178" spans="2:12" s="27" customFormat="1" ht="16.25" customHeight="1" x14ac:dyDescent="0.2">
      <c r="B178" s="320" t="s">
        <v>186</v>
      </c>
      <c r="C178" s="339" t="s">
        <v>1092</v>
      </c>
      <c r="D178" s="455">
        <v>1536.59</v>
      </c>
      <c r="E178" s="455">
        <v>1470.03</v>
      </c>
      <c r="F178" s="384">
        <v>95.668330524082549</v>
      </c>
      <c r="G178" s="338">
        <v>1</v>
      </c>
      <c r="H178" s="474">
        <v>7.5540000000000003</v>
      </c>
      <c r="K178" s="28"/>
      <c r="L178" s="29"/>
    </row>
    <row r="179" spans="2:12" s="27" customFormat="1" ht="16.25" customHeight="1" x14ac:dyDescent="0.2">
      <c r="B179" s="320" t="s">
        <v>187</v>
      </c>
      <c r="C179" s="368" t="s">
        <v>1093</v>
      </c>
      <c r="D179" s="447">
        <v>1190.7</v>
      </c>
      <c r="E179" s="448">
        <v>1146.5999999999999</v>
      </c>
      <c r="F179" s="370">
        <v>96.296296296296276</v>
      </c>
      <c r="G179" s="369">
        <v>1</v>
      </c>
      <c r="H179" s="469">
        <v>6.7930000000000001</v>
      </c>
      <c r="K179" s="28"/>
      <c r="L179" s="29"/>
    </row>
    <row r="180" spans="2:12" s="27" customFormat="1" ht="16.25" customHeight="1" x14ac:dyDescent="0.2">
      <c r="B180" s="320" t="s">
        <v>188</v>
      </c>
      <c r="C180" s="339" t="s">
        <v>1094</v>
      </c>
      <c r="D180" s="455">
        <v>1100.17</v>
      </c>
      <c r="E180" s="455">
        <v>1047.31</v>
      </c>
      <c r="F180" s="384">
        <v>95.195288000945297</v>
      </c>
      <c r="G180" s="338">
        <v>1</v>
      </c>
      <c r="H180" s="474">
        <v>4.99</v>
      </c>
      <c r="K180" s="28"/>
      <c r="L180" s="29"/>
    </row>
    <row r="181" spans="2:12" s="27" customFormat="1" ht="16.25" customHeight="1" x14ac:dyDescent="0.2">
      <c r="B181" s="320" t="s">
        <v>189</v>
      </c>
      <c r="C181" s="368" t="s">
        <v>1095</v>
      </c>
      <c r="D181" s="447">
        <v>2282.62</v>
      </c>
      <c r="E181" s="448">
        <v>2155.37</v>
      </c>
      <c r="F181" s="370">
        <v>94.425265703446044</v>
      </c>
      <c r="G181" s="369">
        <v>1</v>
      </c>
      <c r="H181" s="469">
        <v>11.452</v>
      </c>
      <c r="K181" s="28"/>
      <c r="L181" s="29"/>
    </row>
    <row r="182" spans="2:12" s="27" customFormat="1" ht="16.25" customHeight="1" x14ac:dyDescent="0.2">
      <c r="B182" s="320" t="s">
        <v>191</v>
      </c>
      <c r="C182" s="339" t="s">
        <v>1096</v>
      </c>
      <c r="D182" s="455">
        <v>818.75</v>
      </c>
      <c r="E182" s="455">
        <v>818.75</v>
      </c>
      <c r="F182" s="384">
        <v>100</v>
      </c>
      <c r="G182" s="338">
        <v>1</v>
      </c>
      <c r="H182" s="474">
        <v>3.4660000000000002</v>
      </c>
      <c r="K182" s="28"/>
      <c r="L182" s="29"/>
    </row>
    <row r="183" spans="2:12" s="27" customFormat="1" ht="16.25" customHeight="1" x14ac:dyDescent="0.2">
      <c r="B183" s="320" t="s">
        <v>192</v>
      </c>
      <c r="C183" s="368" t="s">
        <v>1097</v>
      </c>
      <c r="D183" s="447">
        <v>1746.25</v>
      </c>
      <c r="E183" s="448">
        <v>1730.19</v>
      </c>
      <c r="F183" s="370">
        <v>99.08031496062992</v>
      </c>
      <c r="G183" s="369">
        <v>1</v>
      </c>
      <c r="H183" s="469">
        <v>5.3045</v>
      </c>
      <c r="K183" s="28"/>
      <c r="L183" s="29"/>
    </row>
    <row r="184" spans="2:12" s="27" customFormat="1" ht="16.25" customHeight="1" x14ac:dyDescent="0.2">
      <c r="B184" s="320" t="s">
        <v>193</v>
      </c>
      <c r="C184" s="339" t="s">
        <v>1098</v>
      </c>
      <c r="D184" s="455">
        <v>543.09</v>
      </c>
      <c r="E184" s="455">
        <v>521.77</v>
      </c>
      <c r="F184" s="384">
        <v>96.074315490986749</v>
      </c>
      <c r="G184" s="338">
        <v>1</v>
      </c>
      <c r="H184" s="474">
        <v>2.6040000000000001</v>
      </c>
      <c r="K184" s="28"/>
      <c r="L184" s="29"/>
    </row>
    <row r="185" spans="2:12" s="27" customFormat="1" ht="16.25" customHeight="1" x14ac:dyDescent="0.2">
      <c r="B185" s="320" t="s">
        <v>194</v>
      </c>
      <c r="C185" s="368" t="s">
        <v>1099</v>
      </c>
      <c r="D185" s="447">
        <v>2225.33</v>
      </c>
      <c r="E185" s="448">
        <v>2154.13</v>
      </c>
      <c r="F185" s="370">
        <v>96.800474536360909</v>
      </c>
      <c r="G185" s="369">
        <v>1</v>
      </c>
      <c r="H185" s="469">
        <v>11.257</v>
      </c>
      <c r="K185" s="28"/>
      <c r="L185" s="29"/>
    </row>
    <row r="186" spans="2:12" s="27" customFormat="1" ht="16.25" customHeight="1" x14ac:dyDescent="0.2">
      <c r="B186" s="320" t="s">
        <v>195</v>
      </c>
      <c r="C186" s="339" t="s">
        <v>1100</v>
      </c>
      <c r="D186" s="455">
        <v>944.99</v>
      </c>
      <c r="E186" s="455">
        <v>944.99</v>
      </c>
      <c r="F186" s="384">
        <v>100</v>
      </c>
      <c r="G186" s="338">
        <v>1</v>
      </c>
      <c r="H186" s="474">
        <v>4.6180000000000003</v>
      </c>
      <c r="K186" s="28"/>
      <c r="L186" s="29"/>
    </row>
    <row r="187" spans="2:12" s="27" customFormat="1" ht="16.25" customHeight="1" x14ac:dyDescent="0.2">
      <c r="B187" s="320" t="s">
        <v>196</v>
      </c>
      <c r="C187" s="368" t="s">
        <v>1101</v>
      </c>
      <c r="D187" s="447">
        <v>991.94</v>
      </c>
      <c r="E187" s="448">
        <v>939.16</v>
      </c>
      <c r="F187" s="370">
        <v>94.679113656067898</v>
      </c>
      <c r="G187" s="369">
        <v>1</v>
      </c>
      <c r="H187" s="469">
        <v>4.7039999999999997</v>
      </c>
      <c r="K187" s="28"/>
      <c r="L187" s="29"/>
    </row>
    <row r="188" spans="2:12" s="27" customFormat="1" ht="16.25" customHeight="1" x14ac:dyDescent="0.2">
      <c r="B188" s="320" t="s">
        <v>197</v>
      </c>
      <c r="C188" s="339" t="s">
        <v>1102</v>
      </c>
      <c r="D188" s="455">
        <v>4376.95</v>
      </c>
      <c r="E188" s="455">
        <v>4245.4799999999996</v>
      </c>
      <c r="F188" s="384">
        <v>96.996310216018003</v>
      </c>
      <c r="G188" s="338">
        <v>1</v>
      </c>
      <c r="H188" s="474">
        <v>21.193000000000001</v>
      </c>
      <c r="K188" s="28"/>
      <c r="L188" s="29"/>
    </row>
    <row r="189" spans="2:12" s="27" customFormat="1" ht="16.25" customHeight="1" x14ac:dyDescent="0.2">
      <c r="B189" s="320" t="s">
        <v>198</v>
      </c>
      <c r="C189" s="368" t="s">
        <v>1103</v>
      </c>
      <c r="D189" s="447">
        <v>3207.92</v>
      </c>
      <c r="E189" s="448">
        <v>3047.39</v>
      </c>
      <c r="F189" s="370">
        <v>94.995822838474766</v>
      </c>
      <c r="G189" s="369">
        <v>1</v>
      </c>
      <c r="H189" s="469">
        <v>18.557469999999999</v>
      </c>
      <c r="K189" s="28"/>
      <c r="L189" s="29"/>
    </row>
    <row r="190" spans="2:12" s="27" customFormat="1" ht="16.25" customHeight="1" x14ac:dyDescent="0.2">
      <c r="B190" s="320" t="s">
        <v>199</v>
      </c>
      <c r="C190" s="339" t="s">
        <v>1104</v>
      </c>
      <c r="D190" s="455">
        <v>1117.3399999999999</v>
      </c>
      <c r="E190" s="455">
        <v>1095.08</v>
      </c>
      <c r="F190" s="384">
        <v>98.007768450068909</v>
      </c>
      <c r="G190" s="338">
        <v>1</v>
      </c>
      <c r="H190" s="474">
        <v>7.2789999999999999</v>
      </c>
      <c r="K190" s="28"/>
      <c r="L190" s="29"/>
    </row>
    <row r="191" spans="2:12" s="27" customFormat="1" ht="16.25" customHeight="1" x14ac:dyDescent="0.2">
      <c r="B191" s="320" t="s">
        <v>200</v>
      </c>
      <c r="C191" s="368" t="s">
        <v>1105</v>
      </c>
      <c r="D191" s="447">
        <v>813.52</v>
      </c>
      <c r="E191" s="448">
        <v>753.01</v>
      </c>
      <c r="F191" s="370">
        <v>92.56195299439473</v>
      </c>
      <c r="G191" s="369">
        <v>1</v>
      </c>
      <c r="H191" s="469">
        <v>4.6749999999999998</v>
      </c>
      <c r="K191" s="28"/>
      <c r="L191" s="29"/>
    </row>
    <row r="192" spans="2:12" s="27" customFormat="1" ht="16.25" customHeight="1" x14ac:dyDescent="0.2">
      <c r="B192" s="320" t="s">
        <v>201</v>
      </c>
      <c r="C192" s="339" t="s">
        <v>1106</v>
      </c>
      <c r="D192" s="455">
        <v>1108.9100000000001</v>
      </c>
      <c r="E192" s="455">
        <v>1068.6099999999999</v>
      </c>
      <c r="F192" s="384">
        <v>96.365800651089799</v>
      </c>
      <c r="G192" s="338">
        <v>1</v>
      </c>
      <c r="H192" s="474">
        <v>2.1120000000000001</v>
      </c>
      <c r="K192" s="28"/>
      <c r="L192" s="29"/>
    </row>
    <row r="193" spans="2:12" s="27" customFormat="1" ht="16.25" customHeight="1" x14ac:dyDescent="0.2">
      <c r="B193" s="320" t="s">
        <v>202</v>
      </c>
      <c r="C193" s="368" t="s">
        <v>1107</v>
      </c>
      <c r="D193" s="447">
        <v>1886.5</v>
      </c>
      <c r="E193" s="448">
        <v>1837.2</v>
      </c>
      <c r="F193" s="370">
        <v>97.386694937715347</v>
      </c>
      <c r="G193" s="369">
        <v>1</v>
      </c>
      <c r="H193" s="469">
        <v>9.3089999999999993</v>
      </c>
      <c r="K193" s="28"/>
      <c r="L193" s="29"/>
    </row>
    <row r="194" spans="2:12" s="27" customFormat="1" ht="16.25" customHeight="1" x14ac:dyDescent="0.2">
      <c r="B194" s="320" t="s">
        <v>203</v>
      </c>
      <c r="C194" s="339" t="s">
        <v>1108</v>
      </c>
      <c r="D194" s="455">
        <v>991.62</v>
      </c>
      <c r="E194" s="455">
        <v>991.62</v>
      </c>
      <c r="F194" s="384">
        <v>100</v>
      </c>
      <c r="G194" s="338">
        <v>1</v>
      </c>
      <c r="H194" s="474">
        <v>7.742</v>
      </c>
      <c r="K194" s="28"/>
      <c r="L194" s="29"/>
    </row>
    <row r="195" spans="2:12" s="27" customFormat="1" ht="16.25" customHeight="1" x14ac:dyDescent="0.2">
      <c r="B195" s="320" t="s">
        <v>204</v>
      </c>
      <c r="C195" s="368" t="s">
        <v>1109</v>
      </c>
      <c r="D195" s="447">
        <v>1095.9100000000001</v>
      </c>
      <c r="E195" s="448">
        <v>1075.25</v>
      </c>
      <c r="F195" s="370">
        <v>98.114808697794516</v>
      </c>
      <c r="G195" s="369">
        <v>1</v>
      </c>
      <c r="H195" s="469">
        <v>6.0250000000000004</v>
      </c>
      <c r="K195" s="28"/>
      <c r="L195" s="29"/>
    </row>
    <row r="196" spans="2:12" s="27" customFormat="1" ht="16.25" customHeight="1" x14ac:dyDescent="0.2">
      <c r="B196" s="320" t="s">
        <v>205</v>
      </c>
      <c r="C196" s="339" t="s">
        <v>1110</v>
      </c>
      <c r="D196" s="455">
        <v>905.81</v>
      </c>
      <c r="E196" s="455">
        <v>865.6</v>
      </c>
      <c r="F196" s="384">
        <v>95.560879213080014</v>
      </c>
      <c r="G196" s="338">
        <v>1</v>
      </c>
      <c r="H196" s="474">
        <v>4.1820000000000004</v>
      </c>
      <c r="K196" s="28"/>
      <c r="L196" s="29"/>
    </row>
    <row r="197" spans="2:12" s="27" customFormat="1" ht="16.25" customHeight="1" x14ac:dyDescent="0.2">
      <c r="B197" s="320" t="s">
        <v>206</v>
      </c>
      <c r="C197" s="368" t="s">
        <v>1111</v>
      </c>
      <c r="D197" s="447">
        <v>1437.84</v>
      </c>
      <c r="E197" s="448">
        <v>1416.7</v>
      </c>
      <c r="F197" s="370">
        <v>98.529739053023988</v>
      </c>
      <c r="G197" s="369">
        <v>1</v>
      </c>
      <c r="H197" s="469">
        <v>7.71</v>
      </c>
      <c r="K197" s="28"/>
      <c r="L197" s="29"/>
    </row>
    <row r="198" spans="2:12" s="27" customFormat="1" ht="16.25" customHeight="1" x14ac:dyDescent="0.2">
      <c r="B198" s="320" t="s">
        <v>207</v>
      </c>
      <c r="C198" s="339" t="s">
        <v>1112</v>
      </c>
      <c r="D198" s="455">
        <v>1884.62</v>
      </c>
      <c r="E198" s="455">
        <v>1884.62</v>
      </c>
      <c r="F198" s="384">
        <v>100</v>
      </c>
      <c r="G198" s="338">
        <v>1</v>
      </c>
      <c r="H198" s="474">
        <v>6.8354999999999997</v>
      </c>
      <c r="K198" s="28"/>
      <c r="L198" s="29"/>
    </row>
    <row r="199" spans="2:12" s="27" customFormat="1" ht="16.25" customHeight="1" x14ac:dyDescent="0.2">
      <c r="B199" s="320" t="s">
        <v>209</v>
      </c>
      <c r="C199" s="368" t="s">
        <v>1113</v>
      </c>
      <c r="D199" s="447">
        <v>1742.6399999999996</v>
      </c>
      <c r="E199" s="448">
        <v>1720.47</v>
      </c>
      <c r="F199" s="370">
        <v>98.727792315108132</v>
      </c>
      <c r="G199" s="369">
        <v>1</v>
      </c>
      <c r="H199" s="469">
        <v>6.2662000000000004</v>
      </c>
      <c r="K199" s="28"/>
      <c r="L199" s="29"/>
    </row>
    <row r="200" spans="2:12" s="27" customFormat="1" ht="16.25" customHeight="1" x14ac:dyDescent="0.2">
      <c r="B200" s="320" t="s">
        <v>210</v>
      </c>
      <c r="C200" s="339" t="s">
        <v>1114</v>
      </c>
      <c r="D200" s="455">
        <v>876.7</v>
      </c>
      <c r="E200" s="455">
        <v>838.6</v>
      </c>
      <c r="F200" s="384">
        <v>95.654157636591762</v>
      </c>
      <c r="G200" s="338">
        <v>1</v>
      </c>
      <c r="H200" s="474">
        <v>2.8719999999999999</v>
      </c>
      <c r="K200" s="28"/>
      <c r="L200" s="29"/>
    </row>
    <row r="201" spans="2:12" s="27" customFormat="1" ht="16.25" customHeight="1" x14ac:dyDescent="0.2">
      <c r="B201" s="320" t="s">
        <v>211</v>
      </c>
      <c r="C201" s="368" t="s">
        <v>1115</v>
      </c>
      <c r="D201" s="447">
        <v>4141.5600000000004</v>
      </c>
      <c r="E201" s="448">
        <v>3950.12</v>
      </c>
      <c r="F201" s="370">
        <v>95.377587189368242</v>
      </c>
      <c r="G201" s="369">
        <v>1</v>
      </c>
      <c r="H201" s="469">
        <v>35.710999999999999</v>
      </c>
      <c r="K201" s="28"/>
      <c r="L201" s="29"/>
    </row>
    <row r="202" spans="2:12" s="27" customFormat="1" ht="16.25" customHeight="1" x14ac:dyDescent="0.2">
      <c r="B202" s="320" t="s">
        <v>212</v>
      </c>
      <c r="C202" s="339" t="s">
        <v>1116</v>
      </c>
      <c r="D202" s="455">
        <v>5999.8</v>
      </c>
      <c r="E202" s="455">
        <v>5559.7</v>
      </c>
      <c r="F202" s="384">
        <v>92.664755491849732</v>
      </c>
      <c r="G202" s="338">
        <v>1</v>
      </c>
      <c r="H202" s="474">
        <v>14.25</v>
      </c>
      <c r="K202" s="28"/>
      <c r="L202" s="29"/>
    </row>
    <row r="203" spans="2:12" s="27" customFormat="1" ht="16.25" customHeight="1" x14ac:dyDescent="0.2">
      <c r="B203" s="320" t="s">
        <v>213</v>
      </c>
      <c r="C203" s="368" t="s">
        <v>1117</v>
      </c>
      <c r="D203" s="447">
        <v>2961.0600000000004</v>
      </c>
      <c r="E203" s="448">
        <v>2908.86</v>
      </c>
      <c r="F203" s="370">
        <v>98.237117788899909</v>
      </c>
      <c r="G203" s="369">
        <v>1</v>
      </c>
      <c r="H203" s="469">
        <v>17.489287999999998</v>
      </c>
      <c r="K203" s="28"/>
      <c r="L203" s="29"/>
    </row>
    <row r="204" spans="2:12" s="27" customFormat="1" ht="16.25" customHeight="1" x14ac:dyDescent="0.2">
      <c r="B204" s="320" t="s">
        <v>214</v>
      </c>
      <c r="C204" s="339" t="s">
        <v>1118</v>
      </c>
      <c r="D204" s="455">
        <v>1604.72</v>
      </c>
      <c r="E204" s="455">
        <v>1517.04</v>
      </c>
      <c r="F204" s="384">
        <v>94.536118450570811</v>
      </c>
      <c r="G204" s="338">
        <v>1</v>
      </c>
      <c r="H204" s="474">
        <v>6.899</v>
      </c>
      <c r="K204" s="28"/>
      <c r="L204" s="29"/>
    </row>
    <row r="205" spans="2:12" s="27" customFormat="1" ht="16.25" customHeight="1" x14ac:dyDescent="0.2">
      <c r="B205" s="320" t="s">
        <v>215</v>
      </c>
      <c r="C205" s="368" t="s">
        <v>1119</v>
      </c>
      <c r="D205" s="447">
        <v>2610.0500000000006</v>
      </c>
      <c r="E205" s="448">
        <v>2565.09</v>
      </c>
      <c r="F205" s="370">
        <v>98.277427635485893</v>
      </c>
      <c r="G205" s="369">
        <v>1</v>
      </c>
      <c r="H205" s="469">
        <v>36.4054</v>
      </c>
      <c r="K205" s="28"/>
      <c r="L205" s="29"/>
    </row>
    <row r="206" spans="2:12" s="27" customFormat="1" ht="16.25" customHeight="1" x14ac:dyDescent="0.2">
      <c r="B206" s="320" t="s">
        <v>216</v>
      </c>
      <c r="C206" s="339" t="s">
        <v>1120</v>
      </c>
      <c r="D206" s="455">
        <v>3692.44</v>
      </c>
      <c r="E206" s="455">
        <v>3692.44</v>
      </c>
      <c r="F206" s="384">
        <v>100</v>
      </c>
      <c r="G206" s="338">
        <v>1</v>
      </c>
      <c r="H206" s="474">
        <v>29.254619999999999</v>
      </c>
      <c r="K206" s="28"/>
      <c r="L206" s="29"/>
    </row>
    <row r="207" spans="2:12" s="27" customFormat="1" ht="16.25" customHeight="1" x14ac:dyDescent="0.2">
      <c r="B207" s="320" t="s">
        <v>217</v>
      </c>
      <c r="C207" s="368" t="s">
        <v>1121</v>
      </c>
      <c r="D207" s="447">
        <v>1706.46</v>
      </c>
      <c r="E207" s="448">
        <v>1633.75</v>
      </c>
      <c r="F207" s="370">
        <v>95.739132473072914</v>
      </c>
      <c r="G207" s="369">
        <v>1</v>
      </c>
      <c r="H207" s="469">
        <v>7.3365</v>
      </c>
      <c r="K207" s="28"/>
      <c r="L207" s="29"/>
    </row>
    <row r="208" spans="2:12" s="27" customFormat="1" ht="16.25" customHeight="1" x14ac:dyDescent="0.2">
      <c r="B208" s="320" t="s">
        <v>218</v>
      </c>
      <c r="C208" s="339" t="s">
        <v>1122</v>
      </c>
      <c r="D208" s="455">
        <v>1708.19</v>
      </c>
      <c r="E208" s="455">
        <v>1708.19</v>
      </c>
      <c r="F208" s="384">
        <v>100</v>
      </c>
      <c r="G208" s="338">
        <v>1</v>
      </c>
      <c r="H208" s="474">
        <v>11.443528000000001</v>
      </c>
      <c r="K208" s="28"/>
      <c r="L208" s="29"/>
    </row>
    <row r="209" spans="2:12" s="27" customFormat="1" ht="16.25" customHeight="1" x14ac:dyDescent="0.2">
      <c r="B209" s="320" t="s">
        <v>219</v>
      </c>
      <c r="C209" s="368" t="s">
        <v>1123</v>
      </c>
      <c r="D209" s="447">
        <v>952.06</v>
      </c>
      <c r="E209" s="448">
        <v>913.29</v>
      </c>
      <c r="F209" s="370">
        <v>95.927777661071772</v>
      </c>
      <c r="G209" s="369">
        <v>1</v>
      </c>
      <c r="H209" s="469">
        <v>3.9620000000000002</v>
      </c>
      <c r="K209" s="28"/>
      <c r="L209" s="29"/>
    </row>
    <row r="210" spans="2:12" s="27" customFormat="1" ht="16.25" customHeight="1" x14ac:dyDescent="0.2">
      <c r="B210" s="320" t="s">
        <v>221</v>
      </c>
      <c r="C210" s="339" t="s">
        <v>1124</v>
      </c>
      <c r="D210" s="455">
        <v>1264.8399999999999</v>
      </c>
      <c r="E210" s="455">
        <v>1243.47</v>
      </c>
      <c r="F210" s="384">
        <v>98.310458239777375</v>
      </c>
      <c r="G210" s="338">
        <v>1</v>
      </c>
      <c r="H210" s="474">
        <v>7.7450000000000001</v>
      </c>
      <c r="K210" s="28"/>
      <c r="L210" s="29"/>
    </row>
    <row r="211" spans="2:12" s="27" customFormat="1" ht="16.25" customHeight="1" x14ac:dyDescent="0.2">
      <c r="B211" s="320" t="s">
        <v>222</v>
      </c>
      <c r="C211" s="368" t="s">
        <v>1125</v>
      </c>
      <c r="D211" s="447">
        <v>1151.3599999999999</v>
      </c>
      <c r="E211" s="448">
        <v>1129.24</v>
      </c>
      <c r="F211" s="370">
        <v>98.078793774319067</v>
      </c>
      <c r="G211" s="369">
        <v>1</v>
      </c>
      <c r="H211" s="469">
        <v>5.4065000000000003</v>
      </c>
      <c r="K211" s="28"/>
      <c r="L211" s="29"/>
    </row>
    <row r="212" spans="2:12" s="27" customFormat="1" ht="16.25" customHeight="1" x14ac:dyDescent="0.2">
      <c r="B212" s="320" t="s">
        <v>223</v>
      </c>
      <c r="C212" s="339" t="s">
        <v>1126</v>
      </c>
      <c r="D212" s="455">
        <v>1244</v>
      </c>
      <c r="E212" s="455">
        <v>1244</v>
      </c>
      <c r="F212" s="384">
        <v>100</v>
      </c>
      <c r="G212" s="338">
        <v>1</v>
      </c>
      <c r="H212" s="474">
        <v>3.6539999999999999</v>
      </c>
      <c r="K212" s="28"/>
      <c r="L212" s="29"/>
    </row>
    <row r="213" spans="2:12" s="27" customFormat="1" ht="16.25" customHeight="1" x14ac:dyDescent="0.2">
      <c r="B213" s="320" t="s">
        <v>224</v>
      </c>
      <c r="C213" s="368" t="s">
        <v>1127</v>
      </c>
      <c r="D213" s="447">
        <v>778.19</v>
      </c>
      <c r="E213" s="448">
        <v>736.19</v>
      </c>
      <c r="F213" s="370">
        <v>94.602860483943502</v>
      </c>
      <c r="G213" s="369">
        <v>1</v>
      </c>
      <c r="H213" s="469">
        <v>4.0019999999999998</v>
      </c>
      <c r="K213" s="28"/>
      <c r="L213" s="29"/>
    </row>
    <row r="214" spans="2:12" s="27" customFormat="1" ht="16.25" customHeight="1" x14ac:dyDescent="0.2">
      <c r="B214" s="320" t="s">
        <v>225</v>
      </c>
      <c r="C214" s="339" t="s">
        <v>1128</v>
      </c>
      <c r="D214" s="455">
        <v>927.33</v>
      </c>
      <c r="E214" s="455">
        <v>927.33</v>
      </c>
      <c r="F214" s="384">
        <v>100</v>
      </c>
      <c r="G214" s="338">
        <v>1</v>
      </c>
      <c r="H214" s="474">
        <v>5.4870000000000001</v>
      </c>
      <c r="K214" s="28"/>
      <c r="L214" s="29"/>
    </row>
    <row r="215" spans="2:12" s="27" customFormat="1" ht="16.25" customHeight="1" x14ac:dyDescent="0.2">
      <c r="B215" s="320" t="s">
        <v>226</v>
      </c>
      <c r="C215" s="368" t="s">
        <v>1129</v>
      </c>
      <c r="D215" s="447">
        <v>1766.47</v>
      </c>
      <c r="E215" s="448">
        <v>1720.65</v>
      </c>
      <c r="F215" s="370">
        <v>97.40612634236642</v>
      </c>
      <c r="G215" s="369">
        <v>1</v>
      </c>
      <c r="H215" s="469">
        <v>7.3594999999999997</v>
      </c>
      <c r="K215" s="28"/>
      <c r="L215" s="29"/>
    </row>
    <row r="216" spans="2:12" s="27" customFormat="1" ht="16.25" customHeight="1" x14ac:dyDescent="0.2">
      <c r="B216" s="320" t="s">
        <v>227</v>
      </c>
      <c r="C216" s="339" t="s">
        <v>1130</v>
      </c>
      <c r="D216" s="455">
        <v>1237.8</v>
      </c>
      <c r="E216" s="455">
        <v>1196.54</v>
      </c>
      <c r="F216" s="384">
        <v>96.666666666666671</v>
      </c>
      <c r="G216" s="338">
        <v>1</v>
      </c>
      <c r="H216" s="474">
        <v>6.8140000000000001</v>
      </c>
      <c r="K216" s="28"/>
      <c r="L216" s="29"/>
    </row>
    <row r="217" spans="2:12" s="27" customFormat="1" ht="16.25" customHeight="1" x14ac:dyDescent="0.2">
      <c r="B217" s="320" t="s">
        <v>228</v>
      </c>
      <c r="C217" s="368" t="s">
        <v>1131</v>
      </c>
      <c r="D217" s="447">
        <v>2477.11</v>
      </c>
      <c r="E217" s="448">
        <v>2436.25</v>
      </c>
      <c r="F217" s="370">
        <v>98.350497151922994</v>
      </c>
      <c r="G217" s="369">
        <v>1</v>
      </c>
      <c r="H217" s="469">
        <v>26.787880000000001</v>
      </c>
      <c r="K217" s="28"/>
      <c r="L217" s="29"/>
    </row>
    <row r="218" spans="2:12" s="27" customFormat="1" ht="16.25" customHeight="1" x14ac:dyDescent="0.2">
      <c r="B218" s="320" t="s">
        <v>229</v>
      </c>
      <c r="C218" s="339" t="s">
        <v>1132</v>
      </c>
      <c r="D218" s="455">
        <v>992.75</v>
      </c>
      <c r="E218" s="455">
        <v>992.75</v>
      </c>
      <c r="F218" s="384">
        <v>100</v>
      </c>
      <c r="G218" s="338">
        <v>1</v>
      </c>
      <c r="H218" s="474">
        <v>6.0279999999999996</v>
      </c>
      <c r="K218" s="28"/>
      <c r="L218" s="29"/>
    </row>
    <row r="219" spans="2:12" s="27" customFormat="1" ht="16.25" customHeight="1" x14ac:dyDescent="0.2">
      <c r="B219" s="320" t="s">
        <v>230</v>
      </c>
      <c r="C219" s="368" t="s">
        <v>1133</v>
      </c>
      <c r="D219" s="447">
        <v>1192.07</v>
      </c>
      <c r="E219" s="448">
        <v>1109.9000000000001</v>
      </c>
      <c r="F219" s="370">
        <v>93.106948417458725</v>
      </c>
      <c r="G219" s="369">
        <v>1</v>
      </c>
      <c r="H219" s="469">
        <v>5.5620000000000003</v>
      </c>
      <c r="K219" s="28"/>
      <c r="L219" s="29"/>
    </row>
    <row r="220" spans="2:12" s="27" customFormat="1" ht="16.25" customHeight="1" x14ac:dyDescent="0.2">
      <c r="B220" s="320" t="s">
        <v>795</v>
      </c>
      <c r="C220" s="339" t="s">
        <v>1134</v>
      </c>
      <c r="D220" s="455">
        <v>1106.3800000000001</v>
      </c>
      <c r="E220" s="455">
        <v>1022.65</v>
      </c>
      <c r="F220" s="384">
        <v>92.432075778665549</v>
      </c>
      <c r="G220" s="338">
        <v>1</v>
      </c>
      <c r="H220" s="474">
        <v>5.117</v>
      </c>
      <c r="K220" s="28"/>
      <c r="L220" s="29"/>
    </row>
    <row r="221" spans="2:12" s="27" customFormat="1" ht="16.25" customHeight="1" x14ac:dyDescent="0.2">
      <c r="B221" s="320" t="s">
        <v>231</v>
      </c>
      <c r="C221" s="368" t="s">
        <v>1135</v>
      </c>
      <c r="D221" s="447">
        <v>1861.56</v>
      </c>
      <c r="E221" s="448">
        <v>1861.56</v>
      </c>
      <c r="F221" s="370">
        <v>100</v>
      </c>
      <c r="G221" s="369">
        <v>1</v>
      </c>
      <c r="H221" s="469">
        <v>9.1959999999999997</v>
      </c>
      <c r="K221" s="28"/>
      <c r="L221" s="29"/>
    </row>
    <row r="222" spans="2:12" s="27" customFormat="1" ht="16.25" customHeight="1" x14ac:dyDescent="0.2">
      <c r="B222" s="320" t="s">
        <v>232</v>
      </c>
      <c r="C222" s="339" t="s">
        <v>1136</v>
      </c>
      <c r="D222" s="455">
        <v>1967.54</v>
      </c>
      <c r="E222" s="455">
        <v>1967.54</v>
      </c>
      <c r="F222" s="384">
        <v>100</v>
      </c>
      <c r="G222" s="338">
        <v>1</v>
      </c>
      <c r="H222" s="474">
        <v>8.1880000000000006</v>
      </c>
      <c r="K222" s="28"/>
      <c r="L222" s="29"/>
    </row>
    <row r="223" spans="2:12" s="27" customFormat="1" ht="16.25" customHeight="1" x14ac:dyDescent="0.2">
      <c r="B223" s="320" t="s">
        <v>233</v>
      </c>
      <c r="C223" s="368" t="s">
        <v>1137</v>
      </c>
      <c r="D223" s="447">
        <v>2990.68</v>
      </c>
      <c r="E223" s="448">
        <v>2908.82</v>
      </c>
      <c r="F223" s="370">
        <v>97.262829858092488</v>
      </c>
      <c r="G223" s="369">
        <v>1</v>
      </c>
      <c r="H223" s="469">
        <v>5.35</v>
      </c>
      <c r="K223" s="28"/>
      <c r="L223" s="29"/>
    </row>
    <row r="224" spans="2:12" s="27" customFormat="1" ht="16.25" customHeight="1" x14ac:dyDescent="0.2">
      <c r="B224" s="320" t="s">
        <v>235</v>
      </c>
      <c r="C224" s="339" t="s">
        <v>1138</v>
      </c>
      <c r="D224" s="455">
        <v>1155.5999999999999</v>
      </c>
      <c r="E224" s="455">
        <v>1155.5999999999999</v>
      </c>
      <c r="F224" s="384">
        <v>100</v>
      </c>
      <c r="G224" s="338">
        <v>1</v>
      </c>
      <c r="H224" s="474">
        <v>2.0156999999999998</v>
      </c>
      <c r="K224" s="28"/>
      <c r="L224" s="29"/>
    </row>
    <row r="225" spans="2:12" s="27" customFormat="1" ht="16.25" customHeight="1" x14ac:dyDescent="0.2">
      <c r="B225" s="320" t="s">
        <v>236</v>
      </c>
      <c r="C225" s="368" t="s">
        <v>1139</v>
      </c>
      <c r="D225" s="447">
        <v>1850.2</v>
      </c>
      <c r="E225" s="448">
        <v>1850.2</v>
      </c>
      <c r="F225" s="370">
        <v>100</v>
      </c>
      <c r="G225" s="369">
        <v>1</v>
      </c>
      <c r="H225" s="469">
        <v>3.5329999999999999</v>
      </c>
      <c r="K225" s="28"/>
      <c r="L225" s="29"/>
    </row>
    <row r="226" spans="2:12" s="27" customFormat="1" ht="16.25" customHeight="1" x14ac:dyDescent="0.2">
      <c r="B226" s="320" t="s">
        <v>237</v>
      </c>
      <c r="C226" s="339" t="s">
        <v>1140</v>
      </c>
      <c r="D226" s="455">
        <v>1148.72</v>
      </c>
      <c r="E226" s="455">
        <v>1148.72</v>
      </c>
      <c r="F226" s="384">
        <v>100</v>
      </c>
      <c r="G226" s="338">
        <v>1</v>
      </c>
      <c r="H226" s="474">
        <v>2.294</v>
      </c>
      <c r="K226" s="28"/>
      <c r="L226" s="29"/>
    </row>
    <row r="227" spans="2:12" s="27" customFormat="1" ht="16.25" customHeight="1" x14ac:dyDescent="0.2">
      <c r="B227" s="320" t="s">
        <v>238</v>
      </c>
      <c r="C227" s="368" t="s">
        <v>1141</v>
      </c>
      <c r="D227" s="447">
        <v>1851.39</v>
      </c>
      <c r="E227" s="448">
        <v>1851.39</v>
      </c>
      <c r="F227" s="370">
        <v>100</v>
      </c>
      <c r="G227" s="369">
        <v>1</v>
      </c>
      <c r="H227" s="469">
        <v>3.6429999999999998</v>
      </c>
      <c r="K227" s="28"/>
      <c r="L227" s="29"/>
    </row>
    <row r="228" spans="2:12" s="27" customFormat="1" ht="16.25" customHeight="1" x14ac:dyDescent="0.2">
      <c r="B228" s="320" t="s">
        <v>239</v>
      </c>
      <c r="C228" s="339" t="s">
        <v>1142</v>
      </c>
      <c r="D228" s="455">
        <v>2114.5300000000002</v>
      </c>
      <c r="E228" s="455">
        <v>2068.9299999999998</v>
      </c>
      <c r="F228" s="384">
        <v>97.843492407296168</v>
      </c>
      <c r="G228" s="338">
        <v>1</v>
      </c>
      <c r="H228" s="474">
        <v>3.2330000000000001</v>
      </c>
      <c r="K228" s="28"/>
      <c r="L228" s="29"/>
    </row>
    <row r="229" spans="2:12" s="27" customFormat="1" ht="16.25" customHeight="1" x14ac:dyDescent="0.2">
      <c r="B229" s="320" t="s">
        <v>240</v>
      </c>
      <c r="C229" s="368" t="s">
        <v>1143</v>
      </c>
      <c r="D229" s="447">
        <v>1494.36</v>
      </c>
      <c r="E229" s="448">
        <v>1446.48</v>
      </c>
      <c r="F229" s="370">
        <v>96.795952782462066</v>
      </c>
      <c r="G229" s="369">
        <v>1</v>
      </c>
      <c r="H229" s="469">
        <v>2.5750000000000002</v>
      </c>
      <c r="K229" s="28"/>
      <c r="L229" s="29"/>
    </row>
    <row r="230" spans="2:12" s="27" customFormat="1" ht="16.25" customHeight="1" x14ac:dyDescent="0.2">
      <c r="B230" s="320" t="s">
        <v>241</v>
      </c>
      <c r="C230" s="339" t="s">
        <v>1144</v>
      </c>
      <c r="D230" s="455">
        <v>1007.3</v>
      </c>
      <c r="E230" s="455">
        <v>1007.3</v>
      </c>
      <c r="F230" s="384">
        <v>100</v>
      </c>
      <c r="G230" s="338">
        <v>1</v>
      </c>
      <c r="H230" s="474">
        <v>1.8075000000000001</v>
      </c>
      <c r="K230" s="28"/>
      <c r="L230" s="29"/>
    </row>
    <row r="231" spans="2:12" s="27" customFormat="1" ht="16.25" customHeight="1" x14ac:dyDescent="0.2">
      <c r="B231" s="320" t="s">
        <v>242</v>
      </c>
      <c r="C231" s="368" t="s">
        <v>1145</v>
      </c>
      <c r="D231" s="447">
        <v>911.07</v>
      </c>
      <c r="E231" s="448">
        <v>877.53</v>
      </c>
      <c r="F231" s="370">
        <v>96.318614376502339</v>
      </c>
      <c r="G231" s="369">
        <v>1</v>
      </c>
      <c r="H231" s="469">
        <v>1.4810000000000001</v>
      </c>
      <c r="K231" s="28"/>
      <c r="L231" s="29"/>
    </row>
    <row r="232" spans="2:12" s="27" customFormat="1" ht="16.25" customHeight="1" x14ac:dyDescent="0.2">
      <c r="B232" s="320" t="s">
        <v>243</v>
      </c>
      <c r="C232" s="339" t="s">
        <v>1146</v>
      </c>
      <c r="D232" s="455">
        <v>1773.9</v>
      </c>
      <c r="E232" s="455">
        <v>1576.8</v>
      </c>
      <c r="F232" s="384">
        <v>88.888888888888886</v>
      </c>
      <c r="G232" s="338">
        <v>1</v>
      </c>
      <c r="H232" s="474">
        <v>2.6869999999999998</v>
      </c>
      <c r="K232" s="28"/>
      <c r="L232" s="29"/>
    </row>
    <row r="233" spans="2:12" s="27" customFormat="1" ht="16.25" customHeight="1" x14ac:dyDescent="0.2">
      <c r="B233" s="320" t="s">
        <v>244</v>
      </c>
      <c r="C233" s="368" t="s">
        <v>1147</v>
      </c>
      <c r="D233" s="447">
        <v>2439.9</v>
      </c>
      <c r="E233" s="448">
        <v>2211.67</v>
      </c>
      <c r="F233" s="370">
        <v>90.645928111807862</v>
      </c>
      <c r="G233" s="369">
        <v>1</v>
      </c>
      <c r="H233" s="469">
        <v>3.6305000000000001</v>
      </c>
      <c r="K233" s="28"/>
      <c r="L233" s="29"/>
    </row>
    <row r="234" spans="2:12" s="27" customFormat="1" ht="16.25" customHeight="1" x14ac:dyDescent="0.2">
      <c r="B234" s="320" t="s">
        <v>245</v>
      </c>
      <c r="C234" s="339" t="s">
        <v>1148</v>
      </c>
      <c r="D234" s="455">
        <v>15552.59</v>
      </c>
      <c r="E234" s="455">
        <v>14509.54</v>
      </c>
      <c r="F234" s="384">
        <v>93.29340000604401</v>
      </c>
      <c r="G234" s="338">
        <v>1</v>
      </c>
      <c r="H234" s="474">
        <v>22.991</v>
      </c>
      <c r="K234" s="28"/>
      <c r="L234" s="29"/>
    </row>
    <row r="235" spans="2:12" s="27" customFormat="1" ht="16.25" customHeight="1" x14ac:dyDescent="0.2">
      <c r="B235" s="320" t="s">
        <v>246</v>
      </c>
      <c r="C235" s="368" t="s">
        <v>1149</v>
      </c>
      <c r="D235" s="447">
        <v>5094.29</v>
      </c>
      <c r="E235" s="448">
        <v>4957.1899999999996</v>
      </c>
      <c r="F235" s="370">
        <v>97.308751563024472</v>
      </c>
      <c r="G235" s="369">
        <v>1</v>
      </c>
      <c r="H235" s="469">
        <v>14.097</v>
      </c>
      <c r="K235" s="28"/>
      <c r="L235" s="29"/>
    </row>
    <row r="236" spans="2:12" s="27" customFormat="1" ht="16.25" customHeight="1" x14ac:dyDescent="0.2">
      <c r="B236" s="320" t="s">
        <v>247</v>
      </c>
      <c r="C236" s="339" t="s">
        <v>1150</v>
      </c>
      <c r="D236" s="455">
        <v>3411.24</v>
      </c>
      <c r="E236" s="455">
        <v>3411.24</v>
      </c>
      <c r="F236" s="384">
        <v>100</v>
      </c>
      <c r="G236" s="338">
        <v>1</v>
      </c>
      <c r="H236" s="474">
        <v>12.928000000000001</v>
      </c>
      <c r="K236" s="28"/>
      <c r="L236" s="29"/>
    </row>
    <row r="237" spans="2:12" s="27" customFormat="1" ht="16.25" customHeight="1" x14ac:dyDescent="0.2">
      <c r="B237" s="320" t="s">
        <v>248</v>
      </c>
      <c r="C237" s="368" t="s">
        <v>1151</v>
      </c>
      <c r="D237" s="447">
        <v>1380.21</v>
      </c>
      <c r="E237" s="448">
        <v>1380.21</v>
      </c>
      <c r="F237" s="370">
        <v>100</v>
      </c>
      <c r="G237" s="369">
        <v>1</v>
      </c>
      <c r="H237" s="469">
        <v>5.67</v>
      </c>
      <c r="K237" s="28"/>
      <c r="L237" s="29"/>
    </row>
    <row r="238" spans="2:12" s="27" customFormat="1" ht="16.25" customHeight="1" x14ac:dyDescent="0.2">
      <c r="B238" s="320" t="s">
        <v>249</v>
      </c>
      <c r="C238" s="339" t="s">
        <v>1152</v>
      </c>
      <c r="D238" s="455">
        <v>4251.91</v>
      </c>
      <c r="E238" s="455">
        <v>3830.73</v>
      </c>
      <c r="F238" s="384">
        <v>90.094334075744783</v>
      </c>
      <c r="G238" s="338">
        <v>1</v>
      </c>
      <c r="H238" s="474">
        <v>12.7224</v>
      </c>
      <c r="K238" s="28"/>
      <c r="L238" s="29"/>
    </row>
    <row r="239" spans="2:12" s="27" customFormat="1" ht="16.25" customHeight="1" x14ac:dyDescent="0.2">
      <c r="B239" s="320" t="s">
        <v>250</v>
      </c>
      <c r="C239" s="368" t="s">
        <v>1153</v>
      </c>
      <c r="D239" s="447">
        <v>1571.04</v>
      </c>
      <c r="E239" s="448">
        <v>1480.68</v>
      </c>
      <c r="F239" s="370">
        <v>94.24839596700275</v>
      </c>
      <c r="G239" s="369">
        <v>1</v>
      </c>
      <c r="H239" s="469">
        <v>7.0010000000000003</v>
      </c>
      <c r="K239" s="28"/>
      <c r="L239" s="29"/>
    </row>
    <row r="240" spans="2:12" s="27" customFormat="1" ht="16.25" customHeight="1" x14ac:dyDescent="0.2">
      <c r="B240" s="320" t="s">
        <v>251</v>
      </c>
      <c r="C240" s="339" t="s">
        <v>1154</v>
      </c>
      <c r="D240" s="455">
        <v>1391.02</v>
      </c>
      <c r="E240" s="455">
        <v>1367.05</v>
      </c>
      <c r="F240" s="384">
        <v>98.276804071832174</v>
      </c>
      <c r="G240" s="338">
        <v>1</v>
      </c>
      <c r="H240" s="474">
        <v>6.61</v>
      </c>
      <c r="K240" s="28"/>
      <c r="L240" s="29"/>
    </row>
    <row r="241" spans="2:12" s="27" customFormat="1" ht="16.25" customHeight="1" x14ac:dyDescent="0.2">
      <c r="B241" s="320" t="s">
        <v>252</v>
      </c>
      <c r="C241" s="368" t="s">
        <v>1155</v>
      </c>
      <c r="D241" s="447">
        <v>2502.11</v>
      </c>
      <c r="E241" s="448">
        <v>2454.14</v>
      </c>
      <c r="F241" s="370">
        <v>98.082818101522307</v>
      </c>
      <c r="G241" s="369">
        <v>1</v>
      </c>
      <c r="H241" s="469">
        <v>6.0739999999999998</v>
      </c>
      <c r="K241" s="28"/>
      <c r="L241" s="29"/>
    </row>
    <row r="242" spans="2:12" s="27" customFormat="1" ht="16.25" customHeight="1" x14ac:dyDescent="0.2">
      <c r="B242" s="320" t="s">
        <v>253</v>
      </c>
      <c r="C242" s="339" t="s">
        <v>1156</v>
      </c>
      <c r="D242" s="455">
        <v>3541.4300000000003</v>
      </c>
      <c r="E242" s="455">
        <v>3270.77</v>
      </c>
      <c r="F242" s="384">
        <v>92.357324583572165</v>
      </c>
      <c r="G242" s="338">
        <v>1</v>
      </c>
      <c r="H242" s="474">
        <v>11.270200000000001</v>
      </c>
      <c r="K242" s="28"/>
      <c r="L242" s="29"/>
    </row>
    <row r="243" spans="2:12" s="27" customFormat="1" ht="16.25" customHeight="1" x14ac:dyDescent="0.2">
      <c r="B243" s="320" t="s">
        <v>254</v>
      </c>
      <c r="C243" s="368" t="s">
        <v>1157</v>
      </c>
      <c r="D243" s="447">
        <v>7543.0999999999995</v>
      </c>
      <c r="E243" s="448">
        <v>6989.35</v>
      </c>
      <c r="F243" s="370">
        <v>92.658853786904601</v>
      </c>
      <c r="G243" s="369">
        <v>1</v>
      </c>
      <c r="H243" s="469">
        <v>19.829799999999999</v>
      </c>
      <c r="K243" s="28"/>
      <c r="L243" s="29"/>
    </row>
    <row r="244" spans="2:12" s="27" customFormat="1" ht="16.25" customHeight="1" x14ac:dyDescent="0.2">
      <c r="B244" s="320" t="s">
        <v>255</v>
      </c>
      <c r="C244" s="339" t="s">
        <v>1158</v>
      </c>
      <c r="D244" s="455">
        <v>1189.1199999999999</v>
      </c>
      <c r="E244" s="455">
        <v>1091.2</v>
      </c>
      <c r="F244" s="384">
        <v>91.765339074273427</v>
      </c>
      <c r="G244" s="338">
        <v>1</v>
      </c>
      <c r="H244" s="474">
        <v>3.0880000000000001</v>
      </c>
      <c r="K244" s="28"/>
      <c r="L244" s="29"/>
    </row>
    <row r="245" spans="2:12" s="27" customFormat="1" ht="16.25" customHeight="1" x14ac:dyDescent="0.2">
      <c r="B245" s="320" t="s">
        <v>256</v>
      </c>
      <c r="C245" s="368" t="s">
        <v>1159</v>
      </c>
      <c r="D245" s="447">
        <v>1392</v>
      </c>
      <c r="E245" s="448">
        <v>1392</v>
      </c>
      <c r="F245" s="370">
        <v>100</v>
      </c>
      <c r="G245" s="369">
        <v>1</v>
      </c>
      <c r="H245" s="469">
        <v>4.7990000000000004</v>
      </c>
      <c r="K245" s="28"/>
      <c r="L245" s="29"/>
    </row>
    <row r="246" spans="2:12" s="27" customFormat="1" ht="16.25" customHeight="1" x14ac:dyDescent="0.2">
      <c r="B246" s="320" t="s">
        <v>257</v>
      </c>
      <c r="C246" s="339" t="s">
        <v>1160</v>
      </c>
      <c r="D246" s="455">
        <v>2151.67</v>
      </c>
      <c r="E246" s="455">
        <v>2074.91</v>
      </c>
      <c r="F246" s="384">
        <v>96.432538446880784</v>
      </c>
      <c r="G246" s="338">
        <v>1</v>
      </c>
      <c r="H246" s="474">
        <v>6.593</v>
      </c>
      <c r="K246" s="28"/>
      <c r="L246" s="29"/>
    </row>
    <row r="247" spans="2:12" s="27" customFormat="1" ht="16.25" customHeight="1" x14ac:dyDescent="0.2">
      <c r="B247" s="320" t="s">
        <v>258</v>
      </c>
      <c r="C247" s="368" t="s">
        <v>1161</v>
      </c>
      <c r="D247" s="447">
        <v>2373.1000000000004</v>
      </c>
      <c r="E247" s="448">
        <v>2163.98</v>
      </c>
      <c r="F247" s="370">
        <v>91.187897686570295</v>
      </c>
      <c r="G247" s="369">
        <v>1</v>
      </c>
      <c r="H247" s="469">
        <v>2.6032000000000002</v>
      </c>
      <c r="K247" s="28"/>
      <c r="L247" s="29"/>
    </row>
    <row r="248" spans="2:12" s="27" customFormat="1" ht="16.25" customHeight="1" x14ac:dyDescent="0.2">
      <c r="B248" s="320" t="s">
        <v>259</v>
      </c>
      <c r="C248" s="339" t="s">
        <v>1162</v>
      </c>
      <c r="D248" s="455">
        <v>3909.9</v>
      </c>
      <c r="E248" s="455">
        <v>3868.78</v>
      </c>
      <c r="F248" s="384">
        <v>98.94831069848334</v>
      </c>
      <c r="G248" s="338">
        <v>1</v>
      </c>
      <c r="H248" s="474">
        <v>8.0779999999999994</v>
      </c>
      <c r="K248" s="28"/>
      <c r="L248" s="29"/>
    </row>
    <row r="249" spans="2:12" s="27" customFormat="1" ht="16.25" customHeight="1" x14ac:dyDescent="0.2">
      <c r="B249" s="320" t="s">
        <v>260</v>
      </c>
      <c r="C249" s="368" t="s">
        <v>1163</v>
      </c>
      <c r="D249" s="447">
        <v>2176.23</v>
      </c>
      <c r="E249" s="448">
        <v>2143.2199999999998</v>
      </c>
      <c r="F249" s="370">
        <v>98.48315665164067</v>
      </c>
      <c r="G249" s="369">
        <v>1</v>
      </c>
      <c r="H249" s="469">
        <v>6.6000000000000003E-2</v>
      </c>
      <c r="K249" s="28"/>
      <c r="L249" s="29"/>
    </row>
    <row r="250" spans="2:12" s="27" customFormat="1" ht="16.25" customHeight="1" x14ac:dyDescent="0.2">
      <c r="B250" s="320" t="s">
        <v>261</v>
      </c>
      <c r="C250" s="339" t="s">
        <v>1164</v>
      </c>
      <c r="D250" s="455">
        <v>897.84</v>
      </c>
      <c r="E250" s="455">
        <v>897.84</v>
      </c>
      <c r="F250" s="384">
        <v>100</v>
      </c>
      <c r="G250" s="338">
        <v>1</v>
      </c>
      <c r="H250" s="474">
        <v>0.501</v>
      </c>
      <c r="K250" s="28"/>
      <c r="L250" s="29"/>
    </row>
    <row r="251" spans="2:12" s="27" customFormat="1" ht="16.25" customHeight="1" x14ac:dyDescent="0.2">
      <c r="B251" s="320" t="s">
        <v>262</v>
      </c>
      <c r="C251" s="368" t="s">
        <v>1165</v>
      </c>
      <c r="D251" s="447">
        <v>1222.3399999999999</v>
      </c>
      <c r="E251" s="448">
        <v>1165.54</v>
      </c>
      <c r="F251" s="370">
        <v>95.353175057676268</v>
      </c>
      <c r="G251" s="369">
        <v>1</v>
      </c>
      <c r="H251" s="469">
        <v>1.03</v>
      </c>
      <c r="K251" s="28"/>
      <c r="L251" s="29"/>
    </row>
    <row r="252" spans="2:12" s="27" customFormat="1" ht="16.25" customHeight="1" x14ac:dyDescent="0.2">
      <c r="B252" s="320" t="s">
        <v>263</v>
      </c>
      <c r="C252" s="339" t="s">
        <v>1166</v>
      </c>
      <c r="D252" s="455">
        <v>1854.13</v>
      </c>
      <c r="E252" s="455">
        <v>1733.62</v>
      </c>
      <c r="F252" s="384">
        <v>93.500455739349448</v>
      </c>
      <c r="G252" s="338">
        <v>1</v>
      </c>
      <c r="H252" s="474">
        <v>0</v>
      </c>
      <c r="K252" s="28"/>
      <c r="L252" s="29"/>
    </row>
    <row r="253" spans="2:12" s="27" customFormat="1" ht="16.25" customHeight="1" x14ac:dyDescent="0.2">
      <c r="B253" s="320" t="s">
        <v>264</v>
      </c>
      <c r="C253" s="368" t="s">
        <v>1167</v>
      </c>
      <c r="D253" s="447">
        <v>1740.7</v>
      </c>
      <c r="E253" s="448">
        <v>1716.27</v>
      </c>
      <c r="F253" s="370">
        <v>98.596541621186873</v>
      </c>
      <c r="G253" s="369">
        <v>1</v>
      </c>
      <c r="H253" s="469">
        <v>3.4809999999999999</v>
      </c>
      <c r="K253" s="28"/>
      <c r="L253" s="29"/>
    </row>
    <row r="254" spans="2:12" s="27" customFormat="1" ht="16.25" customHeight="1" thickBot="1" x14ac:dyDescent="0.25">
      <c r="B254" s="344" t="s">
        <v>803</v>
      </c>
      <c r="C254" s="493" t="s">
        <v>1025</v>
      </c>
      <c r="D254" s="494">
        <v>2287.0700000000002</v>
      </c>
      <c r="E254" s="495">
        <v>1816.79</v>
      </c>
      <c r="F254" s="496">
        <v>79.437446164743534</v>
      </c>
      <c r="G254" s="497">
        <v>1</v>
      </c>
      <c r="H254" s="498">
        <v>6.29</v>
      </c>
      <c r="K254" s="28"/>
      <c r="L254" s="29"/>
    </row>
    <row r="255" spans="2:12" s="27" customFormat="1" ht="16.25" customHeight="1" thickTop="1" x14ac:dyDescent="0.2">
      <c r="B255" s="500" t="s">
        <v>804</v>
      </c>
      <c r="C255" s="501" t="s">
        <v>1180</v>
      </c>
      <c r="D255" s="502">
        <v>14431.35</v>
      </c>
      <c r="E255" s="503">
        <v>14431.35</v>
      </c>
      <c r="F255" s="504">
        <v>100</v>
      </c>
      <c r="G255" s="505">
        <v>1</v>
      </c>
      <c r="H255" s="506" t="s">
        <v>555</v>
      </c>
      <c r="K255" s="28"/>
      <c r="L255" s="29"/>
    </row>
    <row r="256" spans="2:12" x14ac:dyDescent="0.2">
      <c r="B256" s="499"/>
      <c r="C256" s="499"/>
      <c r="D256" s="429"/>
      <c r="E256" s="348"/>
      <c r="F256" s="348"/>
      <c r="G256" s="348"/>
      <c r="H256" s="348"/>
    </row>
    <row r="257" spans="2:8" s="27" customFormat="1" ht="16.25" customHeight="1" x14ac:dyDescent="0.2">
      <c r="B257" s="430" t="s">
        <v>1026</v>
      </c>
      <c r="C257" s="431"/>
      <c r="D257" s="432">
        <f>SUM(D258:D262)</f>
        <v>1654570.95</v>
      </c>
      <c r="E257" s="433">
        <v>1640102.0699999998</v>
      </c>
      <c r="F257" s="434">
        <v>99.1</v>
      </c>
      <c r="G257" s="107">
        <v>1276</v>
      </c>
      <c r="H257" s="107">
        <v>33495</v>
      </c>
    </row>
    <row r="258" spans="2:8" s="27" customFormat="1" ht="16.25" customHeight="1" x14ac:dyDescent="0.2">
      <c r="B258" s="435" t="s">
        <v>551</v>
      </c>
      <c r="C258" s="436"/>
      <c r="D258" s="437">
        <v>396543.65</v>
      </c>
      <c r="E258" s="438">
        <v>393416.35</v>
      </c>
      <c r="F258" s="439">
        <v>99.210999999999999</v>
      </c>
      <c r="G258" s="394">
        <v>831</v>
      </c>
      <c r="H258" s="440" t="s">
        <v>269</v>
      </c>
    </row>
    <row r="259" spans="2:8" s="27" customFormat="1" ht="16.25" customHeight="1" x14ac:dyDescent="0.2">
      <c r="B259" s="395" t="s">
        <v>552</v>
      </c>
      <c r="C259" s="396"/>
      <c r="D259" s="441">
        <v>298731.33999999997</v>
      </c>
      <c r="E259" s="441">
        <v>297279.99999999988</v>
      </c>
      <c r="F259" s="398">
        <v>99.395071839466198</v>
      </c>
      <c r="G259" s="397">
        <v>272</v>
      </c>
      <c r="H259" s="400" t="s">
        <v>870</v>
      </c>
    </row>
    <row r="260" spans="2:8" s="27" customFormat="1" ht="16.25" customHeight="1" x14ac:dyDescent="0.2">
      <c r="B260" s="402" t="s">
        <v>553</v>
      </c>
      <c r="C260" s="354"/>
      <c r="D260" s="442">
        <v>673063.91</v>
      </c>
      <c r="E260" s="442">
        <v>673063.91</v>
      </c>
      <c r="F260" s="404">
        <v>100</v>
      </c>
      <c r="G260" s="403">
        <v>30</v>
      </c>
      <c r="H260" s="406" t="s">
        <v>269</v>
      </c>
    </row>
    <row r="261" spans="2:8" s="27" customFormat="1" ht="16.25" customHeight="1" x14ac:dyDescent="0.2">
      <c r="B261" s="408" t="s">
        <v>1027</v>
      </c>
      <c r="C261" s="409"/>
      <c r="D261" s="443">
        <v>271800.69999999995</v>
      </c>
      <c r="E261" s="443">
        <v>261910.46000000005</v>
      </c>
      <c r="F261" s="411">
        <v>96.361216141091703</v>
      </c>
      <c r="G261" s="410">
        <v>142</v>
      </c>
      <c r="H261" s="413" t="s">
        <v>269</v>
      </c>
    </row>
    <row r="262" spans="2:8" s="27" customFormat="1" ht="16.25" customHeight="1" x14ac:dyDescent="0.2">
      <c r="B262" s="415" t="s">
        <v>1030</v>
      </c>
      <c r="C262" s="416"/>
      <c r="D262" s="444">
        <v>14431.35</v>
      </c>
      <c r="E262" s="444">
        <v>14431.35</v>
      </c>
      <c r="F262" s="418">
        <v>100</v>
      </c>
      <c r="G262" s="417">
        <v>1</v>
      </c>
      <c r="H262" s="420" t="s">
        <v>275</v>
      </c>
    </row>
    <row r="263" spans="2:8" x14ac:dyDescent="0.3">
      <c r="B263" s="19" t="s">
        <v>593</v>
      </c>
      <c r="C263" s="249"/>
      <c r="D263" s="348"/>
      <c r="E263" s="348"/>
      <c r="F263" s="348"/>
      <c r="G263" s="348"/>
      <c r="H263" s="348"/>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60"/>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53125" style="5" customWidth="1"/>
    <col min="2" max="2" width="37.453125" style="5" customWidth="1"/>
    <col min="3" max="3" width="27.81640625" style="192" customWidth="1"/>
    <col min="4" max="4" width="27.81640625" style="5" customWidth="1"/>
    <col min="5" max="5" width="27.90625" style="5" customWidth="1"/>
    <col min="6" max="6" width="27.36328125" style="5" customWidth="1"/>
    <col min="7" max="7" width="27.36328125" style="7" customWidth="1"/>
    <col min="8" max="8" width="27.36328125" style="8" customWidth="1"/>
    <col min="9" max="9" width="13.36328125" style="8" customWidth="1"/>
    <col min="10" max="12" width="13.36328125" style="9" customWidth="1"/>
    <col min="13" max="16384" width="9" style="5"/>
  </cols>
  <sheetData>
    <row r="1" spans="1:12" x14ac:dyDescent="0.2">
      <c r="A1" s="1"/>
      <c r="B1" s="1"/>
      <c r="C1" s="1"/>
      <c r="D1" s="1"/>
      <c r="E1" s="1"/>
      <c r="F1" s="1"/>
      <c r="G1" s="2"/>
      <c r="H1" s="3"/>
      <c r="I1" s="3"/>
      <c r="J1" s="4"/>
      <c r="K1" s="4"/>
      <c r="L1" s="4"/>
    </row>
    <row r="2" spans="1:12" x14ac:dyDescent="0.2">
      <c r="A2" s="1"/>
      <c r="B2" s="243" t="s">
        <v>533</v>
      </c>
      <c r="C2" s="1384" t="s">
        <v>1826</v>
      </c>
      <c r="D2" s="1385"/>
      <c r="E2" s="215" t="s">
        <v>701</v>
      </c>
      <c r="F2" s="1"/>
      <c r="G2" s="2"/>
      <c r="H2" s="3"/>
      <c r="I2" s="3"/>
      <c r="J2" s="4"/>
      <c r="K2" s="4"/>
      <c r="L2" s="4"/>
    </row>
    <row r="3" spans="1:12" s="192" customFormat="1" x14ac:dyDescent="0.2">
      <c r="A3" s="1"/>
      <c r="B3" s="244"/>
      <c r="C3" s="422" t="str">
        <f>VLOOKUP(C2,B55:C351,2,FALSE)</f>
        <v>Of-T-001</v>
      </c>
      <c r="D3" s="1213"/>
      <c r="E3" s="1"/>
      <c r="F3" s="1"/>
      <c r="G3" s="2"/>
      <c r="H3" s="3"/>
      <c r="I3" s="3"/>
      <c r="J3" s="4"/>
      <c r="K3" s="4"/>
      <c r="L3" s="4"/>
    </row>
    <row r="4" spans="1:12" x14ac:dyDescent="0.2">
      <c r="A4" s="1"/>
      <c r="B4" s="135" t="s">
        <v>641</v>
      </c>
      <c r="C4" s="1214"/>
      <c r="D4" s="1214"/>
      <c r="E4" s="1"/>
      <c r="F4" s="1"/>
      <c r="G4" s="2"/>
      <c r="H4" s="3"/>
      <c r="I4" s="3"/>
      <c r="J4" s="4"/>
      <c r="K4" s="4"/>
      <c r="L4" s="4"/>
    </row>
    <row r="5" spans="1:12" x14ac:dyDescent="0.2">
      <c r="A5" s="1"/>
      <c r="B5" s="300" t="s">
        <v>642</v>
      </c>
      <c r="C5" s="1388" t="str">
        <f>VLOOKUP($C$3,'3_All Propertoes'!$B$4:$P$284,3,FALSE)</f>
        <v>Shinjuku Ward, Tokyo</v>
      </c>
      <c r="D5" s="1389"/>
      <c r="E5" s="1"/>
      <c r="F5" s="1"/>
      <c r="G5" s="2"/>
      <c r="I5" s="3"/>
      <c r="J5" s="4"/>
      <c r="K5" s="4"/>
      <c r="L5" s="4"/>
    </row>
    <row r="6" spans="1:12" x14ac:dyDescent="0.2">
      <c r="A6" s="1"/>
      <c r="B6" s="300" t="s">
        <v>643</v>
      </c>
      <c r="C6" s="1390" t="str">
        <f>VLOOKUP($C$3,'3_All Propertoes'!$B$4:$P$284,4,FALSE)</f>
        <v>Nomura Real Estate Development Co., Ltd.</v>
      </c>
      <c r="D6" s="1391"/>
      <c r="E6" s="1"/>
      <c r="F6" s="1"/>
      <c r="G6" s="2"/>
      <c r="H6" s="3"/>
      <c r="I6" s="3"/>
      <c r="J6" s="4"/>
      <c r="K6" s="4"/>
      <c r="L6" s="4"/>
    </row>
    <row r="7" spans="1:12" x14ac:dyDescent="0.2">
      <c r="A7" s="1"/>
      <c r="B7" s="300" t="s">
        <v>644</v>
      </c>
      <c r="C7" s="1392">
        <f>VLOOKUP($C$3,'3_All Propertoes'!$B$4:$P$284,6,FALSE)</f>
        <v>43900</v>
      </c>
      <c r="D7" s="1393"/>
      <c r="E7" s="1"/>
      <c r="F7" s="1"/>
      <c r="G7" s="2"/>
      <c r="H7" s="3"/>
      <c r="I7" s="3"/>
      <c r="J7" s="4"/>
      <c r="K7" s="4"/>
      <c r="L7" s="4"/>
    </row>
    <row r="8" spans="1:12" s="258" customFormat="1" x14ac:dyDescent="0.2">
      <c r="A8" s="1"/>
      <c r="B8" s="300" t="s">
        <v>645</v>
      </c>
      <c r="C8" s="1392">
        <f>VLOOKUP($C$3,'3_All Propertoes'!$B$4:$P$284,7,FALSE)</f>
        <v>43900</v>
      </c>
      <c r="D8" s="1393"/>
      <c r="E8" s="1"/>
      <c r="F8" s="1"/>
      <c r="G8" s="2"/>
      <c r="H8" s="3"/>
      <c r="I8" s="3"/>
      <c r="J8" s="4"/>
      <c r="K8" s="4"/>
      <c r="L8" s="4"/>
    </row>
    <row r="9" spans="1:12" x14ac:dyDescent="0.2">
      <c r="A9" s="1"/>
      <c r="B9" s="300" t="s">
        <v>646</v>
      </c>
      <c r="C9" s="1392" t="str">
        <f>VLOOKUP($C$3,'3_All Propertoes'!$B$4:$P$284,8,FALSE)</f>
        <v>-</v>
      </c>
      <c r="D9" s="1393"/>
      <c r="E9" s="1"/>
      <c r="F9" s="1"/>
      <c r="G9" s="2"/>
      <c r="H9" s="3"/>
      <c r="I9" s="3"/>
      <c r="J9" s="4"/>
      <c r="K9" s="4"/>
      <c r="L9" s="4"/>
    </row>
    <row r="10" spans="1:12" x14ac:dyDescent="0.2">
      <c r="A10" s="1"/>
      <c r="B10" s="300" t="s">
        <v>647</v>
      </c>
      <c r="C10" s="1394">
        <f>VLOOKUP($C$3,'3_All Propertoes'!$B$4:$P$284,9,FALSE)</f>
        <v>9298.2099999999991</v>
      </c>
      <c r="D10" s="1395"/>
      <c r="E10" s="1"/>
      <c r="F10" s="1"/>
      <c r="G10" s="2"/>
      <c r="H10" s="3"/>
      <c r="I10" s="3"/>
      <c r="J10" s="4"/>
      <c r="K10" s="4"/>
      <c r="L10" s="4"/>
    </row>
    <row r="11" spans="1:12" s="258" customFormat="1" x14ac:dyDescent="0.2">
      <c r="A11" s="1"/>
      <c r="B11" s="300" t="s">
        <v>648</v>
      </c>
      <c r="C11" s="1394">
        <f>VLOOKUP($C$3,'3_All Propertoes'!$B$4:$P$284,10,FALSE)</f>
        <v>117258.88</v>
      </c>
      <c r="D11" s="1395"/>
      <c r="E11" s="1"/>
      <c r="F11" s="1"/>
      <c r="G11" s="2"/>
      <c r="H11" s="3"/>
      <c r="I11" s="3"/>
      <c r="J11" s="4"/>
      <c r="K11" s="4"/>
      <c r="L11" s="4"/>
    </row>
    <row r="12" spans="1:12" ht="15" customHeight="1" x14ac:dyDescent="0.2">
      <c r="A12" s="1"/>
      <c r="B12" s="300" t="s">
        <v>649</v>
      </c>
      <c r="C12" s="1386">
        <f>VLOOKUP($C$3,'3_All Propertoes'!$B$4:$P$284,11,FALSE)</f>
        <v>28641</v>
      </c>
      <c r="D12" s="1387"/>
      <c r="E12" s="1"/>
      <c r="F12" s="1"/>
      <c r="G12" s="2"/>
      <c r="H12" s="3"/>
      <c r="I12" s="3"/>
      <c r="J12" s="4"/>
      <c r="K12" s="4"/>
      <c r="L12" s="4"/>
    </row>
    <row r="13" spans="1:12" x14ac:dyDescent="0.2">
      <c r="A13" s="1"/>
      <c r="B13" s="300" t="s">
        <v>650</v>
      </c>
      <c r="C13" s="1386">
        <f>VLOOKUP($C$3,'3_All Propertoes'!$B$4:$P$284,12,FALSE)</f>
        <v>37963</v>
      </c>
      <c r="D13" s="1387"/>
      <c r="E13" s="1"/>
      <c r="F13" s="1"/>
      <c r="G13" s="2"/>
      <c r="H13" s="3"/>
      <c r="I13" s="3"/>
      <c r="J13" s="4"/>
      <c r="K13" s="4"/>
      <c r="L13" s="4"/>
    </row>
    <row r="14" spans="1:12" x14ac:dyDescent="0.2">
      <c r="A14" s="1"/>
      <c r="B14" s="300" t="s">
        <v>651</v>
      </c>
      <c r="C14" s="1386" t="str">
        <f>VLOOKUP($C$3,'3_All Propertoes'!$B$4:$P$284,13,FALSE)</f>
        <v>-</v>
      </c>
      <c r="D14" s="1387"/>
      <c r="E14" s="1"/>
      <c r="F14" s="1"/>
      <c r="G14" s="2"/>
      <c r="H14" s="3"/>
      <c r="I14" s="3"/>
      <c r="J14" s="4"/>
      <c r="K14" s="4"/>
      <c r="L14" s="4"/>
    </row>
    <row r="15" spans="1:12" s="258" customFormat="1" x14ac:dyDescent="0.2">
      <c r="A15" s="1"/>
      <c r="B15" s="1"/>
      <c r="C15" s="1"/>
      <c r="D15" s="1"/>
      <c r="E15" s="1"/>
      <c r="F15" s="1"/>
      <c r="G15" s="2"/>
      <c r="H15" s="3"/>
      <c r="I15" s="3"/>
      <c r="J15" s="4"/>
      <c r="K15" s="4"/>
      <c r="L15" s="4"/>
    </row>
    <row r="16" spans="1:12" x14ac:dyDescent="0.2">
      <c r="A16" s="1"/>
      <c r="B16" s="135" t="s">
        <v>652</v>
      </c>
      <c r="C16" s="245"/>
      <c r="D16" s="1"/>
      <c r="E16" s="1"/>
      <c r="F16" s="1"/>
      <c r="G16" s="245"/>
      <c r="H16" s="245" t="s">
        <v>653</v>
      </c>
      <c r="I16" s="3"/>
      <c r="J16" s="4"/>
      <c r="K16" s="4"/>
      <c r="L16" s="4"/>
    </row>
    <row r="17" spans="1:13" s="6" customFormat="1" ht="16.25" customHeight="1" x14ac:dyDescent="0.2">
      <c r="A17" s="135"/>
      <c r="B17" s="37"/>
      <c r="C17" s="193" t="s">
        <v>684</v>
      </c>
      <c r="D17" s="193" t="s">
        <v>714</v>
      </c>
      <c r="E17" s="193" t="s">
        <v>1387</v>
      </c>
      <c r="F17" s="193" t="s">
        <v>1616</v>
      </c>
      <c r="G17" s="193" t="s">
        <v>1623</v>
      </c>
      <c r="H17" s="193" t="s">
        <v>1859</v>
      </c>
      <c r="I17" s="195"/>
      <c r="J17" s="196"/>
      <c r="K17" s="196"/>
      <c r="L17" s="196"/>
      <c r="M17" s="194"/>
    </row>
    <row r="18" spans="1:13" s="6" customFormat="1" ht="16.25" customHeight="1" thickBot="1" x14ac:dyDescent="0.25">
      <c r="A18" s="135"/>
      <c r="B18" s="1200" t="s">
        <v>1825</v>
      </c>
      <c r="C18" s="207">
        <f>IFERROR(HLOOKUP('2_Individual Property'!$C$3,'4_Statements of Income (#1)'!$C$3:$JI$20,3,FALSE),"-")</f>
        <v>152</v>
      </c>
      <c r="D18" s="207">
        <f>IFERROR(HLOOKUP('2_Individual Property'!$C$3,'4_Statements of Income (#2)'!$C$3:$KZ$20,3,FALSE),"-")</f>
        <v>184</v>
      </c>
      <c r="E18" s="207">
        <f>IFERROR(HLOOKUP($C$3,'4_Statements of Income (#3)'!$C$3:$JU$24,3,FALSE),"-")</f>
        <v>181</v>
      </c>
      <c r="F18" s="207">
        <f>IFERROR(HLOOKUP($C$3,'4_Statements of Income (#4)'!$C$3:$KB$24,3,FALSE),"-")</f>
        <v>184</v>
      </c>
      <c r="G18" s="207">
        <f>IFERROR(HLOOKUP($C$3,'4_Statements of Income (#5)'!$C$3:$KB$24,3,FALSE),"-")</f>
        <v>181</v>
      </c>
      <c r="H18" s="207">
        <f>IFERROR(HLOOKUP($C$3,'4_Statements of Income (#6)'!$K$3:$KE$24,3,FALSE),"-")</f>
        <v>184</v>
      </c>
      <c r="I18" s="198"/>
      <c r="J18" s="199"/>
      <c r="K18" s="199"/>
      <c r="L18" s="199"/>
      <c r="M18" s="194"/>
    </row>
    <row r="19" spans="1:13" s="201" customFormat="1" ht="16.25" customHeight="1" thickTop="1" x14ac:dyDescent="0.2">
      <c r="A19" s="135"/>
      <c r="B19" s="202" t="s">
        <v>654</v>
      </c>
      <c r="C19" s="206">
        <f>IFERROR(HLOOKUP('2_Individual Property'!$C$3,'4_Statements of Income (#1)'!$C$3:$JI$20,4,FALSE),"-")</f>
        <v>1243.048</v>
      </c>
      <c r="D19" s="206">
        <f>IFERROR(HLOOKUP('2_Individual Property'!$C$3,'4_Statements of Income (#2)'!$C$3:$KZ$20,4,FALSE),"-")</f>
        <v>1490</v>
      </c>
      <c r="E19" s="206">
        <f>IFERROR(HLOOKUP($C$3,'4_Statements of Income (#3)'!$C$3:$JU$24,4,FALSE),"-")</f>
        <v>1521</v>
      </c>
      <c r="F19" s="206">
        <f>IFERROR(HLOOKUP($C$3,'4_Statements of Income (#4)'!$C$3:$KB$24,4,FALSE),"-")</f>
        <v>1540</v>
      </c>
      <c r="G19" s="206">
        <f>IFERROR(HLOOKUP($C$3,'4_Statements of Income (#5)'!$C$3:$KB$24,4,FALSE),"-")</f>
        <v>1578</v>
      </c>
      <c r="H19" s="206">
        <f>IFERROR(HLOOKUP($C$3,'4_Statements of Income (#6)'!$K$3:$KE$24,4,FALSE),"-")</f>
        <v>1593</v>
      </c>
      <c r="I19" s="198"/>
      <c r="J19" s="199"/>
      <c r="K19" s="199"/>
      <c r="L19" s="199"/>
      <c r="M19" s="194"/>
    </row>
    <row r="20" spans="1:13" s="201" customFormat="1" ht="16.25" customHeight="1" thickBot="1" x14ac:dyDescent="0.25">
      <c r="A20" s="135"/>
      <c r="B20" s="205" t="s">
        <v>655</v>
      </c>
      <c r="C20" s="237">
        <f>IFERROR(HLOOKUP('2_Individual Property'!$C$3,'4_Statements of Income (#1)'!$C$3:$JI$20,5,FALSE),"-")</f>
        <v>118.71899999999999</v>
      </c>
      <c r="D20" s="237">
        <f>IFERROR(HLOOKUP('2_Individual Property'!$C$3,'4_Statements of Income (#2)'!$C$3:$KZ$20,5,FALSE),"-")</f>
        <v>161</v>
      </c>
      <c r="E20" s="237">
        <f>IFERROR(HLOOKUP($C$3,'4_Statements of Income (#3)'!$C$3:$JU$24,5,FALSE),"-")</f>
        <v>132</v>
      </c>
      <c r="F20" s="237">
        <f>IFERROR(HLOOKUP($C$3,'4_Statements of Income (#4)'!$C$3:$KB$24,5,FALSE),"-")</f>
        <v>167</v>
      </c>
      <c r="G20" s="237">
        <f>IFERROR(HLOOKUP($C$3,'4_Statements of Income (#5)'!$C$3:$KB$24,5,FALSE),"-")</f>
        <v>133</v>
      </c>
      <c r="H20" s="237">
        <f>IFERROR(HLOOKUP($C$3,'4_Statements of Income (#6)'!$K$3:$KE$24,5,FALSE),"-")</f>
        <v>167</v>
      </c>
      <c r="I20" s="198"/>
      <c r="J20" s="199"/>
      <c r="K20" s="199"/>
      <c r="L20" s="199"/>
      <c r="M20" s="194"/>
    </row>
    <row r="21" spans="1:13" s="201" customFormat="1" ht="16.25" customHeight="1" thickTop="1" thickBot="1" x14ac:dyDescent="0.25">
      <c r="A21" s="135"/>
      <c r="B21" s="238" t="s">
        <v>656</v>
      </c>
      <c r="C21" s="239">
        <f>IF(IFERROR(HLOOKUP('2_Individual Property'!$C$3,'4_Statements of Income (#1)'!$C$3:$KZ$20,6,FALSE),"-")="（Note1）","（Note）",IF(IFERROR(HLOOKUP('2_Individual Property'!$C$3,'4_Statements of Income (#1)'!$C$3:$KZ$20,6,FALSE),"-")="（Note2）","（Note）",IFERROR(HLOOKUP('2_Individual Property'!$C$3,'4_Statements of Income (#1)'!$C$3:$KZ$20,6,FALSE),"-")))</f>
        <v>1361.7670000000001</v>
      </c>
      <c r="D21" s="239">
        <f>IF(IFERROR(HLOOKUP('2_Individual Property'!$C$3,'4_Statements of Income (#2)'!$C$3:$KZ$20,6,FALSE),"-")="（Note1）","（Note）",IF(IFERROR(HLOOKUP('2_Individual Property'!$C$3,'4_Statements of Income (#2)'!$C$3:$KZ$20,6,FALSE),"-")="（Note2）","（Note）",IFERROR(HLOOKUP('2_Individual Property'!$C$3,'4_Statements of Income (#2)'!$C$3:$KZ$20,6,FALSE),"-")))</f>
        <v>1651</v>
      </c>
      <c r="E21" s="239">
        <f>IF(IFERROR(HLOOKUP('2_Individual Property'!$C$3,'4_Statements of Income (#3)'!$C$3:$KZ$20,6,FALSE),"-")="（Note1）","（Note）",IF(IFERROR(HLOOKUP('2_Individual Property'!$C$3,'4_Statements of Income (#3)'!$C$3:$KZ$20,6,FALSE),"-")="（Note2）","（Note）",IFERROR(HLOOKUP('2_Individual Property'!$C$3,'4_Statements of Income (#3)'!$C$3:$KZ$20,6,FALSE),"-")))</f>
        <v>1654</v>
      </c>
      <c r="F21" s="239">
        <f>IF(IFERROR(HLOOKUP('2_Individual Property'!$C$3,'4_Statements of Income (#4)'!$C$3:$KZ$20,6,FALSE),"-")="（Note1）","（Note）",IF(IFERROR(HLOOKUP('2_Individual Property'!$C$3,'4_Statements of Income (#4)'!$C$3:$KZ$20,6,FALSE),"-")="（Note2）","（Note）",IFERROR(HLOOKUP('2_Individual Property'!$C$3,'4_Statements of Income (#4)'!$C$3:$KZ$20,6,FALSE),"-")))</f>
        <v>1708</v>
      </c>
      <c r="G21" s="239">
        <f>IF(IFERROR(HLOOKUP('2_Individual Property'!$C$3,'4_Statements of Income (#5)'!$C$3:$KZ$20,6,FALSE),"-")="（Note1）","（Note）",IF(IFERROR(HLOOKUP('2_Individual Property'!$C$3,'4_Statements of Income (#5)'!$C$3:$KZ$20,6,FALSE),"-")="（Note2）","（Note）",IFERROR(HLOOKUP('2_Individual Property'!$C$3,'4_Statements of Income (#5)'!$C$3:$KZ$20,6,FALSE),"-")))</f>
        <v>1712</v>
      </c>
      <c r="H21" s="239">
        <f>IF(IFERROR(HLOOKUP('2_Individual Property'!$C$3,'4_Statements of Income (#6)'!$K$3:$KE$24,6,FALSE),"-")="（Note1）","（Note）",IF(IFERROR(HLOOKUP('2_Individual Property'!$C$3,'4_Statements of Income (#6)'!$K$3:$KE$24,6,FALSE),"-")="（Note2）","（Note）",IFERROR(HLOOKUP('2_Individual Property'!$C$3,'4_Statements of Income (#6)'!$K$3:$KE$24,6,FALSE),"-")))</f>
        <v>1761</v>
      </c>
      <c r="I21" s="198"/>
      <c r="J21" s="199"/>
      <c r="K21" s="199"/>
      <c r="L21" s="199"/>
      <c r="M21" s="194"/>
    </row>
    <row r="22" spans="1:13" s="6" customFormat="1" ht="16.25" customHeight="1" thickTop="1" x14ac:dyDescent="0.2">
      <c r="A22" s="135"/>
      <c r="B22" s="203" t="s">
        <v>657</v>
      </c>
      <c r="C22" s="209">
        <f>IFERROR(HLOOKUP('2_Individual Property'!$C$3,'4_Statements of Income (#1)'!$C$3:$JI$20,7,FALSE),"-")</f>
        <v>151.06700000000001</v>
      </c>
      <c r="D22" s="209">
        <f>IFERROR(HLOOKUP('2_Individual Property'!$C$3,'4_Statements of Income (#2)'!$C$3:$KZ$20,7,FALSE),"-")</f>
        <v>184</v>
      </c>
      <c r="E22" s="209">
        <f>IFERROR(HLOOKUP($C$3,'4_Statements of Income (#3)'!$C$3:$JU$24,7,FALSE),"-")</f>
        <v>181</v>
      </c>
      <c r="F22" s="209">
        <f>IFERROR(HLOOKUP($C$3,'4_Statements of Income (#4)'!$C$3:$KB$24,7,FALSE),"-")</f>
        <v>182</v>
      </c>
      <c r="G22" s="209">
        <f>IFERROR(HLOOKUP($C$3,'4_Statements of Income (#5)'!$C$3:$KB$24,7,FALSE),"-")</f>
        <v>184</v>
      </c>
      <c r="H22" s="209">
        <f>IFERROR(HLOOKUP($C$3,'4_Statements of Income (#6)'!$K$3:$KE$24,7,FALSE),"-")</f>
        <v>200</v>
      </c>
      <c r="I22" s="200"/>
      <c r="J22" s="199"/>
      <c r="K22" s="199"/>
      <c r="L22" s="199"/>
      <c r="M22" s="194"/>
    </row>
    <row r="23" spans="1:13" s="201" customFormat="1" ht="16.25" customHeight="1" x14ac:dyDescent="0.2">
      <c r="A23" s="135"/>
      <c r="B23" s="55" t="s">
        <v>658</v>
      </c>
      <c r="C23" s="210">
        <f>IFERROR(HLOOKUP('2_Individual Property'!$C$3,'4_Statements of Income (#1)'!$C$3:$JI$20,8,FALSE),"-")</f>
        <v>38.531999999999996</v>
      </c>
      <c r="D23" s="210">
        <f>IFERROR(HLOOKUP('2_Individual Property'!$C$3,'4_Statements of Income (#2)'!$C$3:$KZ$20,8,FALSE),"-")</f>
        <v>42</v>
      </c>
      <c r="E23" s="210">
        <f>IFERROR(HLOOKUP($C$3,'4_Statements of Income (#3)'!$C$3:$JU$24,8,FALSE),"-")</f>
        <v>43</v>
      </c>
      <c r="F23" s="210">
        <f>IFERROR(HLOOKUP($C$3,'4_Statements of Income (#4)'!$C$3:$KB$24,8,FALSE),"-")</f>
        <v>48</v>
      </c>
      <c r="G23" s="210">
        <f>IFERROR(HLOOKUP($C$3,'4_Statements of Income (#5)'!$C$3:$KB$24,8,FALSE),"-")</f>
        <v>48</v>
      </c>
      <c r="H23" s="210">
        <f>IFERROR(HLOOKUP($C$3,'4_Statements of Income (#6)'!$K$3:$KE$24,8,FALSE),"-")</f>
        <v>48</v>
      </c>
      <c r="I23" s="200"/>
      <c r="J23" s="199"/>
      <c r="K23" s="199"/>
      <c r="L23" s="199"/>
      <c r="M23" s="194"/>
    </row>
    <row r="24" spans="1:13" s="201" customFormat="1" ht="16.25" customHeight="1" x14ac:dyDescent="0.2">
      <c r="A24" s="135"/>
      <c r="B24" s="56" t="s">
        <v>659</v>
      </c>
      <c r="C24" s="208">
        <f>IFERROR(HLOOKUP('2_Individual Property'!$C$3,'4_Statements of Income (#1)'!$C$3:$JI$20,9,FALSE),"-")</f>
        <v>175.977</v>
      </c>
      <c r="D24" s="208">
        <f>IFERROR(HLOOKUP('2_Individual Property'!$C$3,'4_Statements of Income (#2)'!$C$3:$KZ$20,9,FALSE),"-")</f>
        <v>180</v>
      </c>
      <c r="E24" s="208">
        <f>IFERROR(HLOOKUP($C$3,'4_Statements of Income (#3)'!$C$3:$JU$24,9,FALSE),"-")</f>
        <v>176</v>
      </c>
      <c r="F24" s="208">
        <f>IFERROR(HLOOKUP($C$3,'4_Statements of Income (#4)'!$C$3:$KB$24,9,FALSE),"-")</f>
        <v>184</v>
      </c>
      <c r="G24" s="208">
        <f>IFERROR(HLOOKUP($C$3,'4_Statements of Income (#5)'!$C$3:$KB$24,9,FALSE),"-")</f>
        <v>180</v>
      </c>
      <c r="H24" s="208">
        <f>IFERROR(HLOOKUP($C$3,'4_Statements of Income (#6)'!$K$3:$KE$24,9,FALSE),"-")</f>
        <v>192</v>
      </c>
      <c r="I24" s="200"/>
      <c r="J24" s="199"/>
      <c r="K24" s="199"/>
      <c r="L24" s="199"/>
      <c r="M24" s="194"/>
    </row>
    <row r="25" spans="1:13" s="201" customFormat="1" ht="16.25" customHeight="1" x14ac:dyDescent="0.2">
      <c r="A25" s="135"/>
      <c r="B25" s="55" t="s">
        <v>660</v>
      </c>
      <c r="C25" s="210">
        <f>IFERROR(HLOOKUP('2_Individual Property'!$C$3,'4_Statements of Income (#1)'!$C$3:$JI$20,10,FALSE),"-")</f>
        <v>130.786</v>
      </c>
      <c r="D25" s="210">
        <f>IFERROR(HLOOKUP('2_Individual Property'!$C$3,'4_Statements of Income (#2)'!$C$3:$KZ$20,10,FALSE),"-")</f>
        <v>174</v>
      </c>
      <c r="E25" s="210">
        <f>IFERROR(HLOOKUP($C$3,'4_Statements of Income (#3)'!$C$3:$JU$24,10,FALSE),"-")</f>
        <v>143</v>
      </c>
      <c r="F25" s="210">
        <f>IFERROR(HLOOKUP($C$3,'4_Statements of Income (#4)'!$C$3:$KB$24,10,FALSE),"-")</f>
        <v>174</v>
      </c>
      <c r="G25" s="210">
        <f>IFERROR(HLOOKUP($C$3,'4_Statements of Income (#5)'!$C$3:$KB$24,10,FALSE),"-")</f>
        <v>152</v>
      </c>
      <c r="H25" s="210">
        <f>IFERROR(HLOOKUP($C$3,'4_Statements of Income (#6)'!$K$3:$KE$24,10,FALSE),"-")</f>
        <v>185</v>
      </c>
      <c r="I25" s="200"/>
      <c r="J25" s="199"/>
      <c r="K25" s="199"/>
      <c r="L25" s="199"/>
      <c r="M25" s="194"/>
    </row>
    <row r="26" spans="1:13" s="201" customFormat="1" ht="16.25" customHeight="1" x14ac:dyDescent="0.2">
      <c r="A26" s="135"/>
      <c r="B26" s="56" t="s">
        <v>661</v>
      </c>
      <c r="C26" s="208">
        <f>IFERROR(HLOOKUP('2_Individual Property'!$C$3,'4_Statements of Income (#1)'!$C$3:$JI$20,11,FALSE),"-")</f>
        <v>1.3089999999999999</v>
      </c>
      <c r="D26" s="208">
        <f>IFERROR(HLOOKUP('2_Individual Property'!$C$3,'4_Statements of Income (#2)'!$C$3:$KZ$20,11,FALSE),"-")</f>
        <v>1</v>
      </c>
      <c r="E26" s="208">
        <f>IFERROR(HLOOKUP($C$3,'4_Statements of Income (#3)'!$C$3:$JU$24,11,FALSE),"-")</f>
        <v>1</v>
      </c>
      <c r="F26" s="208">
        <f>IFERROR(HLOOKUP($C$3,'4_Statements of Income (#4)'!$C$3:$KB$24,11,FALSE),"-")</f>
        <v>1</v>
      </c>
      <c r="G26" s="208">
        <f>IFERROR(HLOOKUP($C$3,'4_Statements of Income (#5)'!$C$3:$KB$24,11,FALSE),"-")</f>
        <v>1</v>
      </c>
      <c r="H26" s="208">
        <f>IFERROR(HLOOKUP($C$3,'4_Statements of Income (#6)'!$K$3:$KE$24,11,FALSE),"-")</f>
        <v>1</v>
      </c>
      <c r="I26" s="200"/>
      <c r="J26" s="199"/>
      <c r="K26" s="199"/>
      <c r="L26" s="199"/>
      <c r="M26" s="194"/>
    </row>
    <row r="27" spans="1:13" s="201" customFormat="1" ht="16.25" customHeight="1" x14ac:dyDescent="0.2">
      <c r="A27" s="135"/>
      <c r="B27" s="55" t="s">
        <v>662</v>
      </c>
      <c r="C27" s="210">
        <f>IFERROR(HLOOKUP('2_Individual Property'!$C$3,'4_Statements of Income (#1)'!$C$3:$JI$20,12,FALSE),"-")</f>
        <v>140.04</v>
      </c>
      <c r="D27" s="210">
        <f>IFERROR(HLOOKUP('2_Individual Property'!$C$3,'4_Statements of Income (#2)'!$C$3:$KZ$20,12,FALSE),"-")</f>
        <v>162</v>
      </c>
      <c r="E27" s="210">
        <f>IFERROR(HLOOKUP($C$3,'4_Statements of Income (#3)'!$C$3:$JU$24,12,FALSE),"-")</f>
        <v>157</v>
      </c>
      <c r="F27" s="210">
        <f>IFERROR(HLOOKUP($C$3,'4_Statements of Income (#4)'!$C$3:$KB$24,12,FALSE),"-")</f>
        <v>158</v>
      </c>
      <c r="G27" s="210">
        <f>IFERROR(HLOOKUP($C$3,'4_Statements of Income (#5)'!$C$3:$KB$24,12,FALSE),"-")</f>
        <v>169</v>
      </c>
      <c r="H27" s="210">
        <f>IFERROR(HLOOKUP($C$3,'4_Statements of Income (#6)'!$K$3:$KE$24,12,FALSE),"-")</f>
        <v>144</v>
      </c>
      <c r="I27" s="200"/>
      <c r="J27" s="199"/>
      <c r="K27" s="199"/>
      <c r="L27" s="199"/>
      <c r="M27" s="194"/>
    </row>
    <row r="28" spans="1:13" s="201" customFormat="1" ht="16.25" customHeight="1" x14ac:dyDescent="0.2">
      <c r="A28" s="135"/>
      <c r="B28" s="56" t="s">
        <v>663</v>
      </c>
      <c r="C28" s="208" t="str">
        <f>IFERROR(HLOOKUP('2_Individual Property'!$C$3,'4_Statements of Income (#1)'!$C$3:$JI$20,13,FALSE),"-")</f>
        <v>-</v>
      </c>
      <c r="D28" s="208" t="str">
        <f>IFERROR(HLOOKUP('2_Individual Property'!$C$3,'4_Statements of Income (#2)'!$C$3:$KZ$20,13,FALSE),"-")</f>
        <v>-</v>
      </c>
      <c r="E28" s="208" t="str">
        <f>IFERROR(HLOOKUP($C$3,'4_Statements of Income (#3)'!$C$3:$JU$24,13,FALSE),"-")</f>
        <v>-</v>
      </c>
      <c r="F28" s="208" t="str">
        <f>IFERROR(HLOOKUP($C$3,'4_Statements of Income (#4)'!$C$3:$KB$24,13,FALSE),"-")</f>
        <v>-</v>
      </c>
      <c r="G28" s="208" t="str">
        <f>IFERROR(HLOOKUP($C$3,'4_Statements of Income (#5)'!$C$3:$KB$24,13,FALSE),"-")</f>
        <v>-</v>
      </c>
      <c r="H28" s="208" t="str">
        <f>IFERROR(HLOOKUP($C$3,'4_Statements of Income (#6)'!$K$3:$KE$24,13,FALSE),"-")</f>
        <v>-</v>
      </c>
      <c r="I28" s="200"/>
      <c r="J28" s="199"/>
      <c r="K28" s="199"/>
      <c r="L28" s="199"/>
      <c r="M28" s="194"/>
    </row>
    <row r="29" spans="1:13" s="201" customFormat="1" ht="16.25" customHeight="1" thickBot="1" x14ac:dyDescent="0.25">
      <c r="A29" s="135"/>
      <c r="B29" s="240" t="s">
        <v>664</v>
      </c>
      <c r="C29" s="241">
        <f>IFERROR(HLOOKUP('2_Individual Property'!$C$3,'4_Statements of Income (#1)'!$C$3:$JI$20,14,FALSE),"-")</f>
        <v>32.238</v>
      </c>
      <c r="D29" s="241">
        <f>IFERROR(HLOOKUP('2_Individual Property'!$C$3,'4_Statements of Income (#2)'!$C$3:$KZ$20,14,FALSE),"-")</f>
        <v>39</v>
      </c>
      <c r="E29" s="241">
        <f>IFERROR(HLOOKUP($C$3,'4_Statements of Income (#3)'!$C$3:$JU$24,14,FALSE),"-")</f>
        <v>34</v>
      </c>
      <c r="F29" s="241">
        <f>IFERROR(HLOOKUP($C$3,'4_Statements of Income (#4)'!$C$3:$KB$24,14,FALSE),"-")</f>
        <v>30</v>
      </c>
      <c r="G29" s="241">
        <f>IFERROR(HLOOKUP($C$3,'4_Statements of Income (#5)'!$C$3:$KB$24,14,FALSE),"-")</f>
        <v>37</v>
      </c>
      <c r="H29" s="241">
        <f>IFERROR(HLOOKUP($C$3,'4_Statements of Income (#6)'!$K$3:$KE$24,14,FALSE),"-")</f>
        <v>52</v>
      </c>
      <c r="I29" s="200"/>
      <c r="J29" s="199"/>
      <c r="K29" s="199"/>
      <c r="L29" s="199"/>
      <c r="M29" s="194"/>
    </row>
    <row r="30" spans="1:13" s="6" customFormat="1" ht="16.25" customHeight="1" thickTop="1" thickBot="1" x14ac:dyDescent="0.25">
      <c r="A30" s="135"/>
      <c r="B30" s="235" t="s">
        <v>665</v>
      </c>
      <c r="C30" s="242">
        <f>IFERROR(HLOOKUP('2_Individual Property'!$C$3,'4_Statements of Income (#1)'!$C$3:$JI$20,15,FALSE),"-")</f>
        <v>669.95299999999997</v>
      </c>
      <c r="D30" s="242">
        <f>IFERROR(HLOOKUP('2_Individual Property'!$C$3,'4_Statements of Income (#2)'!$C$3:$KZ$20,15,FALSE),"-")</f>
        <v>784</v>
      </c>
      <c r="E30" s="242">
        <f>IFERROR(HLOOKUP($C$3,'4_Statements of Income (#3)'!$C$3:$JU$24,15,FALSE),"-")</f>
        <v>739</v>
      </c>
      <c r="F30" s="242">
        <f>IFERROR(HLOOKUP($C$3,'4_Statements of Income (#4)'!$C$3:$KB$24,15,FALSE),"-")</f>
        <v>780</v>
      </c>
      <c r="G30" s="242">
        <f>IFERROR(HLOOKUP($C$3,'4_Statements of Income (#5)'!$C$3:$KB$24,15,FALSE),"-")</f>
        <v>774</v>
      </c>
      <c r="H30" s="242">
        <f>IFERROR(HLOOKUP($C$3,'4_Statements of Income (#6)'!$K$3:$KE$24,15,FALSE),"-")</f>
        <v>826</v>
      </c>
      <c r="I30" s="200"/>
      <c r="J30" s="199"/>
      <c r="K30" s="199"/>
      <c r="L30" s="199"/>
      <c r="M30" s="194"/>
    </row>
    <row r="31" spans="1:13" s="6" customFormat="1" ht="16.25" customHeight="1" thickTop="1" x14ac:dyDescent="0.2">
      <c r="A31" s="135"/>
      <c r="B31" s="202" t="s">
        <v>1</v>
      </c>
      <c r="C31" s="206">
        <f>IFERROR(HLOOKUP('2_Individual Property'!$C$3,'4_Statements of Income (#1)'!$C$3:$JI$20,16,FALSE),"-")</f>
        <v>691.81299999999999</v>
      </c>
      <c r="D31" s="206">
        <f>IFERROR(HLOOKUP('2_Individual Property'!$C$3,'4_Statements of Income (#2)'!$C$3:$KZ$20,16,FALSE),"-")</f>
        <v>866</v>
      </c>
      <c r="E31" s="206">
        <f>IFERROR(HLOOKUP($C$3,'4_Statements of Income (#3)'!$C$3:$JU$24,16,FALSE),"-")</f>
        <v>914</v>
      </c>
      <c r="F31" s="206">
        <f>IFERROR(HLOOKUP($C$3,'4_Statements of Income (#4)'!$C$3:$KB$24,16,FALSE),"-")</f>
        <v>927</v>
      </c>
      <c r="G31" s="206">
        <f>IFERROR(HLOOKUP($C$3,'4_Statements of Income (#5)'!$C$3:$KB$24,16,FALSE),"-")</f>
        <v>938</v>
      </c>
      <c r="H31" s="206">
        <f>IFERROR(HLOOKUP($C$3,'4_Statements of Income (#6)'!$K$3:$KE$24,16,FALSE),"-")</f>
        <v>935</v>
      </c>
      <c r="I31" s="200"/>
      <c r="J31" s="199"/>
      <c r="K31" s="199"/>
      <c r="L31" s="199"/>
      <c r="M31" s="194"/>
    </row>
    <row r="32" spans="1:13" s="6" customFormat="1" ht="16.25" customHeight="1" x14ac:dyDescent="0.2">
      <c r="A32" s="135"/>
      <c r="B32" s="56" t="s">
        <v>666</v>
      </c>
      <c r="C32" s="208">
        <f>IFERROR(HLOOKUP('2_Individual Property'!$C$3,'4_Statements of Income (#1)'!$C$3:$JI$20,17,FALSE),"-")</f>
        <v>59.225999999999999</v>
      </c>
      <c r="D32" s="208">
        <f>IFERROR(HLOOKUP('2_Individual Property'!$C$3,'4_Statements of Income (#2)'!$C$3:$KZ$20,17,FALSE),"-")</f>
        <v>86</v>
      </c>
      <c r="E32" s="208">
        <f>IFERROR(HLOOKUP($C$3,'4_Statements of Income (#3)'!$C$3:$JU$24,17,FALSE),"-")</f>
        <v>114</v>
      </c>
      <c r="F32" s="208">
        <f>IFERROR(HLOOKUP($C$3,'4_Statements of Income (#4)'!$C$3:$KB$24,17,FALSE),"-")</f>
        <v>125</v>
      </c>
      <c r="G32" s="208">
        <f>IFERROR(HLOOKUP($C$3,'4_Statements of Income (#5)'!$C$3:$KB$24,17,FALSE),"-")</f>
        <v>131</v>
      </c>
      <c r="H32" s="208">
        <f>IFERROR(HLOOKUP($C$3,'4_Statements of Income (#6)'!$K$3:$KE$24,17,FALSE),"-")</f>
        <v>153</v>
      </c>
      <c r="I32" s="200"/>
      <c r="J32" s="199"/>
      <c r="K32" s="199"/>
      <c r="L32" s="199"/>
      <c r="M32" s="194"/>
    </row>
    <row r="33" spans="1:13" s="6" customFormat="1" ht="16.25" customHeight="1" x14ac:dyDescent="0.2">
      <c r="A33" s="135"/>
      <c r="B33" s="55" t="s">
        <v>667</v>
      </c>
      <c r="C33" s="210">
        <f>IFERROR(HLOOKUP('2_Individual Property'!$C$3,'4_Statements of Income (#1)'!$C$3:$JI$20,18,FALSE),"-")</f>
        <v>632.58699999999999</v>
      </c>
      <c r="D33" s="210">
        <f>IFERROR(HLOOKUP('2_Individual Property'!$C$3,'4_Statements of Income (#2)'!$C$3:$KZ$20,18,FALSE),"-")</f>
        <v>779</v>
      </c>
      <c r="E33" s="210">
        <f>IFERROR(HLOOKUP($C$3,'4_Statements of Income (#3)'!$C$3:$JU$24,18,FALSE),"-")</f>
        <v>800</v>
      </c>
      <c r="F33" s="210">
        <f>IFERROR(HLOOKUP($C$3,'4_Statements of Income (#4)'!$C$3:$KB$24,18,FALSE),"-")</f>
        <v>802</v>
      </c>
      <c r="G33" s="210">
        <f>IFERROR(HLOOKUP($C$3,'4_Statements of Income (#5)'!$C$3:$KB$24,18,FALSE),"-")</f>
        <v>807</v>
      </c>
      <c r="H33" s="210">
        <f>IFERROR(HLOOKUP($C$3,'4_Statements of Income (#6)'!$K$3:$KE$24,18,FALSE),"-")</f>
        <v>781</v>
      </c>
      <c r="I33" s="200"/>
      <c r="J33" s="199"/>
      <c r="K33" s="199"/>
      <c r="L33" s="199"/>
      <c r="M33" s="194"/>
    </row>
    <row r="34" spans="1:13" s="6" customFormat="1" ht="16.25" customHeight="1" x14ac:dyDescent="0.2">
      <c r="A34" s="135"/>
      <c r="B34" s="216" t="str">
        <f>IF(C21="（Note）","（Note）Not disclosed, because consent has not been obtained from the tenant.","")</f>
        <v/>
      </c>
      <c r="C34" s="186"/>
      <c r="D34" s="189"/>
      <c r="E34" s="186"/>
      <c r="F34" s="186"/>
      <c r="G34" s="186"/>
      <c r="H34" s="197"/>
      <c r="I34" s="200"/>
      <c r="J34" s="199"/>
      <c r="K34" s="199"/>
      <c r="L34" s="199"/>
      <c r="M34" s="194"/>
    </row>
    <row r="35" spans="1:13" s="201" customFormat="1" ht="16.25" customHeight="1" x14ac:dyDescent="0.2">
      <c r="A35" s="135"/>
      <c r="B35" s="186"/>
      <c r="C35" s="186"/>
      <c r="D35" s="189"/>
      <c r="E35" s="186"/>
      <c r="F35" s="186"/>
      <c r="G35" s="186"/>
      <c r="H35" s="197"/>
      <c r="I35" s="200"/>
      <c r="J35" s="199"/>
      <c r="K35" s="199"/>
      <c r="L35" s="199"/>
      <c r="M35" s="194"/>
    </row>
    <row r="36" spans="1:13" s="6" customFormat="1" ht="16.25" customHeight="1" x14ac:dyDescent="0.2">
      <c r="A36" s="135"/>
      <c r="B36" s="246" t="s">
        <v>668</v>
      </c>
      <c r="C36" s="204"/>
      <c r="D36" s="189"/>
      <c r="E36" s="186"/>
      <c r="F36" s="186"/>
      <c r="G36" s="186"/>
      <c r="H36" s="197"/>
      <c r="I36" s="200"/>
      <c r="J36" s="199"/>
      <c r="K36" s="199"/>
      <c r="L36" s="199"/>
      <c r="M36" s="194"/>
    </row>
    <row r="37" spans="1:13" s="6" customFormat="1" ht="16.25" customHeight="1" x14ac:dyDescent="0.2">
      <c r="A37" s="135"/>
      <c r="B37" s="37"/>
      <c r="C37" s="193" t="s">
        <v>683</v>
      </c>
      <c r="D37" s="193" t="s">
        <v>715</v>
      </c>
      <c r="E37" s="193" t="s">
        <v>1388</v>
      </c>
      <c r="F37" s="193" t="s">
        <v>1616</v>
      </c>
      <c r="G37" s="193" t="s">
        <v>1623</v>
      </c>
      <c r="H37" s="193" t="s">
        <v>1859</v>
      </c>
      <c r="I37" s="200"/>
      <c r="J37" s="199"/>
      <c r="K37" s="199"/>
      <c r="L37" s="199"/>
      <c r="M37" s="194"/>
    </row>
    <row r="38" spans="1:13" s="201" customFormat="1" ht="16.25" customHeight="1" thickBot="1" x14ac:dyDescent="0.25">
      <c r="A38" s="135"/>
      <c r="B38" s="301" t="s">
        <v>672</v>
      </c>
      <c r="C38" s="207">
        <f>IFERROR(VLOOKUP($C$3,'5_Overview of Appraisal (#1)'!$B$5:$J$267,3,FALSE),"-")</f>
        <v>44900</v>
      </c>
      <c r="D38" s="207">
        <f>IFERROR(VLOOKUP($C$3,'5_Overview of Appraisal (#2）'!$B$5:$J$267,3,FALSE),"-")</f>
        <v>47000</v>
      </c>
      <c r="E38" s="207">
        <f>IFERROR(VLOOKUP($C$3,'5_Overview of Appraisal (#3)'!$B$5:$J$276,3,FALSE),"-")</f>
        <v>48100</v>
      </c>
      <c r="F38" s="207">
        <f>IFERROR(VLOOKUP($C$3,'5_Overview of Appraisal (#4)'!$B$5:$J$276,3,FALSE),"-")</f>
        <v>49100</v>
      </c>
      <c r="G38" s="207">
        <f>IFERROR(VLOOKUP($C$3,'5_Overview of Appraisal (#5)'!$B$5:$J$276,3,FALSE),"-")</f>
        <v>49200</v>
      </c>
      <c r="H38" s="207">
        <f>IFERROR(VLOOKUP($C$3,'5_Overview of Appraisal (#6)'!$B$5:$J$285,3,FALSE),"-")</f>
        <v>49200</v>
      </c>
      <c r="I38" s="200"/>
      <c r="J38" s="199"/>
      <c r="K38" s="199"/>
      <c r="L38" s="199"/>
      <c r="M38" s="194"/>
    </row>
    <row r="39" spans="1:13" s="201" customFormat="1" ht="16.25" customHeight="1" thickTop="1" x14ac:dyDescent="0.2">
      <c r="A39" s="135"/>
      <c r="B39" s="302" t="s">
        <v>674</v>
      </c>
      <c r="C39" s="206">
        <f>IFERROR(VLOOKUP($C$3,'5_Overview of Appraisal (#1)'!$B$5:$J$267,4,FALSE),"-")</f>
        <v>46200</v>
      </c>
      <c r="D39" s="206">
        <f>IFERROR(VLOOKUP($C$3,'5_Overview of Appraisal (#2）'!$B$5:$J$267,4,FALSE),"-")</f>
        <v>48000</v>
      </c>
      <c r="E39" s="206">
        <f>IFERROR(VLOOKUP($C$3,'5_Overview of Appraisal (#3)'!$B$5:$J$276,4,FALSE),"-")</f>
        <v>49400</v>
      </c>
      <c r="F39" s="206">
        <f>IFERROR(VLOOKUP($C$3,'5_Overview of Appraisal (#4)'!$B$5:$J$276,4,FALSE),"-")</f>
        <v>49900</v>
      </c>
      <c r="G39" s="206">
        <f>IFERROR(VLOOKUP($C$3,'5_Overview of Appraisal (#5)'!$B$5:$J$276,4,FALSE),"-")</f>
        <v>50200</v>
      </c>
      <c r="H39" s="206">
        <f>IFERROR(VLOOKUP($C$3,'5_Overview of Appraisal (#6)'!$B$5:$J$285,4,FALSE),"-")</f>
        <v>49700</v>
      </c>
      <c r="I39" s="200"/>
      <c r="J39" s="199"/>
      <c r="K39" s="199"/>
      <c r="L39" s="199"/>
      <c r="M39" s="194"/>
    </row>
    <row r="40" spans="1:13" s="201" customFormat="1" ht="16.25" customHeight="1" thickBot="1" x14ac:dyDescent="0.25">
      <c r="A40" s="135"/>
      <c r="B40" s="303" t="s">
        <v>676</v>
      </c>
      <c r="C40" s="212">
        <f>IFERROR(VLOOKUP($C$3,'5_Overview of Appraisal (#1)'!$B$5:$J$267,5,FALSE),"-")</f>
        <v>3.8</v>
      </c>
      <c r="D40" s="212">
        <f>IFERROR(VLOOKUP($C$3,'5_Overview of Appraisal (#2）'!$B$5:$J$267,5,FALSE),"-")</f>
        <v>3.8</v>
      </c>
      <c r="E40" s="212">
        <f>IFERROR(VLOOKUP($C$3,'5_Overview of Appraisal (#3)'!$B$5:$J$276,5,FALSE),"-")</f>
        <v>3.6999999999999997</v>
      </c>
      <c r="F40" s="212">
        <f>IFERROR(VLOOKUP($C$3,'5_Overview of Appraisal (#4)'!$B$5:$J$276,5,FALSE),"-")</f>
        <v>3.6999999999999997</v>
      </c>
      <c r="G40" s="212">
        <f>IFERROR(VLOOKUP($C$3,'5_Overview of Appraisal (#5)'!$B$5:$J$276,5,FALSE),"-")</f>
        <v>3.6999999999999997</v>
      </c>
      <c r="H40" s="212">
        <f>IFERROR(VLOOKUP($C$3,'5_Overview of Appraisal (#6)'!$B$5:$J$285,5,FALSE),"-")</f>
        <v>3.6999999999999997</v>
      </c>
      <c r="I40" s="200"/>
      <c r="J40" s="199"/>
      <c r="K40" s="199"/>
      <c r="L40" s="199"/>
      <c r="M40" s="194"/>
    </row>
    <row r="41" spans="1:13" s="201" customFormat="1" ht="16.25" customHeight="1" thickTop="1" x14ac:dyDescent="0.2">
      <c r="A41" s="135"/>
      <c r="B41" s="304" t="s">
        <v>673</v>
      </c>
      <c r="C41" s="211">
        <f>IFERROR(VLOOKUP($C$3,'5_Overview of Appraisal (#1)'!$B$5:$J$267,6,FALSE),"-")</f>
        <v>44400</v>
      </c>
      <c r="D41" s="211">
        <f>IFERROR(VLOOKUP($C$3,'5_Overview of Appraisal (#2）'!$B$5:$J$267,6,FALSE),"-")</f>
        <v>46500</v>
      </c>
      <c r="E41" s="211">
        <f>IFERROR(VLOOKUP($C$3,'5_Overview of Appraisal (#3)'!$B$5:$J$276,6,FALSE),"-")</f>
        <v>47600</v>
      </c>
      <c r="F41" s="211">
        <f>IFERROR(VLOOKUP($C$3,'5_Overview of Appraisal (#4)'!$B$5:$J$276,6,FALSE),"-")</f>
        <v>48800</v>
      </c>
      <c r="G41" s="211">
        <f>IFERROR(VLOOKUP($C$3,'5_Overview of Appraisal (#5)'!$B$5:$J$276,6,FALSE),"-")</f>
        <v>48800</v>
      </c>
      <c r="H41" s="211">
        <f>IFERROR(VLOOKUP($C$3,'5_Overview of Appraisal (#6)'!$B$5:$J$285,6,FALSE),"-")</f>
        <v>49000</v>
      </c>
      <c r="I41" s="200"/>
      <c r="J41" s="199"/>
      <c r="K41" s="199"/>
      <c r="L41" s="199"/>
      <c r="M41" s="194"/>
    </row>
    <row r="42" spans="1:13" s="201" customFormat="1" ht="16.25" customHeight="1" x14ac:dyDescent="0.2">
      <c r="A42" s="135"/>
      <c r="B42" s="305" t="s">
        <v>677</v>
      </c>
      <c r="C42" s="213">
        <f>IFERROR(VLOOKUP($C$3,'5_Overview of Appraisal (#1)'!$B$5:$J$267,7,FALSE),"-")</f>
        <v>4</v>
      </c>
      <c r="D42" s="213">
        <f>IFERROR(VLOOKUP($C$3,'5_Overview of Appraisal (#2）'!$B$5:$J$267,7,FALSE),"-")</f>
        <v>4</v>
      </c>
      <c r="E42" s="213">
        <f>IFERROR(VLOOKUP($C$3,'5_Overview of Appraisal (#3)'!$B$5:$J$276,7,FALSE),"-")</f>
        <v>3.9</v>
      </c>
      <c r="F42" s="213">
        <f>IFERROR(VLOOKUP($C$3,'5_Overview of Appraisal (#4)'!$B$5:$J$276,7,FALSE),"-")</f>
        <v>3.9</v>
      </c>
      <c r="G42" s="213">
        <f>IFERROR(VLOOKUP($C$3,'5_Overview of Appraisal (#5)'!$B$5:$J$276,7,FALSE),"-")</f>
        <v>3.9</v>
      </c>
      <c r="H42" s="213">
        <f>IFERROR(VLOOKUP($C$3,'5_Overview of Appraisal (#6)'!$B$5:$J$285,7,FALSE),"-")</f>
        <v>3.9</v>
      </c>
      <c r="I42" s="200"/>
      <c r="J42" s="199"/>
      <c r="K42" s="199"/>
      <c r="L42" s="199"/>
      <c r="M42" s="194"/>
    </row>
    <row r="43" spans="1:13" s="201" customFormat="1" ht="16.25" customHeight="1" thickBot="1" x14ac:dyDescent="0.25">
      <c r="A43" s="135"/>
      <c r="B43" s="306" t="s">
        <v>687</v>
      </c>
      <c r="C43" s="214">
        <f>IFERROR(VLOOKUP($C$3,'5_Overview of Appraisal (#1)'!$B$5:$J$267,8,FALSE),"-")</f>
        <v>4</v>
      </c>
      <c r="D43" s="214">
        <f>IFERROR(VLOOKUP($C$3,'5_Overview of Appraisal (#2）'!$B$5:$J$267,8,FALSE),"-")</f>
        <v>4</v>
      </c>
      <c r="E43" s="214">
        <f>IFERROR(VLOOKUP($C$3,'5_Overview of Appraisal (#3)'!$B$5:$J$276,8,FALSE),"-")</f>
        <v>3.9</v>
      </c>
      <c r="F43" s="214">
        <f>IFERROR(VLOOKUP($C$3,'5_Overview of Appraisal (#4)'!$B$5:$J$276,8,FALSE),"-")</f>
        <v>3.9</v>
      </c>
      <c r="G43" s="214">
        <f>IFERROR(VLOOKUP($C$3,'5_Overview of Appraisal (#5)'!$B$5:$J$276,8,FALSE),"-")</f>
        <v>3.9</v>
      </c>
      <c r="H43" s="214">
        <f>IFERROR(VLOOKUP($C$3,'5_Overview of Appraisal (#6)'!$B$5:$J$285,8,FALSE),"-")</f>
        <v>3.9</v>
      </c>
      <c r="I43" s="200"/>
      <c r="J43" s="199"/>
      <c r="K43" s="199"/>
      <c r="L43" s="199"/>
      <c r="M43" s="194"/>
    </row>
    <row r="44" spans="1:13" s="201" customFormat="1" ht="16.25" customHeight="1" thickTop="1" thickBot="1" x14ac:dyDescent="0.25">
      <c r="A44" s="135"/>
      <c r="B44" s="307" t="s">
        <v>680</v>
      </c>
      <c r="C44" s="236" t="str">
        <f>IFERROR(VLOOKUP($C$3,'5_Overview of Appraisal (#1)'!$B$5:$J$267,9,FALSE),"-")</f>
        <v>The Tanizawa Sogo Appraisal Co., Ltd.</v>
      </c>
      <c r="D44" s="236" t="str">
        <f>IFERROR(VLOOKUP($C$3,'5_Overview of Appraisal (#2）'!$B$5:$J$267,9,FALSE),"-")</f>
        <v>The Tanizawa Sogo Appraisal Co., Ltd.</v>
      </c>
      <c r="E44" s="236" t="str">
        <f>IFERROR(VLOOKUP($C$3,'5_Overview of Appraisal (#3)'!$B$5:$J$276,9,FALSE),"-")</f>
        <v>The Tanizawa Sogo Appraisal Co., Ltd.</v>
      </c>
      <c r="F44" s="236" t="str">
        <f>IFERROR(VLOOKUP($C$3,'5_Overview of Appraisal (#4)'!$B$5:$J$276,9,FALSE),"-")</f>
        <v>The Tanizawa Sogo Appraisal Co., Ltd.</v>
      </c>
      <c r="G44" s="236" t="str">
        <f>IFERROR(VLOOKUP($C$3,'5_Overview of Appraisal (#5)'!$B$5:$J$276,9,FALSE),"-")</f>
        <v>The Tanizawa Sogo Appraisal Co., Ltd.</v>
      </c>
      <c r="H44" s="236" t="str">
        <f>IFERROR(VLOOKUP($C$3,'5_Overview of Appraisal (#6)'!$B$5:$J$285,9,FALSE),"-")</f>
        <v>The Tanizawa Sogo Appraisal Co., Ltd.</v>
      </c>
      <c r="I44" s="200"/>
      <c r="J44" s="199"/>
      <c r="K44" s="199"/>
      <c r="L44" s="199"/>
      <c r="M44" s="194"/>
    </row>
    <row r="45" spans="1:13" s="201" customFormat="1" ht="16.25" customHeight="1" thickTop="1" x14ac:dyDescent="0.2">
      <c r="A45" s="135"/>
      <c r="B45" s="302" t="s">
        <v>690</v>
      </c>
      <c r="C45" s="206">
        <f>IFERROR(HLOOKUP('2_Individual Property'!$C$3,'4_Statements of Income (#1)'!$C$3:$JI$24,21,FALSE),"-")</f>
        <v>44615</v>
      </c>
      <c r="D45" s="206">
        <f>IFERROR(HLOOKUP('2_Individual Property'!$C$3,'4_Statements of Income (#2)'!$C$3:$JI$24,21,FALSE),"-")</f>
        <v>45294</v>
      </c>
      <c r="E45" s="206">
        <f>IFERROR(HLOOKUP($C$3,'4_Statements of Income (#3)'!$C$3:$JU$24,21,FALSE),"-")</f>
        <v>45760</v>
      </c>
      <c r="F45" s="206">
        <f>IFERROR(HLOOKUP($C$3,'4_Statements of Income (#4)'!$C$3:$JU$24,21,FALSE),"-")</f>
        <v>45813</v>
      </c>
      <c r="G45" s="206">
        <f>IFERROR(HLOOKUP($C$3,'4_Statements of Income (#5)'!$C$3:$JU$24,21,FALSE),"-")</f>
        <v>45861</v>
      </c>
      <c r="H45" s="206">
        <f>IFERROR(HLOOKUP($C$3,'4_Statements of Income (#6)'!$K$3:$KE$24,21,FALSE),"-")</f>
        <v>46388</v>
      </c>
      <c r="I45" s="200"/>
      <c r="J45" s="199"/>
      <c r="K45" s="199"/>
      <c r="L45" s="199"/>
      <c r="M45" s="194"/>
    </row>
    <row r="46" spans="1:13" s="258" customFormat="1" x14ac:dyDescent="0.2">
      <c r="A46" s="226"/>
      <c r="B46" s="227"/>
      <c r="C46" s="227"/>
      <c r="D46" s="227"/>
      <c r="E46" s="227"/>
      <c r="F46" s="227"/>
      <c r="G46" s="227"/>
      <c r="H46" s="227"/>
      <c r="I46" s="257"/>
      <c r="J46" s="266"/>
      <c r="K46" s="266"/>
      <c r="L46" s="266"/>
    </row>
    <row r="47" spans="1:13" s="192" customFormat="1" x14ac:dyDescent="0.2">
      <c r="A47" s="226"/>
      <c r="B47" s="246" t="s">
        <v>682</v>
      </c>
      <c r="C47" s="204"/>
      <c r="D47" s="227"/>
      <c r="E47" s="227"/>
      <c r="F47" s="227"/>
      <c r="G47" s="227"/>
      <c r="H47" s="227"/>
      <c r="I47" s="217"/>
      <c r="J47" s="229"/>
      <c r="K47" s="229"/>
      <c r="L47" s="229"/>
    </row>
    <row r="48" spans="1:13" s="192" customFormat="1" x14ac:dyDescent="0.2">
      <c r="A48" s="226"/>
      <c r="B48" s="37"/>
      <c r="C48" s="193" t="s">
        <v>683</v>
      </c>
      <c r="D48" s="193" t="s">
        <v>716</v>
      </c>
      <c r="E48" s="193" t="s">
        <v>1389</v>
      </c>
      <c r="F48" s="193" t="s">
        <v>1616</v>
      </c>
      <c r="G48" s="193" t="s">
        <v>1623</v>
      </c>
      <c r="H48" s="193" t="s">
        <v>1860</v>
      </c>
      <c r="I48" s="217"/>
      <c r="J48" s="229"/>
      <c r="K48" s="229"/>
      <c r="L48" s="229"/>
    </row>
    <row r="49" spans="1:12" s="192" customFormat="1" x14ac:dyDescent="0.2">
      <c r="A49" s="226"/>
      <c r="B49" s="231" t="s">
        <v>685</v>
      </c>
      <c r="C49" s="233">
        <f>IFERROR(VLOOKUP($C$3,'6_Leasing Status (#1)'!$B$4:$H$266,3,FALSE),"-")</f>
        <v>31500.89</v>
      </c>
      <c r="D49" s="233">
        <f>IFERROR(VLOOKUP($C$3,'6_Leasing Status (#2)'!$B$4:$H$266,3,FALSE),"-")</f>
        <v>31500.89</v>
      </c>
      <c r="E49" s="233">
        <f>IFERROR(VLOOKUP($C$3,'6_Leasing Status (#3)'!$B$4:$H$275,3,FALSE),"-")</f>
        <v>31500.89</v>
      </c>
      <c r="F49" s="233">
        <f>IFERROR(VLOOKUP($C$3,'6_Leasing Status (#4)'!$B$4:$H$275,3,FALSE),"-")</f>
        <v>31500.89</v>
      </c>
      <c r="G49" s="233">
        <f>IFERROR(VLOOKUP($C$3,'6_Leasing Status (#5)'!$B$4:$H$275,3,FALSE),"-")</f>
        <v>31139.8</v>
      </c>
      <c r="H49" s="233">
        <f>IFERROR(VLOOKUP($C$3,'6_Leasing Status (#6)'!$B$4:$H$284,3,FALSE),"-")</f>
        <v>31139.8</v>
      </c>
      <c r="I49" s="217"/>
      <c r="J49" s="229"/>
      <c r="K49" s="229"/>
      <c r="L49" s="229"/>
    </row>
    <row r="50" spans="1:12" s="192" customFormat="1" x14ac:dyDescent="0.2">
      <c r="A50" s="226"/>
      <c r="B50" s="55" t="s">
        <v>686</v>
      </c>
      <c r="C50" s="234">
        <f>IFERROR(VLOOKUP($C$3,'6_Leasing Status (#1)'!$B$4:$H$266,4,FALSE),"-")</f>
        <v>30683.61</v>
      </c>
      <c r="D50" s="234">
        <f>IFERROR(VLOOKUP($C$3,'6_Leasing Status (#2)'!$B$4:$H$266,4,FALSE),"-")</f>
        <v>30546.639999999999</v>
      </c>
      <c r="E50" s="234">
        <f>IFERROR(VLOOKUP($C$3,'6_Leasing Status (#3)'!$B$4:$H$275,4,FALSE),"-")</f>
        <v>30785.7</v>
      </c>
      <c r="F50" s="234">
        <f>IFERROR(VLOOKUP($C$3,'6_Leasing Status (#4)'!$B$4:$H$275,4,FALSE),"-")</f>
        <v>31239.119999999999</v>
      </c>
      <c r="G50" s="234">
        <f>IFERROR(VLOOKUP($C$3,'6_Leasing Status (#5)'!$B$4:$H$275,4,FALSE),"-")</f>
        <v>31094.38</v>
      </c>
      <c r="H50" s="234">
        <f>IFERROR(VLOOKUP($C$3,'6_Leasing Status (#6)'!$B$4:$H$284,4,FALSE),"-")</f>
        <v>31133.29</v>
      </c>
      <c r="I50" s="217"/>
      <c r="J50" s="229"/>
      <c r="K50" s="229"/>
      <c r="L50" s="229"/>
    </row>
    <row r="51" spans="1:12" s="192" customFormat="1" x14ac:dyDescent="0.2">
      <c r="A51" s="226"/>
      <c r="B51" s="56" t="s">
        <v>688</v>
      </c>
      <c r="C51" s="232">
        <f>IFERROR(VLOOKUP($C$3,'6_Leasing Status (#1)'!$B$4:$H$266,5,FALSE),"-")</f>
        <v>97.405533621431019</v>
      </c>
      <c r="D51" s="232">
        <f>IFERROR(VLOOKUP($C$3,'6_Leasing Status (#2)'!$B$4:$H$266,5,FALSE),"-")</f>
        <v>97</v>
      </c>
      <c r="E51" s="232">
        <f>IFERROR(VLOOKUP($C$3,'6_Leasing Status (#3)'!$B$4:$H$275,5,FALSE),"-")</f>
        <v>97.729619702808392</v>
      </c>
      <c r="F51" s="232">
        <f>IFERROR(VLOOKUP($C$3,'6_Leasing Status (#4)'!$B$4:$H$275,5,FALSE),"-")</f>
        <v>99.2</v>
      </c>
      <c r="G51" s="232">
        <f>IFERROR(VLOOKUP($C$3,'6_Leasing Status (#5)'!$B$4:$H$275,5,FALSE),"-")</f>
        <v>99.854141645097258</v>
      </c>
      <c r="H51" s="232">
        <f>IFERROR(VLOOKUP($C$3,'6_Leasing Status (#6)'!$B$4:$H$284,5,FALSE),"-")</f>
        <v>99.979094278062163</v>
      </c>
      <c r="I51" s="217"/>
      <c r="J51" s="229"/>
      <c r="K51" s="229"/>
      <c r="L51" s="229"/>
    </row>
    <row r="52" spans="1:12" s="192" customFormat="1" x14ac:dyDescent="0.2">
      <c r="A52" s="226"/>
      <c r="B52" s="55" t="s">
        <v>689</v>
      </c>
      <c r="C52" s="210">
        <f>IFERROR(VLOOKUP($C$3,'6_Leasing Status (#1)'!$B$4:$H$266,6,FALSE),"-")</f>
        <v>104</v>
      </c>
      <c r="D52" s="210">
        <f>IFERROR(VLOOKUP($C$3,'6_Leasing Status (#2)'!$B$4:$H$266,6,FALSE),"-")</f>
        <v>100</v>
      </c>
      <c r="E52" s="210">
        <f>IFERROR(VLOOKUP($C$3,'6_Leasing Status (#3)'!$B$4:$H$275,6,FALSE),"-")</f>
        <v>102</v>
      </c>
      <c r="F52" s="210">
        <f>IFERROR(VLOOKUP($C$3,'6_Leasing Status (#4)'!$B$4:$H$275,6,FALSE),"-")</f>
        <v>103</v>
      </c>
      <c r="G52" s="210">
        <f>IFERROR(VLOOKUP($C$3,'6_Leasing Status (#5)'!$B$4:$H$275,6,FALSE),"-")</f>
        <v>100</v>
      </c>
      <c r="H52" s="210">
        <f>IFERROR(VLOOKUP($C$3,'6_Leasing Status (#6)'!$B$4:$H$284,6,FALSE),"-")</f>
        <v>100</v>
      </c>
      <c r="I52" s="217"/>
      <c r="J52" s="229"/>
      <c r="K52" s="229"/>
      <c r="L52" s="229"/>
    </row>
    <row r="53" spans="1:12" s="192" customFormat="1" x14ac:dyDescent="0.2">
      <c r="A53" s="226"/>
      <c r="B53" s="294" t="s">
        <v>691</v>
      </c>
      <c r="C53" s="232">
        <f>IFERROR(VLOOKUP($C$3,'6_Leasing Status (#1)'!$B$4:$H$266,7,FALSE),"-")</f>
        <v>2690</v>
      </c>
      <c r="D53" s="232">
        <f>IFERROR(VLOOKUP($C$3,'6_Leasing Status (#2)'!$B$4:$H$266,7,FALSE),"-")</f>
        <v>2749</v>
      </c>
      <c r="E53" s="232">
        <f>IFERROR(VLOOKUP($C$3,'6_Leasing Status (#3)'!$B$4:$H$275,7,FALSE),"-")</f>
        <v>2732</v>
      </c>
      <c r="F53" s="232">
        <f>IFERROR(VLOOKUP($C$3,'6_Leasing Status (#4)'!$B$4:$H$275,7,FALSE),"-")</f>
        <v>2747</v>
      </c>
      <c r="G53" s="1212">
        <f>IFERROR(VLOOKUP($C$3,'6_Leasing Status (#5)'!$B$4:$H$275,7,FALSE),"-")</f>
        <v>2754</v>
      </c>
      <c r="H53" s="1212">
        <f>IFERROR(VLOOKUP($C$3,'6_Leasing Status (#6)'!$B$4:$H$284,7,FALSE),"-")</f>
        <v>2772</v>
      </c>
      <c r="I53" s="217"/>
      <c r="J53" s="229"/>
      <c r="K53" s="229"/>
      <c r="L53" s="229"/>
    </row>
    <row r="54" spans="1:12" s="192" customFormat="1" x14ac:dyDescent="0.2">
      <c r="A54" s="187"/>
      <c r="B54" s="216" t="str">
        <f>IF(C53="（Note）","（Note）Not disclosed, because consent has not been obtained from the tenant.","")</f>
        <v/>
      </c>
      <c r="C54" s="1"/>
      <c r="D54" s="1"/>
      <c r="E54" s="188"/>
      <c r="G54" s="228"/>
      <c r="H54" s="217"/>
      <c r="I54" s="217"/>
      <c r="J54" s="229"/>
      <c r="K54" s="229"/>
      <c r="L54" s="229"/>
    </row>
    <row r="55" spans="1:12" s="192" customFormat="1" x14ac:dyDescent="0.2">
      <c r="A55" s="187"/>
      <c r="B55" s="725" t="str">
        <f>+'3_All Propertoes'!B4&amp;'3_All Propertoes'!C4</f>
        <v>Of-T-001Shinjuku Nomura Building</v>
      </c>
      <c r="C55" s="725" t="str">
        <f>+'3_All Propertoes'!B4</f>
        <v>Of-T-001</v>
      </c>
      <c r="D55" s="255"/>
      <c r="E55" s="230"/>
      <c r="G55" s="228"/>
      <c r="H55" s="217"/>
      <c r="I55" s="217"/>
      <c r="J55" s="229"/>
      <c r="K55" s="229"/>
      <c r="L55" s="229"/>
    </row>
    <row r="56" spans="1:12" x14ac:dyDescent="0.2">
      <c r="A56" s="187"/>
      <c r="B56" s="725" t="str">
        <f>+'3_All Propertoes'!B5&amp;'3_All Propertoes'!C5</f>
        <v xml:space="preserve">Of-T-002NRE Tennozu Building </v>
      </c>
      <c r="C56" s="725" t="str">
        <f>+'3_All Propertoes'!B5</f>
        <v>Of-T-002</v>
      </c>
      <c r="D56" s="255"/>
      <c r="E56" s="230"/>
    </row>
    <row r="57" spans="1:12" x14ac:dyDescent="0.2">
      <c r="A57" s="187"/>
      <c r="B57" s="725" t="str">
        <f>+'3_All Propertoes'!B6&amp;'3_All Propertoes'!C6</f>
        <v>Of-T-003Kojimachi Millennium Garden</v>
      </c>
      <c r="C57" s="725" t="str">
        <f>+'3_All Propertoes'!B6</f>
        <v>Of-T-003</v>
      </c>
      <c r="D57" s="255"/>
      <c r="E57" s="230"/>
    </row>
    <row r="58" spans="1:12" x14ac:dyDescent="0.2">
      <c r="A58" s="187"/>
      <c r="B58" s="725" t="str">
        <f>+'3_All Propertoes'!B7&amp;'3_All Propertoes'!C7</f>
        <v>Of-T-006NMF Shinjuku Minamiguchi Building</v>
      </c>
      <c r="C58" s="725" t="str">
        <f>+'3_All Propertoes'!B7</f>
        <v>Of-T-006</v>
      </c>
      <c r="D58" s="255"/>
      <c r="E58" s="230"/>
    </row>
    <row r="59" spans="1:12" x14ac:dyDescent="0.2">
      <c r="A59" s="187"/>
      <c r="B59" s="725" t="str">
        <f>+'3_All Propertoes'!B8&amp;'3_All Propertoes'!C8</f>
        <v xml:space="preserve">Of-T-007NMF Shibuya Koen-dori Building </v>
      </c>
      <c r="C59" s="725" t="str">
        <f>+'3_All Propertoes'!B8</f>
        <v>Of-T-007</v>
      </c>
      <c r="D59" s="255"/>
      <c r="E59" s="230"/>
    </row>
    <row r="60" spans="1:12" x14ac:dyDescent="0.2">
      <c r="A60" s="187"/>
      <c r="B60" s="725" t="str">
        <f>+'3_All Propertoes'!B9&amp;'3_All Propertoes'!C9</f>
        <v xml:space="preserve">Of-T-008Secom Medical Building </v>
      </c>
      <c r="C60" s="725" t="str">
        <f>+'3_All Propertoes'!B9</f>
        <v>Of-T-008</v>
      </c>
      <c r="D60" s="255"/>
      <c r="E60" s="230"/>
    </row>
    <row r="61" spans="1:12" x14ac:dyDescent="0.2">
      <c r="A61" s="187"/>
      <c r="B61" s="725" t="str">
        <f>+'3_All Propertoes'!B10&amp;'3_All Propertoes'!C10</f>
        <v xml:space="preserve">Of-T-009NMF Shiba Building </v>
      </c>
      <c r="C61" s="725" t="str">
        <f>+'3_All Propertoes'!B10</f>
        <v>Of-T-009</v>
      </c>
      <c r="D61" s="255"/>
      <c r="E61" s="230"/>
    </row>
    <row r="62" spans="1:12" x14ac:dyDescent="0.2">
      <c r="A62" s="187"/>
      <c r="B62" s="725" t="str">
        <f>+'3_All Propertoes'!B11&amp;'3_All Propertoes'!C11</f>
        <v xml:space="preserve">Of-T-010Nishi-Shinjuku Showa Building </v>
      </c>
      <c r="C62" s="725" t="str">
        <f>+'3_All Propertoes'!B11</f>
        <v>Of-T-010</v>
      </c>
      <c r="D62" s="255"/>
      <c r="E62" s="230"/>
    </row>
    <row r="63" spans="1:12" x14ac:dyDescent="0.2">
      <c r="A63" s="187"/>
      <c r="B63" s="725" t="str">
        <f>+'3_All Propertoes'!B12&amp;'3_All Propertoes'!C12</f>
        <v>Of-T-011NRE Shibuya Dogenzaka Building</v>
      </c>
      <c r="C63" s="725" t="str">
        <f>+'3_All Propertoes'!B12</f>
        <v>Of-T-011</v>
      </c>
      <c r="D63" s="255"/>
      <c r="E63" s="230"/>
    </row>
    <row r="64" spans="1:12" x14ac:dyDescent="0.2">
      <c r="A64" s="187"/>
      <c r="B64" s="725" t="str">
        <f>+'3_All Propertoes'!B13&amp;'3_All Propertoes'!C13</f>
        <v>Of-T-013Iwamoto-cho Toyo Building</v>
      </c>
      <c r="C64" s="725" t="str">
        <f>+'3_All Propertoes'!B13</f>
        <v>Of-T-013</v>
      </c>
      <c r="D64" s="255"/>
      <c r="E64" s="230"/>
    </row>
    <row r="65" spans="1:5" x14ac:dyDescent="0.2">
      <c r="A65" s="187"/>
      <c r="B65" s="725" t="str">
        <f>+'3_All Propertoes'!B14&amp;'3_All Propertoes'!C14</f>
        <v>Of-T-015NMF Surugadai Building</v>
      </c>
      <c r="C65" s="725" t="str">
        <f>+'3_All Propertoes'!B14</f>
        <v>Of-T-015</v>
      </c>
      <c r="D65" s="255"/>
      <c r="E65" s="230"/>
    </row>
    <row r="66" spans="1:5" x14ac:dyDescent="0.2">
      <c r="A66" s="187"/>
      <c r="B66" s="725" t="str">
        <f>+'3_All Propertoes'!B15&amp;'3_All Propertoes'!C15</f>
        <v>Of-T-016PMO Nihonbashi Honcho</v>
      </c>
      <c r="C66" s="725" t="str">
        <f>+'3_All Propertoes'!B15</f>
        <v>Of-T-016</v>
      </c>
      <c r="D66" s="255"/>
      <c r="E66" s="230"/>
    </row>
    <row r="67" spans="1:5" x14ac:dyDescent="0.2">
      <c r="A67" s="187"/>
      <c r="B67" s="725" t="str">
        <f>+'3_All Propertoes'!B16&amp;'3_All Propertoes'!C16</f>
        <v>Of-T-017PMO Nihonbashi Kayabacho</v>
      </c>
      <c r="C67" s="725" t="str">
        <f>+'3_All Propertoes'!B16</f>
        <v>Of-T-017</v>
      </c>
      <c r="D67" s="255"/>
      <c r="E67" s="230"/>
    </row>
    <row r="68" spans="1:5" x14ac:dyDescent="0.2">
      <c r="A68" s="187"/>
      <c r="B68" s="725" t="str">
        <f>+'3_All Propertoes'!B17&amp;'3_All Propertoes'!C17</f>
        <v>Of-T-018NMF Gotanda Ekimae Building</v>
      </c>
      <c r="C68" s="725" t="str">
        <f>+'3_All Propertoes'!B17</f>
        <v>Of-T-018</v>
      </c>
      <c r="D68" s="255"/>
      <c r="E68" s="230"/>
    </row>
    <row r="69" spans="1:5" x14ac:dyDescent="0.2">
      <c r="A69" s="187"/>
      <c r="B69" s="725" t="str">
        <f>+'3_All Propertoes'!B18&amp;'3_All Propertoes'!C18</f>
        <v>Of-T-019NRE Higashi-nihonbashi Building</v>
      </c>
      <c r="C69" s="725" t="str">
        <f>+'3_All Propertoes'!B18</f>
        <v>Of-T-019</v>
      </c>
      <c r="D69" s="255"/>
      <c r="E69" s="230"/>
    </row>
    <row r="70" spans="1:5" x14ac:dyDescent="0.2">
      <c r="A70" s="187"/>
      <c r="B70" s="725" t="str">
        <f>+'3_All Propertoes'!B19&amp;'3_All Propertoes'!C19</f>
        <v>Of-T-020PMO Akihabara</v>
      </c>
      <c r="C70" s="725" t="str">
        <f>+'3_All Propertoes'!B19</f>
        <v>Of-T-020</v>
      </c>
      <c r="D70" s="255"/>
      <c r="E70" s="230"/>
    </row>
    <row r="71" spans="1:5" x14ac:dyDescent="0.2">
      <c r="A71" s="187"/>
      <c r="B71" s="725" t="str">
        <f>+'3_All Propertoes'!B20&amp;'3_All Propertoes'!C20</f>
        <v>Of-T-021Hatchobori NF Building</v>
      </c>
      <c r="C71" s="725" t="str">
        <f>+'3_All Propertoes'!B20</f>
        <v>Of-T-021</v>
      </c>
      <c r="D71" s="255"/>
      <c r="E71" s="230"/>
    </row>
    <row r="72" spans="1:5" x14ac:dyDescent="0.2">
      <c r="A72" s="187"/>
      <c r="B72" s="725" t="str">
        <f>+'3_All Propertoes'!B21&amp;'3_All Propertoes'!C21</f>
        <v xml:space="preserve">Of-T-022NMF Kanda Iwamoto-cho Building  </v>
      </c>
      <c r="C72" s="725" t="str">
        <f>+'3_All Propertoes'!B21</f>
        <v>Of-T-022</v>
      </c>
      <c r="D72" s="255"/>
      <c r="E72" s="230"/>
    </row>
    <row r="73" spans="1:5" x14ac:dyDescent="0.2">
      <c r="A73" s="187"/>
      <c r="B73" s="725" t="str">
        <f>+'3_All Propertoes'!B22&amp;'3_All Propertoes'!C22</f>
        <v>Of-T-023NMF Takanawa Building</v>
      </c>
      <c r="C73" s="725" t="str">
        <f>+'3_All Propertoes'!B22</f>
        <v>Of-T-023</v>
      </c>
      <c r="D73" s="255"/>
      <c r="E73" s="230"/>
    </row>
    <row r="74" spans="1:5" x14ac:dyDescent="0.2">
      <c r="A74" s="187"/>
      <c r="B74" s="725" t="str">
        <f>+'3_All Propertoes'!B23&amp;'3_All Propertoes'!C23</f>
        <v>Of-T-024PMO Hatchobori</v>
      </c>
      <c r="C74" s="725" t="str">
        <f>+'3_All Propertoes'!B23</f>
        <v>Of-T-024</v>
      </c>
      <c r="D74" s="255"/>
      <c r="E74" s="230"/>
    </row>
    <row r="75" spans="1:5" x14ac:dyDescent="0.2">
      <c r="A75" s="187"/>
      <c r="B75" s="725" t="str">
        <f>+'3_All Propertoes'!B24&amp;'3_All Propertoes'!C24</f>
        <v>Of-T-026PMO Nihonbashi Odenmacho</v>
      </c>
      <c r="C75" s="725" t="str">
        <f>+'3_All Propertoes'!B24</f>
        <v>Of-T-026</v>
      </c>
      <c r="D75" s="255"/>
      <c r="E75" s="230"/>
    </row>
    <row r="76" spans="1:5" x14ac:dyDescent="0.2">
      <c r="A76" s="187"/>
      <c r="B76" s="725" t="str">
        <f>+'3_All Propertoes'!B25&amp;'3_All Propertoes'!C25</f>
        <v>Of-T-028PMO Higashi-nihonbashi</v>
      </c>
      <c r="C76" s="725" t="str">
        <f>+'3_All Propertoes'!B25</f>
        <v>Of-T-028</v>
      </c>
      <c r="D76" s="255"/>
      <c r="E76" s="230"/>
    </row>
    <row r="77" spans="1:5" x14ac:dyDescent="0.2">
      <c r="A77" s="187"/>
      <c r="B77" s="725" t="str">
        <f>+'3_All Propertoes'!B26&amp;'3_All Propertoes'!C26</f>
        <v>Of-T-029NRE Ueno Building</v>
      </c>
      <c r="C77" s="725" t="str">
        <f>+'3_All Propertoes'!B26</f>
        <v>Of-T-029</v>
      </c>
      <c r="D77" s="255"/>
      <c r="E77" s="230"/>
    </row>
    <row r="78" spans="1:5" x14ac:dyDescent="0.2">
      <c r="A78" s="187"/>
      <c r="B78" s="725" t="str">
        <f>+'3_All Propertoes'!B27&amp;'3_All Propertoes'!C27</f>
        <v>Of-T-031NF Hongo Building.</v>
      </c>
      <c r="C78" s="725" t="str">
        <f>+'3_All Propertoes'!B27</f>
        <v>Of-T-031</v>
      </c>
      <c r="D78" s="255"/>
      <c r="E78" s="230"/>
    </row>
    <row r="79" spans="1:5" x14ac:dyDescent="0.2">
      <c r="A79" s="187"/>
      <c r="B79" s="725" t="str">
        <f>+'3_All Propertoes'!B28&amp;'3_All Propertoes'!C28</f>
        <v xml:space="preserve">Of-T-034Crystal Park Building </v>
      </c>
      <c r="C79" s="725" t="str">
        <f>+'3_All Propertoes'!B28</f>
        <v>Of-T-034</v>
      </c>
      <c r="D79" s="255"/>
      <c r="E79" s="230"/>
    </row>
    <row r="80" spans="1:5" x14ac:dyDescent="0.2">
      <c r="A80" s="187"/>
      <c r="B80" s="725" t="str">
        <f>+'3_All Propertoes'!B29&amp;'3_All Propertoes'!C29</f>
        <v>Of-T-035NMF Kichijoji Honcho Building</v>
      </c>
      <c r="C80" s="725" t="str">
        <f>+'3_All Propertoes'!B29</f>
        <v>Of-T-035</v>
      </c>
      <c r="D80" s="255"/>
      <c r="E80" s="230"/>
    </row>
    <row r="81" spans="1:5" x14ac:dyDescent="0.2">
      <c r="A81" s="187"/>
      <c r="B81" s="725" t="str">
        <f>+'3_All Propertoes'!B30&amp;'3_All Propertoes'!C30</f>
        <v xml:space="preserve">Of-T-036Faret Tachikawa Center Square </v>
      </c>
      <c r="C81" s="725" t="str">
        <f>+'3_All Propertoes'!B30</f>
        <v>Of-T-036</v>
      </c>
      <c r="D81" s="255"/>
      <c r="E81" s="230"/>
    </row>
    <row r="82" spans="1:5" x14ac:dyDescent="0.2">
      <c r="A82" s="187"/>
      <c r="B82" s="725" t="str">
        <f>+'3_All Propertoes'!B31&amp;'3_All Propertoes'!C31</f>
        <v>Of-T-037NMF Kawasaki Higashiguchi Building</v>
      </c>
      <c r="C82" s="725" t="str">
        <f>+'3_All Propertoes'!B31</f>
        <v>Of-T-037</v>
      </c>
      <c r="D82" s="255"/>
      <c r="E82" s="230"/>
    </row>
    <row r="83" spans="1:5" x14ac:dyDescent="0.2">
      <c r="A83" s="187"/>
      <c r="B83" s="725" t="str">
        <f>+'3_All Propertoes'!B32&amp;'3_All Propertoes'!C32</f>
        <v xml:space="preserve">Of-T-038NMF Yokohama Nishiguchi Building </v>
      </c>
      <c r="C83" s="725" t="str">
        <f>+'3_All Propertoes'!B32</f>
        <v>Of-T-038</v>
      </c>
      <c r="D83" s="255"/>
      <c r="E83" s="230"/>
    </row>
    <row r="84" spans="1:5" x14ac:dyDescent="0.2">
      <c r="A84" s="187"/>
      <c r="B84" s="725" t="str">
        <f>+'3_All Propertoes'!B33&amp;'3_All Propertoes'!C33</f>
        <v>Of-T-039NMF Shin-Yokohama Building</v>
      </c>
      <c r="C84" s="725" t="str">
        <f>+'3_All Propertoes'!B33</f>
        <v>Of-T-039</v>
      </c>
      <c r="D84" s="255"/>
      <c r="E84" s="230"/>
    </row>
    <row r="85" spans="1:5" x14ac:dyDescent="0.2">
      <c r="A85" s="187"/>
      <c r="B85" s="725" t="str">
        <f>+'3_All Propertoes'!B34&amp;'3_All Propertoes'!C34</f>
        <v>Of-T-041PMO Tamachi</v>
      </c>
      <c r="C85" s="725" t="str">
        <f>+'3_All Propertoes'!B34</f>
        <v>Of-T-041</v>
      </c>
      <c r="D85" s="255"/>
      <c r="E85" s="230"/>
    </row>
    <row r="86" spans="1:5" x14ac:dyDescent="0.2">
      <c r="A86" s="187"/>
      <c r="B86" s="725" t="str">
        <f>+'3_All Propertoes'!B35&amp;'3_All Propertoes'!C35</f>
        <v>Of-T-042PMO Ginza Hatchome</v>
      </c>
      <c r="C86" s="725" t="str">
        <f>+'3_All Propertoes'!B35</f>
        <v>Of-T-042</v>
      </c>
      <c r="D86" s="255"/>
      <c r="E86" s="230"/>
    </row>
    <row r="87" spans="1:5" x14ac:dyDescent="0.2">
      <c r="A87" s="187"/>
      <c r="B87" s="725" t="str">
        <f>+'3_All Propertoes'!B36&amp;'3_All Propertoes'!C36</f>
        <v>Of-T-043PMO Shibakoen</v>
      </c>
      <c r="C87" s="725" t="str">
        <f>+'3_All Propertoes'!B36</f>
        <v>Of-T-043</v>
      </c>
      <c r="D87" s="255"/>
      <c r="E87" s="230"/>
    </row>
    <row r="88" spans="1:5" x14ac:dyDescent="0.2">
      <c r="A88" s="187"/>
      <c r="B88" s="725" t="str">
        <f>+'3_All Propertoes'!B37&amp;'3_All Propertoes'!C37</f>
        <v>Of-T-044NEC Head Office Building</v>
      </c>
      <c r="C88" s="725" t="str">
        <f>+'3_All Propertoes'!B37</f>
        <v>Of-T-044</v>
      </c>
      <c r="D88" s="255"/>
      <c r="E88" s="230"/>
    </row>
    <row r="89" spans="1:5" x14ac:dyDescent="0.2">
      <c r="A89" s="187"/>
      <c r="B89" s="725" t="str">
        <f>+'3_All Propertoes'!B38&amp;'3_All Propertoes'!C38</f>
        <v>Of-T-045Harumi Island Triton Square Office Tower Y</v>
      </c>
      <c r="C89" s="725" t="str">
        <f>+'3_All Propertoes'!B38</f>
        <v>Of-T-045</v>
      </c>
      <c r="D89" s="255"/>
      <c r="E89" s="230"/>
    </row>
    <row r="90" spans="1:5" x14ac:dyDescent="0.2">
      <c r="A90" s="187"/>
      <c r="B90" s="725" t="str">
        <f>+'3_All Propertoes'!B39&amp;'3_All Propertoes'!C39</f>
        <v>Of-T-046NMF Aoyama 1-chome Building</v>
      </c>
      <c r="C90" s="725" t="str">
        <f>+'3_All Propertoes'!B39</f>
        <v>Of-T-046</v>
      </c>
      <c r="D90" s="255"/>
      <c r="E90" s="230"/>
    </row>
    <row r="91" spans="1:5" x14ac:dyDescent="0.2">
      <c r="A91" s="187"/>
      <c r="B91" s="725" t="str">
        <f>+'3_All Propertoes'!B40&amp;'3_All Propertoes'!C40</f>
        <v>Of-T-047NMF Takebashi Building</v>
      </c>
      <c r="C91" s="725" t="str">
        <f>+'3_All Propertoes'!B40</f>
        <v>Of-T-047</v>
      </c>
      <c r="D91" s="255"/>
      <c r="E91" s="230"/>
    </row>
    <row r="92" spans="1:5" x14ac:dyDescent="0.2">
      <c r="A92" s="187"/>
      <c r="B92" s="725" t="str">
        <f>+'3_All Propertoes'!B41&amp;'3_All Propertoes'!C41</f>
        <v>Of-T-048Harumi Island Triton Square Office Tower Z</v>
      </c>
      <c r="C92" s="725" t="str">
        <f>+'3_All Propertoes'!B41</f>
        <v>Of-T-048</v>
      </c>
      <c r="D92" s="255"/>
      <c r="E92" s="230"/>
    </row>
    <row r="93" spans="1:5" x14ac:dyDescent="0.2">
      <c r="A93" s="187"/>
      <c r="B93" s="725" t="str">
        <f>+'3_All Propertoes'!B42&amp;'3_All Propertoes'!C42</f>
        <v>Of-T-049NMF Kayabacho Building</v>
      </c>
      <c r="C93" s="725" t="str">
        <f>+'3_All Propertoes'!B42</f>
        <v>Of-T-049</v>
      </c>
      <c r="D93" s="255"/>
      <c r="E93" s="230"/>
    </row>
    <row r="94" spans="1:5" x14ac:dyDescent="0.2">
      <c r="A94" s="187"/>
      <c r="B94" s="725" t="str">
        <f>+'3_All Propertoes'!B43&amp;'3_All Propertoes'!C43</f>
        <v>Of-T-050NMF Shinjuku EAST Building</v>
      </c>
      <c r="C94" s="725" t="str">
        <f>+'3_All Propertoes'!B43</f>
        <v>Of-T-050</v>
      </c>
      <c r="D94" s="255"/>
      <c r="E94" s="230"/>
    </row>
    <row r="95" spans="1:5" x14ac:dyDescent="0.2">
      <c r="A95" s="187"/>
      <c r="B95" s="725" t="str">
        <f>+'3_All Propertoes'!B44&amp;'3_All Propertoes'!C44</f>
        <v>Of-T-051NMF Shiba-Koen Building</v>
      </c>
      <c r="C95" s="725" t="str">
        <f>+'3_All Propertoes'!B44</f>
        <v>Of-T-051</v>
      </c>
      <c r="D95" s="255"/>
      <c r="E95" s="230"/>
    </row>
    <row r="96" spans="1:5" x14ac:dyDescent="0.2">
      <c r="A96" s="187"/>
      <c r="B96" s="725" t="str">
        <f>+'3_All Propertoes'!B45&amp;'3_All Propertoes'!C45</f>
        <v>Of-T-052NMF Ginza 4-chome Building</v>
      </c>
      <c r="C96" s="725" t="str">
        <f>+'3_All Propertoes'!B45</f>
        <v>Of-T-052</v>
      </c>
      <c r="D96" s="255"/>
      <c r="E96" s="230"/>
    </row>
    <row r="97" spans="1:12" x14ac:dyDescent="0.2">
      <c r="A97" s="187"/>
      <c r="B97" s="725" t="str">
        <f>+'3_All Propertoes'!B46&amp;'3_All Propertoes'!C46</f>
        <v>Of-T-053Faret East Building</v>
      </c>
      <c r="C97" s="725" t="str">
        <f>+'3_All Propertoes'!B46</f>
        <v>Of-T-053</v>
      </c>
      <c r="D97" s="255"/>
      <c r="E97" s="230"/>
    </row>
    <row r="98" spans="1:12" s="1203" customFormat="1" x14ac:dyDescent="0.2">
      <c r="A98" s="1201"/>
      <c r="B98" s="725" t="str">
        <f>+'3_All Propertoes'!B47&amp;'3_All Propertoes'!C47</f>
        <v>Of-T-054PMO Shinnihonbashi</v>
      </c>
      <c r="C98" s="725" t="str">
        <f>+'3_All Propertoes'!B47</f>
        <v>Of-T-054</v>
      </c>
      <c r="D98" s="255"/>
      <c r="E98" s="1202"/>
      <c r="G98" s="1204"/>
      <c r="H98" s="1205"/>
      <c r="I98" s="1205"/>
      <c r="J98" s="1206"/>
      <c r="K98" s="1206"/>
      <c r="L98" s="1206"/>
    </row>
    <row r="99" spans="1:12" s="1203" customFormat="1" x14ac:dyDescent="0.2">
      <c r="A99" s="1201"/>
      <c r="B99" s="725" t="str">
        <f>+'3_All Propertoes'!B48&amp;'3_All Propertoes'!C48</f>
        <v>Of-T-055PMO Hirakawacho</v>
      </c>
      <c r="C99" s="725" t="str">
        <f>+'3_All Propertoes'!B48</f>
        <v>Of-T-055</v>
      </c>
      <c r="D99" s="255"/>
      <c r="E99" s="1202"/>
      <c r="G99" s="1204"/>
      <c r="H99" s="1205"/>
      <c r="I99" s="1205"/>
      <c r="J99" s="1206"/>
      <c r="K99" s="1206"/>
      <c r="L99" s="1206"/>
    </row>
    <row r="100" spans="1:12" s="1203" customFormat="1" x14ac:dyDescent="0.2">
      <c r="A100" s="1201"/>
      <c r="B100" s="725" t="str">
        <f>+'3_All Propertoes'!B49&amp;'3_All Propertoes'!C49</f>
        <v>Of-T-056PMO Nihonbashi Mitsukoshi-mae</v>
      </c>
      <c r="C100" s="725" t="str">
        <f>+'3_All Propertoes'!B49</f>
        <v>Of-T-056</v>
      </c>
      <c r="D100" s="255"/>
      <c r="E100" s="1202"/>
      <c r="G100" s="1204"/>
      <c r="H100" s="1205"/>
      <c r="I100" s="1205"/>
      <c r="J100" s="1206"/>
      <c r="K100" s="1206"/>
      <c r="L100" s="1206"/>
    </row>
    <row r="101" spans="1:12" x14ac:dyDescent="0.2">
      <c r="A101" s="187"/>
      <c r="B101" s="725" t="str">
        <f>+'3_All Propertoes'!B50&amp;'3_All Propertoes'!C50</f>
        <v>Of-T-057PMO Shibadaimon</v>
      </c>
      <c r="C101" s="725" t="str">
        <f>+'3_All Propertoes'!B50</f>
        <v>Of-T-057</v>
      </c>
      <c r="D101" s="255"/>
      <c r="E101" s="230"/>
    </row>
    <row r="102" spans="1:12" x14ac:dyDescent="0.2">
      <c r="A102" s="187"/>
      <c r="B102" s="725" t="str">
        <f>+'3_All Propertoes'!B51&amp;'3_All Propertoes'!C51</f>
        <v xml:space="preserve">Of-S-001Sapporo North Plaza </v>
      </c>
      <c r="C102" s="725" t="str">
        <f>+'3_All Propertoes'!B51</f>
        <v>Of-S-001</v>
      </c>
      <c r="D102" s="255"/>
      <c r="E102" s="230"/>
    </row>
    <row r="103" spans="1:12" x14ac:dyDescent="0.2">
      <c r="A103" s="187"/>
      <c r="B103" s="725" t="str">
        <f>+'3_All Propertoes'!B52&amp;'3_All Propertoes'!C52</f>
        <v>Of-S-002NRE Sapporo Building</v>
      </c>
      <c r="C103" s="725" t="str">
        <f>+'3_All Propertoes'!B52</f>
        <v>Of-S-002</v>
      </c>
      <c r="D103" s="255"/>
      <c r="E103" s="230"/>
    </row>
    <row r="104" spans="1:12" x14ac:dyDescent="0.2">
      <c r="A104" s="187"/>
      <c r="B104" s="725" t="str">
        <f>+'3_All Propertoes'!B53&amp;'3_All Propertoes'!C53</f>
        <v>Of-S-004NMF Sendai Aoba-dori Building</v>
      </c>
      <c r="C104" s="725" t="str">
        <f>+'3_All Propertoes'!B53</f>
        <v>Of-S-004</v>
      </c>
      <c r="D104" s="255"/>
      <c r="E104" s="230"/>
    </row>
    <row r="105" spans="1:12" x14ac:dyDescent="0.2">
      <c r="A105" s="187"/>
      <c r="B105" s="725" t="str">
        <f>+'3_All Propertoes'!B54&amp;'3_All Propertoes'!C54</f>
        <v xml:space="preserve">Of-S-005NMF Utsunomiya Building </v>
      </c>
      <c r="C105" s="725" t="str">
        <f>+'3_All Propertoes'!B54</f>
        <v>Of-S-005</v>
      </c>
      <c r="D105" s="255"/>
      <c r="E105" s="230"/>
    </row>
    <row r="106" spans="1:12" x14ac:dyDescent="0.2">
      <c r="A106" s="187"/>
      <c r="B106" s="725" t="str">
        <f>+'3_All Propertoes'!B55&amp;'3_All Propertoes'!C55</f>
        <v xml:space="preserve">Of-S-006NMF Nagoya Fushimi Building </v>
      </c>
      <c r="C106" s="725" t="str">
        <f>+'3_All Propertoes'!B55</f>
        <v>Of-S-006</v>
      </c>
      <c r="D106" s="255"/>
      <c r="E106" s="230"/>
    </row>
    <row r="107" spans="1:12" x14ac:dyDescent="0.2">
      <c r="A107" s="187"/>
      <c r="B107" s="725" t="str">
        <f>+'3_All Propertoes'!B56&amp;'3_All Propertoes'!C56</f>
        <v xml:space="preserve">Of-S-007NMF Nagoya Yanagibashi Building </v>
      </c>
      <c r="C107" s="725" t="str">
        <f>+'3_All Propertoes'!B56</f>
        <v>Of-S-007</v>
      </c>
      <c r="D107" s="255"/>
      <c r="E107" s="230"/>
    </row>
    <row r="108" spans="1:12" x14ac:dyDescent="0.2">
      <c r="A108" s="187"/>
      <c r="B108" s="725" t="str">
        <f>+'3_All Propertoes'!B57&amp;'3_All Propertoes'!C57</f>
        <v>Of-S-008Omron Kyoto Center Building</v>
      </c>
      <c r="C108" s="725" t="str">
        <f>+'3_All Propertoes'!B57</f>
        <v>Of-S-008</v>
      </c>
      <c r="D108" s="255"/>
      <c r="E108" s="230"/>
    </row>
    <row r="109" spans="1:12" x14ac:dyDescent="0.2">
      <c r="A109" s="187"/>
      <c r="B109" s="725" t="str">
        <f>+'3_All Propertoes'!B58&amp;'3_All Propertoes'!C58</f>
        <v>Of-S-009SORA Shin-Osaka 21</v>
      </c>
      <c r="C109" s="725" t="str">
        <f>+'3_All Propertoes'!B58</f>
        <v>Of-S-009</v>
      </c>
      <c r="D109" s="255"/>
      <c r="E109" s="230"/>
    </row>
    <row r="110" spans="1:12" x14ac:dyDescent="0.2">
      <c r="A110" s="187"/>
      <c r="B110" s="725" t="str">
        <f>+'3_All Propertoes'!B59&amp;'3_All Propertoes'!C59</f>
        <v xml:space="preserve">Of-S-010NRE Osaka Building </v>
      </c>
      <c r="C110" s="725" t="str">
        <f>+'3_All Propertoes'!B59</f>
        <v>Of-S-010</v>
      </c>
      <c r="D110" s="255"/>
      <c r="E110" s="230"/>
    </row>
    <row r="111" spans="1:12" x14ac:dyDescent="0.2">
      <c r="A111" s="187"/>
      <c r="B111" s="725" t="str">
        <f>+'3_All Propertoes'!B60&amp;'3_All Propertoes'!C60</f>
        <v>Of-S-011NRE Nishi-Umeda Building</v>
      </c>
      <c r="C111" s="725" t="str">
        <f>+'3_All Propertoes'!B60</f>
        <v>Of-S-011</v>
      </c>
      <c r="D111" s="255"/>
      <c r="E111" s="230"/>
    </row>
    <row r="112" spans="1:12" x14ac:dyDescent="0.2">
      <c r="A112" s="187"/>
      <c r="B112" s="725" t="str">
        <f>+'3_All Propertoes'!B61&amp;'3_All Propertoes'!C61</f>
        <v xml:space="preserve">Of-S-012NRE Yotsubashi Building </v>
      </c>
      <c r="C112" s="725" t="str">
        <f>+'3_All Propertoes'!B61</f>
        <v>Of-S-012</v>
      </c>
      <c r="D112" s="255"/>
      <c r="E112" s="230"/>
    </row>
    <row r="113" spans="1:5" x14ac:dyDescent="0.2">
      <c r="A113" s="187"/>
      <c r="B113" s="725" t="str">
        <f>+'3_All Propertoes'!B62&amp;'3_All Propertoes'!C62</f>
        <v xml:space="preserve">Of-S-013NRE Hiroshima Building </v>
      </c>
      <c r="C113" s="725" t="str">
        <f>+'3_All Propertoes'!B62</f>
        <v>Of-S-013</v>
      </c>
      <c r="D113" s="256"/>
      <c r="E113" s="230"/>
    </row>
    <row r="114" spans="1:5" x14ac:dyDescent="0.2">
      <c r="A114" s="187"/>
      <c r="B114" s="725" t="str">
        <f>+'3_All Propertoes'!B63&amp;'3_All Propertoes'!C63</f>
        <v>Of-S-014NMF Hakata Ekimae Building</v>
      </c>
      <c r="C114" s="725" t="str">
        <f>+'3_All Propertoes'!B63</f>
        <v>Of-S-014</v>
      </c>
      <c r="D114" s="256"/>
      <c r="E114" s="230"/>
    </row>
    <row r="115" spans="1:5" x14ac:dyDescent="0.2">
      <c r="A115" s="187"/>
      <c r="B115" s="725" t="str">
        <f>+'3_All Propertoes'!B64&amp;'3_All Propertoes'!C64</f>
        <v>Of-S-015NMF Tenjin-Minami Building</v>
      </c>
      <c r="C115" s="725" t="str">
        <f>+'3_All Propertoes'!B64</f>
        <v>Of-S-015</v>
      </c>
      <c r="D115" s="256"/>
      <c r="E115" s="230"/>
    </row>
    <row r="116" spans="1:5" x14ac:dyDescent="0.2">
      <c r="A116" s="187"/>
      <c r="B116" s="725" t="str">
        <f>+'3_All Propertoes'!B65&amp;'3_All Propertoes'!C65</f>
        <v>Rt-T-002Yokosuka More’s City</v>
      </c>
      <c r="C116" s="725" t="str">
        <f>+'3_All Propertoes'!B65</f>
        <v>Rt-T-002</v>
      </c>
      <c r="D116" s="256"/>
      <c r="E116" s="230"/>
    </row>
    <row r="117" spans="1:5" x14ac:dyDescent="0.2">
      <c r="A117" s="187"/>
      <c r="B117" s="725" t="str">
        <f>+'3_All Propertoes'!B66&amp;'3_All Propertoes'!C66</f>
        <v>Rt-T-003Recipe SHIMOKITA</v>
      </c>
      <c r="C117" s="725" t="str">
        <f>+'3_All Propertoes'!B66</f>
        <v>Rt-T-003</v>
      </c>
      <c r="D117" s="256"/>
      <c r="E117" s="230"/>
    </row>
    <row r="118" spans="1:5" x14ac:dyDescent="0.2">
      <c r="A118" s="187"/>
      <c r="B118" s="725" t="str">
        <f>+'3_All Propertoes'!B67&amp;'3_All Propertoes'!C67</f>
        <v xml:space="preserve">Rt-T-004Kawasaki More’s </v>
      </c>
      <c r="C118" s="725" t="str">
        <f>+'3_All Propertoes'!B67</f>
        <v>Rt-T-004</v>
      </c>
      <c r="D118" s="256"/>
      <c r="E118" s="230"/>
    </row>
    <row r="119" spans="1:5" x14ac:dyDescent="0.2">
      <c r="A119" s="187"/>
      <c r="B119" s="725" t="str">
        <f>+'3_All Propertoes'!B68&amp;'3_All Propertoes'!C68</f>
        <v>Rt-T-005EQUINIA Shinjuku</v>
      </c>
      <c r="C119" s="725" t="str">
        <f>+'3_All Propertoes'!B68</f>
        <v>Rt-T-005</v>
      </c>
      <c r="D119" s="256"/>
      <c r="E119" s="230"/>
    </row>
    <row r="120" spans="1:5" x14ac:dyDescent="0.2">
      <c r="A120" s="187"/>
      <c r="B120" s="725" t="str">
        <f>+'3_All Propertoes'!B69&amp;'3_All Propertoes'!C69</f>
        <v>Rt-T-006EQUINA Ikebukuro</v>
      </c>
      <c r="C120" s="725" t="str">
        <f>+'3_All Propertoes'!B69</f>
        <v>Rt-T-006</v>
      </c>
      <c r="D120" s="256"/>
      <c r="E120" s="230"/>
    </row>
    <row r="121" spans="1:5" x14ac:dyDescent="0.2">
      <c r="A121" s="187"/>
      <c r="B121" s="725" t="str">
        <f>+'3_All Propertoes'!B70&amp;'3_All Propertoes'!C70</f>
        <v>Rt-T-007covirna machida</v>
      </c>
      <c r="C121" s="725" t="str">
        <f>+'3_All Propertoes'!B70</f>
        <v>Rt-T-007</v>
      </c>
      <c r="D121" s="256"/>
      <c r="E121" s="230"/>
    </row>
    <row r="122" spans="1:5" x14ac:dyDescent="0.2">
      <c r="A122" s="187"/>
      <c r="B122" s="725" t="str">
        <f>+'3_All Propertoes'!B71&amp;'3_All Propertoes'!C71</f>
        <v>Rt-T-008Nitori Makuhari</v>
      </c>
      <c r="C122" s="725" t="str">
        <f>+'3_All Propertoes'!B71</f>
        <v>Rt-T-008</v>
      </c>
      <c r="D122" s="256"/>
      <c r="E122" s="230"/>
    </row>
    <row r="123" spans="1:5" x14ac:dyDescent="0.2">
      <c r="A123" s="187"/>
      <c r="B123" s="725" t="str">
        <f>+'3_All Propertoes'!B72&amp;'3_All Propertoes'!C72</f>
        <v>Rt-T-009Konami Sports Club Fuchu</v>
      </c>
      <c r="C123" s="725" t="str">
        <f>+'3_All Propertoes'!B72</f>
        <v>Rt-T-009</v>
      </c>
      <c r="D123" s="256"/>
      <c r="E123" s="230"/>
    </row>
    <row r="124" spans="1:5" x14ac:dyDescent="0.2">
      <c r="A124" s="187"/>
      <c r="B124" s="725" t="str">
        <f>+'3_All Propertoes'!B73&amp;'3_All Propertoes'!C73</f>
        <v>Rt-T-010FESTA SQUARE</v>
      </c>
      <c r="C124" s="725" t="str">
        <f>+'3_All Propertoes'!B73</f>
        <v>Rt-T-010</v>
      </c>
      <c r="D124" s="256"/>
      <c r="E124" s="230"/>
    </row>
    <row r="125" spans="1:5" x14ac:dyDescent="0.2">
      <c r="A125" s="187"/>
      <c r="B125" s="725" t="str">
        <f>+'3_All Propertoes'!B74&amp;'3_All Propertoes'!C74</f>
        <v>Rt-T-011GEMS Shibuya</v>
      </c>
      <c r="C125" s="725" t="str">
        <f>+'3_All Propertoes'!B74</f>
        <v>Rt-T-011</v>
      </c>
      <c r="D125" s="256"/>
      <c r="E125" s="230"/>
    </row>
    <row r="126" spans="1:5" x14ac:dyDescent="0.2">
      <c r="A126" s="187"/>
      <c r="B126" s="725" t="str">
        <f>+'3_All Propertoes'!B75&amp;'3_All Propertoes'!C75</f>
        <v>Rt-T-012Sundai Azamino</v>
      </c>
      <c r="C126" s="725" t="str">
        <f>+'3_All Propertoes'!B75</f>
        <v>Rt-T-012</v>
      </c>
      <c r="D126" s="256"/>
      <c r="E126" s="230"/>
    </row>
    <row r="127" spans="1:5" x14ac:dyDescent="0.2">
      <c r="A127" s="187"/>
      <c r="B127" s="725" t="str">
        <f>+'3_All Propertoes'!B76&amp;'3_All Propertoes'!C76</f>
        <v>Rt-T-013EQUINIA Aobadai</v>
      </c>
      <c r="C127" s="725" t="str">
        <f>+'3_All Propertoes'!B76</f>
        <v>Rt-T-013</v>
      </c>
      <c r="D127" s="256"/>
      <c r="E127" s="230"/>
    </row>
    <row r="128" spans="1:5" x14ac:dyDescent="0.2">
      <c r="A128" s="187"/>
      <c r="B128" s="725" t="str">
        <f>+'3_All Propertoes'!B77&amp;'3_All Propertoes'!C77</f>
        <v>Rt-T-014Megalos Kanagawa</v>
      </c>
      <c r="C128" s="725" t="str">
        <f>+'3_All Propertoes'!B77</f>
        <v>Rt-T-014</v>
      </c>
      <c r="D128" s="256"/>
      <c r="E128" s="230"/>
    </row>
    <row r="129" spans="1:5" x14ac:dyDescent="0.2">
      <c r="A129" s="187"/>
      <c r="B129" s="725" t="str">
        <f>+'3_All Propertoes'!B78&amp;'3_All Propertoes'!C78</f>
        <v>Rt-T-015Mitsubishi Motors Meguro</v>
      </c>
      <c r="C129" s="725" t="str">
        <f>+'3_All Propertoes'!B78</f>
        <v>Rt-T-015</v>
      </c>
      <c r="D129" s="256"/>
      <c r="E129" s="230"/>
    </row>
    <row r="130" spans="1:5" x14ac:dyDescent="0.2">
      <c r="A130" s="187"/>
      <c r="B130" s="725" t="str">
        <f>+'3_All Propertoes'!B79&amp;'3_All Propertoes'!C79</f>
        <v>Rt-T-016Mitsubishi Motors Chofu</v>
      </c>
      <c r="C130" s="725" t="str">
        <f>+'3_All Propertoes'!B79</f>
        <v>Rt-T-016</v>
      </c>
      <c r="D130" s="256"/>
      <c r="E130" s="230"/>
    </row>
    <row r="131" spans="1:5" x14ac:dyDescent="0.2">
      <c r="A131" s="187"/>
      <c r="B131" s="725" t="str">
        <f>+'3_All Propertoes'!B80&amp;'3_All Propertoes'!C80</f>
        <v>Rt-T-018Mitsubishi Motors Nerima</v>
      </c>
      <c r="C131" s="725" t="str">
        <f>+'3_All Propertoes'!B80</f>
        <v>Rt-T-018</v>
      </c>
      <c r="D131" s="256"/>
      <c r="E131" s="230"/>
    </row>
    <row r="132" spans="1:5" x14ac:dyDescent="0.2">
      <c r="A132" s="187"/>
      <c r="B132" s="725" t="str">
        <f>+'3_All Propertoes'!B81&amp;'3_All Propertoes'!C81</f>
        <v>Rt-T-019Mitsubishi Motors Kawasaki</v>
      </c>
      <c r="C132" s="725" t="str">
        <f>+'3_All Propertoes'!B81</f>
        <v>Rt-T-019</v>
      </c>
      <c r="D132" s="256"/>
      <c r="E132" s="230"/>
    </row>
    <row r="133" spans="1:5" x14ac:dyDescent="0.2">
      <c r="A133" s="187"/>
      <c r="B133" s="725" t="str">
        <f>+'3_All Propertoes'!B82&amp;'3_All Propertoes'!C82</f>
        <v>Rt-T-020Mitsubishi Motors Takaido</v>
      </c>
      <c r="C133" s="725" t="str">
        <f>+'3_All Propertoes'!B82</f>
        <v>Rt-T-020</v>
      </c>
      <c r="D133" s="256"/>
      <c r="E133" s="230"/>
    </row>
    <row r="134" spans="1:5" x14ac:dyDescent="0.2">
      <c r="A134" s="187"/>
      <c r="B134" s="725" t="str">
        <f>+'3_All Propertoes'!B83&amp;'3_All Propertoes'!C83</f>
        <v>Rt-T-021Mitsubishi Motors Katsushika</v>
      </c>
      <c r="C134" s="725" t="str">
        <f>+'3_All Propertoes'!B83</f>
        <v>Rt-T-021</v>
      </c>
      <c r="D134" s="256"/>
      <c r="E134" s="230"/>
    </row>
    <row r="135" spans="1:5" x14ac:dyDescent="0.2">
      <c r="A135" s="187"/>
      <c r="B135" s="725" t="str">
        <f>+'3_All Propertoes'!B84&amp;'3_All Propertoes'!C84</f>
        <v>Rt-T-022Mitsubishi Motors Higashikurume</v>
      </c>
      <c r="C135" s="725" t="str">
        <f>+'3_All Propertoes'!B84</f>
        <v>Rt-T-022</v>
      </c>
      <c r="D135" s="256"/>
      <c r="E135" s="230"/>
    </row>
    <row r="136" spans="1:5" x14ac:dyDescent="0.2">
      <c r="A136" s="187"/>
      <c r="B136" s="725" t="str">
        <f>+'3_All Propertoes'!B85&amp;'3_All Propertoes'!C85</f>
        <v>Rt-T-023Mitsubishi Motors Setagaya</v>
      </c>
      <c r="C136" s="725" t="str">
        <f>+'3_All Propertoes'!B85</f>
        <v>Rt-T-023</v>
      </c>
      <c r="D136" s="256"/>
      <c r="E136" s="230"/>
    </row>
    <row r="137" spans="1:5" x14ac:dyDescent="0.2">
      <c r="A137" s="187"/>
      <c r="B137" s="725" t="str">
        <f>+'3_All Propertoes'!B86&amp;'3_All Propertoes'!C86</f>
        <v>Rt-T-025Mitsubishi Motors Sekimachi</v>
      </c>
      <c r="C137" s="725" t="str">
        <f>+'3_All Propertoes'!B86</f>
        <v>Rt-T-025</v>
      </c>
      <c r="D137" s="256"/>
      <c r="E137" s="230"/>
    </row>
    <row r="138" spans="1:5" x14ac:dyDescent="0.2">
      <c r="A138" s="187"/>
      <c r="B138" s="725" t="str">
        <f>+'3_All Propertoes'!B87&amp;'3_All Propertoes'!C87</f>
        <v>Rt-T-026Mitsubishi Motors Higashiyamato</v>
      </c>
      <c r="C138" s="725" t="str">
        <f>+'3_All Propertoes'!B87</f>
        <v>Rt-T-026</v>
      </c>
      <c r="D138" s="256"/>
      <c r="E138" s="230"/>
    </row>
    <row r="139" spans="1:5" x14ac:dyDescent="0.2">
      <c r="A139" s="187"/>
      <c r="B139" s="725" t="str">
        <f>+'3_All Propertoes'!B88&amp;'3_All Propertoes'!C88</f>
        <v>Rt-T-027Mitsubishi Motors Motosumiyoshi</v>
      </c>
      <c r="C139" s="725" t="str">
        <f>+'3_All Propertoes'!B88</f>
        <v>Rt-T-027</v>
      </c>
      <c r="D139" s="256"/>
      <c r="E139" s="230"/>
    </row>
    <row r="140" spans="1:5" x14ac:dyDescent="0.2">
      <c r="A140" s="187"/>
      <c r="B140" s="725" t="str">
        <f>+'3_All Propertoes'!B89&amp;'3_All Propertoes'!C89</f>
        <v>Rt-T-028Mitsubishi Motors Kawagoe</v>
      </c>
      <c r="C140" s="725" t="str">
        <f>+'3_All Propertoes'!B89</f>
        <v>Rt-T-028</v>
      </c>
      <c r="D140" s="256"/>
      <c r="E140" s="230"/>
    </row>
    <row r="141" spans="1:5" x14ac:dyDescent="0.2">
      <c r="A141" s="187"/>
      <c r="B141" s="725" t="str">
        <f>+'3_All Propertoes'!B90&amp;'3_All Propertoes'!C90</f>
        <v>Rt-T-029Mitsubishi Motors Edogawa</v>
      </c>
      <c r="C141" s="725" t="str">
        <f>+'3_All Propertoes'!B90</f>
        <v>Rt-T-029</v>
      </c>
      <c r="D141" s="256"/>
      <c r="E141" s="230"/>
    </row>
    <row r="142" spans="1:5" x14ac:dyDescent="0.2">
      <c r="A142" s="187"/>
      <c r="B142" s="725" t="str">
        <f>+'3_All Propertoes'!B91&amp;'3_All Propertoes'!C91</f>
        <v>Rt-T-030Mitsubishi Motors Sayama</v>
      </c>
      <c r="C142" s="725" t="str">
        <f>+'3_All Propertoes'!B91</f>
        <v>Rt-T-030</v>
      </c>
      <c r="D142" s="256"/>
      <c r="E142" s="230"/>
    </row>
    <row r="143" spans="1:5" x14ac:dyDescent="0.2">
      <c r="A143" s="187"/>
      <c r="B143" s="725" t="str">
        <f>+'3_All Propertoes'!B92&amp;'3_All Propertoes'!C92</f>
        <v xml:space="preserve">Rt-T-031NRE Kichijoji Building </v>
      </c>
      <c r="C143" s="725" t="str">
        <f>+'3_All Propertoes'!B92</f>
        <v>Rt-T-031</v>
      </c>
      <c r="D143" s="256"/>
      <c r="E143" s="230"/>
    </row>
    <row r="144" spans="1:5" x14ac:dyDescent="0.2">
      <c r="A144" s="187"/>
      <c r="B144" s="725" t="str">
        <f>+'3_All Propertoes'!B93&amp;'3_All Propertoes'!C93</f>
        <v>Rt-T-032GEMS Ichigaya</v>
      </c>
      <c r="C144" s="725" t="str">
        <f>+'3_All Propertoes'!B93</f>
        <v>Rt-T-032</v>
      </c>
      <c r="D144" s="256"/>
      <c r="E144" s="230"/>
    </row>
    <row r="145" spans="1:12" x14ac:dyDescent="0.2">
      <c r="A145" s="187"/>
      <c r="B145" s="725" t="str">
        <f>+'3_All Propertoes'!B94&amp;'3_All Propertoes'!C94</f>
        <v>Rt-T-033Sagamihara Shopping Center</v>
      </c>
      <c r="C145" s="725" t="str">
        <f>+'3_All Propertoes'!B94</f>
        <v>Rt-T-033</v>
      </c>
      <c r="D145" s="256"/>
      <c r="E145" s="230"/>
    </row>
    <row r="146" spans="1:12" x14ac:dyDescent="0.2">
      <c r="A146" s="187"/>
      <c r="B146" s="725" t="str">
        <f>+'3_All Propertoes'!B95&amp;'3_All Propertoes'!C95</f>
        <v>Rt-T-034Musashiurawa Shopping Square</v>
      </c>
      <c r="C146" s="725" t="str">
        <f>+'3_All Propertoes'!B95</f>
        <v>Rt-T-034</v>
      </c>
      <c r="D146" s="256"/>
      <c r="E146" s="230"/>
    </row>
    <row r="147" spans="1:12" x14ac:dyDescent="0.2">
      <c r="A147" s="187"/>
      <c r="B147" s="725" t="str">
        <f>+'3_All Propertoes'!B96&amp;'3_All Propertoes'!C96</f>
        <v>Rt-T-036Summit Store Naritahigashi (Land)</v>
      </c>
      <c r="C147" s="725" t="str">
        <f>+'3_All Propertoes'!B96</f>
        <v>Rt-T-036</v>
      </c>
      <c r="D147" s="256"/>
      <c r="E147" s="230"/>
    </row>
    <row r="148" spans="1:12" x14ac:dyDescent="0.2">
      <c r="A148" s="187"/>
      <c r="B148" s="725" t="str">
        <f>+'3_All Propertoes'!B97&amp;'3_All Propertoes'!C97</f>
        <v>Rt-T-037GEMS Daimon</v>
      </c>
      <c r="C148" s="725" t="str">
        <f>+'3_All Propertoes'!B97</f>
        <v>Rt-T-037</v>
      </c>
      <c r="D148" s="256"/>
      <c r="E148" s="230"/>
    </row>
    <row r="149" spans="1:12" x14ac:dyDescent="0.2">
      <c r="A149" s="187"/>
      <c r="B149" s="725" t="str">
        <f>+'3_All Propertoes'!B98&amp;'3_All Propertoes'!C98</f>
        <v>Rt-T-038GEMS Kanda</v>
      </c>
      <c r="C149" s="725" t="str">
        <f>+'3_All Propertoes'!B98</f>
        <v>Rt-T-038</v>
      </c>
      <c r="D149" s="256"/>
      <c r="E149" s="230"/>
    </row>
    <row r="150" spans="1:12" x14ac:dyDescent="0.2">
      <c r="A150" s="187"/>
      <c r="B150" s="725" t="str">
        <f>+'3_All Propertoes'!B99&amp;'3_All Propertoes'!C99</f>
        <v>Rt-T-039Summit Store Mukodaicho</v>
      </c>
      <c r="C150" s="725" t="str">
        <f>+'3_All Propertoes'!B99</f>
        <v>Rt-T-039</v>
      </c>
      <c r="D150" s="256"/>
      <c r="E150" s="230"/>
    </row>
    <row r="151" spans="1:12" x14ac:dyDescent="0.2">
      <c r="A151" s="187"/>
      <c r="B151" s="725" t="str">
        <f>+'3_All Propertoes'!B100&amp;'3_All Propertoes'!C100</f>
        <v>Rt-S-001Universal CityWalk Osaka</v>
      </c>
      <c r="C151" s="725" t="str">
        <f>+'3_All Propertoes'!B100</f>
        <v>Rt-S-001</v>
      </c>
      <c r="D151" s="256"/>
      <c r="E151" s="230"/>
    </row>
    <row r="152" spans="1:12" x14ac:dyDescent="0.2">
      <c r="A152" s="187"/>
      <c r="B152" s="725" t="str">
        <f>+'3_All Propertoes'!B101&amp;'3_All Propertoes'!C101</f>
        <v>Rt-S-002Izumiya Senrioka</v>
      </c>
      <c r="C152" s="725" t="str">
        <f>+'3_All Propertoes'!B101</f>
        <v>Rt-S-002</v>
      </c>
      <c r="D152" s="256"/>
      <c r="E152" s="230"/>
    </row>
    <row r="153" spans="1:12" s="1152" customFormat="1" x14ac:dyDescent="0.2">
      <c r="A153" s="1210"/>
      <c r="B153" s="725" t="str">
        <f>+'3_All Propertoes'!B102&amp;'3_All Propertoes'!C102</f>
        <v>Rt-S-004Izumiya Yao</v>
      </c>
      <c r="C153" s="725" t="str">
        <f>+'3_All Propertoes'!B102</f>
        <v>Rt-S-004</v>
      </c>
      <c r="D153" s="256"/>
      <c r="E153" s="1207"/>
      <c r="G153" s="1208"/>
      <c r="H153" s="1199"/>
      <c r="I153" s="1199"/>
      <c r="J153" s="1209"/>
      <c r="K153" s="1209"/>
      <c r="L153" s="1209"/>
    </row>
    <row r="154" spans="1:12" s="1152" customFormat="1" x14ac:dyDescent="0.2">
      <c r="A154" s="1210"/>
      <c r="B154" s="725" t="str">
        <f>+'3_All Propertoes'!B103&amp;'3_All Propertoes'!C103</f>
        <v>Rt-S-005Izumiya Obayashi</v>
      </c>
      <c r="C154" s="725" t="str">
        <f>+'3_All Propertoes'!B103</f>
        <v>Rt-S-005</v>
      </c>
      <c r="D154" s="256"/>
      <c r="E154" s="1207"/>
      <c r="G154" s="1208"/>
      <c r="H154" s="1199"/>
      <c r="I154" s="1199"/>
      <c r="J154" s="1209"/>
      <c r="K154" s="1209"/>
      <c r="L154" s="1209"/>
    </row>
    <row r="155" spans="1:12" s="1152" customFormat="1" x14ac:dyDescent="0.2">
      <c r="A155" s="1210"/>
      <c r="B155" s="725" t="str">
        <f>+'3_All Propertoes'!B104&amp;'3_All Propertoes'!C104</f>
        <v>Rt-S-006Ichibancho stear</v>
      </c>
      <c r="C155" s="725" t="str">
        <f>+'3_All Propertoes'!B104</f>
        <v>Rt-S-006</v>
      </c>
      <c r="D155" s="256"/>
      <c r="E155" s="1207"/>
      <c r="G155" s="1208"/>
      <c r="H155" s="1199"/>
      <c r="I155" s="1199"/>
      <c r="J155" s="1209"/>
      <c r="K155" s="1209"/>
      <c r="L155" s="1209"/>
    </row>
    <row r="156" spans="1:12" s="1152" customFormat="1" x14ac:dyDescent="0.2">
      <c r="A156" s="1201"/>
      <c r="B156" s="725" t="str">
        <f>+'3_All Propertoes'!B105&amp;'3_All Propertoes'!C105</f>
        <v>Rt-S-007EQUINIA Aobadori</v>
      </c>
      <c r="C156" s="725" t="str">
        <f>+'3_All Propertoes'!B105</f>
        <v>Rt-S-007</v>
      </c>
      <c r="D156" s="256"/>
      <c r="E156" s="1207"/>
      <c r="G156" s="1208"/>
      <c r="H156" s="1199"/>
      <c r="I156" s="1199"/>
      <c r="J156" s="1209"/>
      <c r="K156" s="1209"/>
      <c r="L156" s="1209"/>
    </row>
    <row r="157" spans="1:12" x14ac:dyDescent="0.2">
      <c r="A157" s="187"/>
      <c r="B157" s="725" t="str">
        <f>+'3_All Propertoes'!B106&amp;'3_All Propertoes'!C106</f>
        <v>Rt-S-008MEL Building</v>
      </c>
      <c r="C157" s="725" t="str">
        <f>+'3_All Propertoes'!B106</f>
        <v>Rt-S-008</v>
      </c>
      <c r="D157" s="256"/>
      <c r="E157" s="230"/>
    </row>
    <row r="158" spans="1:12" x14ac:dyDescent="0.2">
      <c r="A158" s="187"/>
      <c r="B158" s="725" t="str">
        <f>+'3_All Propertoes'!B107&amp;'3_All Propertoes'!C107</f>
        <v>Rt-S-009nORBESA</v>
      </c>
      <c r="C158" s="725" t="str">
        <f>+'3_All Propertoes'!B107</f>
        <v>Rt-S-009</v>
      </c>
      <c r="D158" s="256"/>
      <c r="E158" s="230"/>
    </row>
    <row r="159" spans="1:12" x14ac:dyDescent="0.2">
      <c r="A159" s="187"/>
      <c r="B159" s="725" t="str">
        <f>+'3_All Propertoes'!B108&amp;'3_All Propertoes'!C108</f>
        <v>Rt-S-010Nakaza Cui-daore Building</v>
      </c>
      <c r="C159" s="725" t="str">
        <f>+'3_All Propertoes'!B108</f>
        <v>Rt-S-010</v>
      </c>
      <c r="D159" s="256"/>
      <c r="E159" s="230"/>
    </row>
    <row r="160" spans="1:12" x14ac:dyDescent="0.2">
      <c r="A160" s="187"/>
      <c r="B160" s="725" t="str">
        <f>+'3_All Propertoes'!B109&amp;'3_All Propertoes'!C109</f>
        <v>Lg-T-001Landport Urayasu</v>
      </c>
      <c r="C160" s="725" t="str">
        <f>+'3_All Propertoes'!B109</f>
        <v>Lg-T-001</v>
      </c>
      <c r="D160" s="256"/>
      <c r="E160" s="230"/>
    </row>
    <row r="161" spans="1:12" x14ac:dyDescent="0.2">
      <c r="A161" s="187"/>
      <c r="B161" s="725" t="str">
        <f>+'3_All Propertoes'!B110&amp;'3_All Propertoes'!C110</f>
        <v>Lg-T-002Landport Itabashi</v>
      </c>
      <c r="C161" s="725" t="str">
        <f>+'3_All Propertoes'!B110</f>
        <v>Lg-T-002</v>
      </c>
      <c r="D161" s="256"/>
      <c r="E161" s="230"/>
    </row>
    <row r="162" spans="1:12" x14ac:dyDescent="0.2">
      <c r="A162" s="187"/>
      <c r="B162" s="725" t="str">
        <f>+'3_All Propertoes'!B111&amp;'3_All Propertoes'!C111</f>
        <v>Lg-T-003Landport Kawagoe</v>
      </c>
      <c r="C162" s="725" t="str">
        <f>+'3_All Propertoes'!B111</f>
        <v>Lg-T-003</v>
      </c>
      <c r="D162" s="256"/>
      <c r="E162" s="230"/>
    </row>
    <row r="163" spans="1:12" x14ac:dyDescent="0.2">
      <c r="A163" s="187"/>
      <c r="B163" s="725" t="str">
        <f>+'3_All Propertoes'!B112&amp;'3_All Propertoes'!C112</f>
        <v>Lg-T-004Landport Atsugi</v>
      </c>
      <c r="C163" s="725" t="str">
        <f>+'3_All Propertoes'!B112</f>
        <v>Lg-T-004</v>
      </c>
      <c r="D163" s="256"/>
      <c r="E163" s="230"/>
    </row>
    <row r="164" spans="1:12" x14ac:dyDescent="0.2">
      <c r="A164" s="187"/>
      <c r="B164" s="725" t="str">
        <f>+'3_All Propertoes'!B113&amp;'3_All Propertoes'!C113</f>
        <v>Lg-T-005Sagamihara Tana Logistics Center</v>
      </c>
      <c r="C164" s="725" t="str">
        <f>+'3_All Propertoes'!B113</f>
        <v>Lg-T-005</v>
      </c>
      <c r="D164" s="256"/>
      <c r="E164" s="230"/>
    </row>
    <row r="165" spans="1:12" x14ac:dyDescent="0.2">
      <c r="A165" s="187"/>
      <c r="B165" s="725" t="str">
        <f>+'3_All Propertoes'!B114&amp;'3_All Propertoes'!C114</f>
        <v>Lg-T-006Sagamihara Onodai Logistics Center</v>
      </c>
      <c r="C165" s="725" t="str">
        <f>+'3_All Propertoes'!B114</f>
        <v>Lg-T-006</v>
      </c>
      <c r="D165" s="256"/>
      <c r="E165" s="230"/>
    </row>
    <row r="166" spans="1:12" s="1203" customFormat="1" x14ac:dyDescent="0.2">
      <c r="A166" s="1211"/>
      <c r="B166" s="725" t="str">
        <f>+'3_All Propertoes'!B115&amp;'3_All Propertoes'!C115</f>
        <v>Lg-T-007Landport Hachioji</v>
      </c>
      <c r="C166" s="725" t="str">
        <f>+'3_All Propertoes'!B115</f>
        <v>Lg-T-007</v>
      </c>
      <c r="D166" s="256"/>
      <c r="E166" s="1207"/>
      <c r="G166" s="1204"/>
      <c r="H166" s="1205"/>
      <c r="I166" s="1205"/>
      <c r="J166" s="1206"/>
      <c r="K166" s="1206"/>
      <c r="L166" s="1206"/>
    </row>
    <row r="167" spans="1:12" s="1203" customFormat="1" x14ac:dyDescent="0.2">
      <c r="A167" s="1211"/>
      <c r="B167" s="725" t="str">
        <f>+'3_All Propertoes'!B116&amp;'3_All Propertoes'!C116</f>
        <v>Lg-T-008Landport Kasukabe</v>
      </c>
      <c r="C167" s="725" t="str">
        <f>+'3_All Propertoes'!B116</f>
        <v>Lg-T-008</v>
      </c>
      <c r="D167" s="256"/>
      <c r="E167" s="1207"/>
      <c r="G167" s="1204"/>
      <c r="H167" s="1205"/>
      <c r="I167" s="1205"/>
      <c r="J167" s="1206"/>
      <c r="K167" s="1206"/>
      <c r="L167" s="1206"/>
    </row>
    <row r="168" spans="1:12" s="1203" customFormat="1" x14ac:dyDescent="0.2">
      <c r="A168" s="1211"/>
      <c r="B168" s="725" t="str">
        <f>+'3_All Propertoes'!B117&amp;'3_All Propertoes'!C117</f>
        <v>Lg-T-010Atsugi Minami Logistics Center B Tower</v>
      </c>
      <c r="C168" s="725" t="str">
        <f>+'3_All Propertoes'!B117</f>
        <v>Lg-T-010</v>
      </c>
      <c r="D168" s="256"/>
      <c r="E168" s="1207"/>
      <c r="G168" s="1204"/>
      <c r="H168" s="1205"/>
      <c r="I168" s="1205"/>
      <c r="J168" s="1206"/>
      <c r="K168" s="1206"/>
      <c r="L168" s="1206"/>
    </row>
    <row r="169" spans="1:12" s="1203" customFormat="1" x14ac:dyDescent="0.2">
      <c r="A169" s="1211"/>
      <c r="B169" s="725" t="str">
        <f>+'3_All Propertoes'!B118&amp;'3_All Propertoes'!C118</f>
        <v>Lg-T-011Hanyu Logistics Center</v>
      </c>
      <c r="C169" s="725" t="str">
        <f>+'3_All Propertoes'!B118</f>
        <v>Lg-T-011</v>
      </c>
      <c r="D169" s="256"/>
      <c r="E169" s="1207"/>
      <c r="G169" s="1204"/>
      <c r="H169" s="1205"/>
      <c r="I169" s="1205"/>
      <c r="J169" s="1206"/>
      <c r="K169" s="1206"/>
      <c r="L169" s="1206"/>
    </row>
    <row r="170" spans="1:12" s="1203" customFormat="1" x14ac:dyDescent="0.2">
      <c r="A170" s="1211"/>
      <c r="B170" s="725" t="str">
        <f>+'3_All Propertoes'!B119&amp;'3_All Propertoes'!C119</f>
        <v>Lg-T-012Kawaguchi Logistics Center B Tower</v>
      </c>
      <c r="C170" s="725" t="str">
        <f>+'3_All Propertoes'!B119</f>
        <v>Lg-T-012</v>
      </c>
      <c r="D170" s="256"/>
      <c r="E170" s="1207"/>
      <c r="G170" s="1204"/>
      <c r="H170" s="1205"/>
      <c r="I170" s="1205"/>
      <c r="J170" s="1206"/>
      <c r="K170" s="1206"/>
      <c r="L170" s="1206"/>
    </row>
    <row r="171" spans="1:12" s="1203" customFormat="1" x14ac:dyDescent="0.2">
      <c r="A171" s="1211"/>
      <c r="B171" s="725" t="str">
        <f>+'3_All Propertoes'!B120&amp;'3_All Propertoes'!C120</f>
        <v>Lg-T-013Kawaguchi Logistics Center A Tower</v>
      </c>
      <c r="C171" s="725" t="str">
        <f>+'3_All Propertoes'!B120</f>
        <v>Lg-T-013</v>
      </c>
      <c r="D171" s="256"/>
      <c r="E171" s="1207"/>
      <c r="G171" s="1204"/>
      <c r="H171" s="1205"/>
      <c r="I171" s="1205"/>
      <c r="J171" s="1206"/>
      <c r="K171" s="1206"/>
      <c r="L171" s="1206"/>
    </row>
    <row r="172" spans="1:12" s="1203" customFormat="1" x14ac:dyDescent="0.2">
      <c r="A172" s="1211"/>
      <c r="B172" s="725" t="str">
        <f>+'3_All Propertoes'!B121&amp;'3_All Propertoes'!C121</f>
        <v>Lg-T-014Atsugi Minami Logistics Center A Tower</v>
      </c>
      <c r="C172" s="725" t="str">
        <f>+'3_All Propertoes'!B121</f>
        <v>Lg-T-014</v>
      </c>
      <c r="D172" s="256"/>
      <c r="E172" s="1207"/>
      <c r="G172" s="1204"/>
      <c r="H172" s="1205"/>
      <c r="I172" s="1205"/>
      <c r="J172" s="1206"/>
      <c r="K172" s="1206"/>
      <c r="L172" s="1206"/>
    </row>
    <row r="173" spans="1:12" s="1203" customFormat="1" x14ac:dyDescent="0.2">
      <c r="A173" s="1211"/>
      <c r="B173" s="725" t="str">
        <f>+'3_All Propertoes'!B122&amp;'3_All Propertoes'!C122</f>
        <v>Lg-T-015Kawaguchi Ryoke Logistics Center</v>
      </c>
      <c r="C173" s="725" t="str">
        <f>+'3_All Propertoes'!B122</f>
        <v>Lg-T-015</v>
      </c>
      <c r="D173" s="256"/>
      <c r="E173" s="1207"/>
      <c r="G173" s="1204"/>
      <c r="H173" s="1205"/>
      <c r="I173" s="1205"/>
      <c r="J173" s="1206"/>
      <c r="K173" s="1206"/>
      <c r="L173" s="1206"/>
    </row>
    <row r="174" spans="1:12" s="1203" customFormat="1" x14ac:dyDescent="0.2">
      <c r="A174" s="1211"/>
      <c r="B174" s="725" t="str">
        <f>+'3_All Propertoes'!B123&amp;'3_All Propertoes'!C123</f>
        <v>Lg-T-016Landport Kashiwa Shonan II</v>
      </c>
      <c r="C174" s="725" t="str">
        <f>+'3_All Propertoes'!B123</f>
        <v>Lg-T-016</v>
      </c>
      <c r="D174" s="256"/>
      <c r="E174" s="1207"/>
      <c r="G174" s="1204"/>
      <c r="H174" s="1205"/>
      <c r="I174" s="1205"/>
      <c r="J174" s="1206"/>
      <c r="K174" s="1206"/>
      <c r="L174" s="1206"/>
    </row>
    <row r="175" spans="1:12" s="1203" customFormat="1" x14ac:dyDescent="0.2">
      <c r="A175" s="1211"/>
      <c r="B175" s="725" t="str">
        <f>+'3_All Propertoes'!B124&amp;'3_All Propertoes'!C124</f>
        <v>Lg-T-017Landport Kashiwa Shonan I</v>
      </c>
      <c r="C175" s="725" t="str">
        <f>+'3_All Propertoes'!B124</f>
        <v>Lg-T-017</v>
      </c>
      <c r="D175" s="256"/>
      <c r="E175" s="1207"/>
      <c r="G175" s="1204"/>
      <c r="H175" s="1205"/>
      <c r="I175" s="1205"/>
      <c r="J175" s="1206"/>
      <c r="K175" s="1206"/>
      <c r="L175" s="1206"/>
    </row>
    <row r="176" spans="1:12" x14ac:dyDescent="0.2">
      <c r="A176" s="187"/>
      <c r="B176" s="725" t="str">
        <f>+'3_All Propertoes'!B125&amp;'3_All Propertoes'!C125</f>
        <v>Lg-T-018Landport HachiojiⅡ</v>
      </c>
      <c r="C176" s="725" t="str">
        <f>+'3_All Propertoes'!B125</f>
        <v>Lg-T-018</v>
      </c>
      <c r="D176" s="256"/>
      <c r="E176" s="230"/>
    </row>
    <row r="177" spans="1:5" x14ac:dyDescent="0.2">
      <c r="A177" s="187"/>
      <c r="B177" s="725" t="str">
        <f>+'3_All Propertoes'!B126&amp;'3_All Propertoes'!C126</f>
        <v>Lg-T-019Landport Iwatsuki</v>
      </c>
      <c r="C177" s="725" t="str">
        <f>+'3_All Propertoes'!B126</f>
        <v>Lg-T-019</v>
      </c>
      <c r="D177" s="256"/>
      <c r="E177" s="230"/>
    </row>
    <row r="178" spans="1:5" x14ac:dyDescent="0.2">
      <c r="A178" s="187"/>
      <c r="B178" s="725" t="str">
        <f>+'3_All Propertoes'!B127&amp;'3_All Propertoes'!C127</f>
        <v>Lg-S-005Hirakata Kuzuha Logistics Center</v>
      </c>
      <c r="C178" s="725" t="str">
        <f>+'3_All Propertoes'!B127</f>
        <v>Lg-S-005</v>
      </c>
      <c r="D178" s="256"/>
      <c r="E178" s="230"/>
    </row>
    <row r="179" spans="1:5" x14ac:dyDescent="0.2">
      <c r="A179" s="187"/>
      <c r="B179" s="725" t="str">
        <f>+'3_All Propertoes'!B128&amp;'3_All Propertoes'!C128</f>
        <v>Rs-T-001PROUD FLAT Shirokane Takanawa</v>
      </c>
      <c r="C179" s="725" t="str">
        <f>+'3_All Propertoes'!B128</f>
        <v>Rs-T-001</v>
      </c>
      <c r="D179" s="256"/>
      <c r="E179" s="230"/>
    </row>
    <row r="180" spans="1:5" x14ac:dyDescent="0.2">
      <c r="A180" s="187"/>
      <c r="B180" s="725" t="str">
        <f>+'3_All Propertoes'!B129&amp;'3_All Propertoes'!C129</f>
        <v>Rs-T-002PROUD FLAT Yoyogi Uehara</v>
      </c>
      <c r="C180" s="725" t="str">
        <f>+'3_All Propertoes'!B129</f>
        <v>Rs-T-002</v>
      </c>
      <c r="D180" s="256"/>
      <c r="E180" s="230"/>
    </row>
    <row r="181" spans="1:5" x14ac:dyDescent="0.2">
      <c r="A181" s="187"/>
      <c r="B181" s="725" t="str">
        <f>+'3_All Propertoes'!B130&amp;'3_All Propertoes'!C130</f>
        <v>Rs-T-003PROUD FLAT Hatsudai</v>
      </c>
      <c r="C181" s="725" t="str">
        <f>+'3_All Propertoes'!B130</f>
        <v>Rs-T-003</v>
      </c>
      <c r="D181" s="256"/>
      <c r="E181" s="230"/>
    </row>
    <row r="182" spans="1:5" x14ac:dyDescent="0.2">
      <c r="A182" s="187"/>
      <c r="B182" s="725" t="str">
        <f>+'3_All Propertoes'!B131&amp;'3_All Propertoes'!C131</f>
        <v>Rs-T-004PROUD FLAT Shibuya Sakuragaoka</v>
      </c>
      <c r="C182" s="725" t="str">
        <f>+'3_All Propertoes'!B131</f>
        <v>Rs-T-004</v>
      </c>
      <c r="D182" s="256"/>
      <c r="E182" s="230"/>
    </row>
    <row r="183" spans="1:5" x14ac:dyDescent="0.2">
      <c r="A183" s="187"/>
      <c r="B183" s="725" t="str">
        <f>+'3_All Propertoes'!B132&amp;'3_All Propertoes'!C132</f>
        <v>Rs-T-005PROUD FLAT Gakugei Daigaku</v>
      </c>
      <c r="C183" s="725" t="str">
        <f>+'3_All Propertoes'!B132</f>
        <v>Rs-T-005</v>
      </c>
      <c r="D183" s="256"/>
      <c r="E183" s="230"/>
    </row>
    <row r="184" spans="1:5" x14ac:dyDescent="0.2">
      <c r="A184" s="187"/>
      <c r="B184" s="725" t="str">
        <f>+'3_All Propertoes'!B133&amp;'3_All Propertoes'!C133</f>
        <v>Rs-T-006PROUD FLAT Meguro Gyoninzaka</v>
      </c>
      <c r="C184" s="725" t="str">
        <f>+'3_All Propertoes'!B133</f>
        <v>Rs-T-006</v>
      </c>
      <c r="D184" s="256"/>
      <c r="E184" s="230"/>
    </row>
    <row r="185" spans="1:5" x14ac:dyDescent="0.2">
      <c r="A185" s="187"/>
      <c r="B185" s="725" t="str">
        <f>+'3_All Propertoes'!B134&amp;'3_All Propertoes'!C134</f>
        <v>Rs-T-007PROUD FLAT Sumida Riverside</v>
      </c>
      <c r="C185" s="725" t="str">
        <f>+'3_All Propertoes'!B134</f>
        <v>Rs-T-007</v>
      </c>
      <c r="D185" s="256"/>
      <c r="E185" s="230"/>
    </row>
    <row r="186" spans="1:5" x14ac:dyDescent="0.2">
      <c r="A186" s="187"/>
      <c r="B186" s="725" t="str">
        <f>+'3_All Propertoes'!B135&amp;'3_All Propertoes'!C135</f>
        <v>Rs-T-008PROUD FLAT Kagurazaka</v>
      </c>
      <c r="C186" s="725" t="str">
        <f>+'3_All Propertoes'!B135</f>
        <v>Rs-T-008</v>
      </c>
      <c r="D186" s="256"/>
      <c r="E186" s="230"/>
    </row>
    <row r="187" spans="1:5" x14ac:dyDescent="0.2">
      <c r="A187" s="187"/>
      <c r="B187" s="725" t="str">
        <f>+'3_All Propertoes'!B136&amp;'3_All Propertoes'!C136</f>
        <v>Rs-T-009PROUD FLAT Waseda</v>
      </c>
      <c r="C187" s="725" t="str">
        <f>+'3_All Propertoes'!B136</f>
        <v>Rs-T-009</v>
      </c>
      <c r="D187" s="256"/>
      <c r="E187" s="230"/>
    </row>
    <row r="188" spans="1:5" x14ac:dyDescent="0.2">
      <c r="A188" s="187"/>
      <c r="B188" s="725" t="str">
        <f>+'3_All Propertoes'!B137&amp;'3_All Propertoes'!C137</f>
        <v>Rs-T-010PROUD FLAT Shinjuku Kawadacho</v>
      </c>
      <c r="C188" s="725" t="str">
        <f>+'3_All Propertoes'!B137</f>
        <v>Rs-T-010</v>
      </c>
      <c r="D188" s="256"/>
      <c r="E188" s="230"/>
    </row>
    <row r="189" spans="1:5" x14ac:dyDescent="0.2">
      <c r="A189" s="187"/>
      <c r="B189" s="725" t="str">
        <f>+'3_All Propertoes'!B138&amp;'3_All Propertoes'!C138</f>
        <v>Rs-T-011PROUD FLAT Sangen Jaya</v>
      </c>
      <c r="C189" s="725" t="str">
        <f>+'3_All Propertoes'!B138</f>
        <v>Rs-T-011</v>
      </c>
      <c r="D189" s="256"/>
      <c r="E189" s="230"/>
    </row>
    <row r="190" spans="1:5" x14ac:dyDescent="0.2">
      <c r="A190" s="187"/>
      <c r="B190" s="725" t="str">
        <f>+'3_All Propertoes'!B139&amp;'3_All Propertoes'!C139</f>
        <v>Rs-T-012PROUD FLAT Kamata</v>
      </c>
      <c r="C190" s="725" t="str">
        <f>+'3_All Propertoes'!B139</f>
        <v>Rs-T-012</v>
      </c>
      <c r="D190" s="256"/>
      <c r="E190" s="230"/>
    </row>
    <row r="191" spans="1:5" x14ac:dyDescent="0.2">
      <c r="A191" s="187"/>
      <c r="B191" s="725" t="str">
        <f>+'3_All Propertoes'!B140&amp;'3_All Propertoes'!C140</f>
        <v>Rs-T-013PROUD FLAT Kamata II</v>
      </c>
      <c r="C191" s="725" t="str">
        <f>+'3_All Propertoes'!B140</f>
        <v>Rs-T-013</v>
      </c>
      <c r="D191" s="256"/>
      <c r="E191" s="230"/>
    </row>
    <row r="192" spans="1:5" x14ac:dyDescent="0.2">
      <c r="A192" s="187"/>
      <c r="B192" s="725" t="str">
        <f>+'3_All Propertoes'!B141&amp;'3_All Propertoes'!C141</f>
        <v>Rs-T-014PROUD FLAT Shinotsuka</v>
      </c>
      <c r="C192" s="725" t="str">
        <f>+'3_All Propertoes'!B141</f>
        <v>Rs-T-014</v>
      </c>
      <c r="D192" s="256"/>
      <c r="E192" s="230"/>
    </row>
    <row r="193" spans="1:5" x14ac:dyDescent="0.2">
      <c r="A193" s="187"/>
      <c r="B193" s="725" t="str">
        <f>+'3_All Propertoes'!B142&amp;'3_All Propertoes'!C142</f>
        <v>Rs-T-015PROUD FLAT Kiyosumi Shirakawa</v>
      </c>
      <c r="C193" s="725" t="str">
        <f>+'3_All Propertoes'!B142</f>
        <v>Rs-T-015</v>
      </c>
      <c r="D193" s="256"/>
      <c r="E193" s="230"/>
    </row>
    <row r="194" spans="1:5" x14ac:dyDescent="0.2">
      <c r="A194" s="187"/>
      <c r="B194" s="725" t="str">
        <f>+'3_All Propertoes'!B143&amp;'3_All Propertoes'!C143</f>
        <v>Rs-T-016PROUD FLAT Monzen Nakacho II</v>
      </c>
      <c r="C194" s="725" t="str">
        <f>+'3_All Propertoes'!B143</f>
        <v>Rs-T-016</v>
      </c>
      <c r="D194" s="256"/>
      <c r="E194" s="230"/>
    </row>
    <row r="195" spans="1:5" x14ac:dyDescent="0.2">
      <c r="A195" s="187"/>
      <c r="B195" s="725" t="str">
        <f>+'3_All Propertoes'!B144&amp;'3_All Propertoes'!C144</f>
        <v>Rs-T-017PROUD FLAT Monzen Nakacho I</v>
      </c>
      <c r="C195" s="725" t="str">
        <f>+'3_All Propertoes'!B144</f>
        <v>Rs-T-017</v>
      </c>
      <c r="D195" s="256"/>
      <c r="E195" s="230"/>
    </row>
    <row r="196" spans="1:5" x14ac:dyDescent="0.2">
      <c r="A196" s="187"/>
      <c r="B196" s="725" t="str">
        <f>+'3_All Propertoes'!B145&amp;'3_All Propertoes'!C145</f>
        <v>Rs-T-018PROUD FLAT Fujimidai</v>
      </c>
      <c r="C196" s="725" t="str">
        <f>+'3_All Propertoes'!B145</f>
        <v>Rs-T-018</v>
      </c>
      <c r="D196" s="256"/>
      <c r="E196" s="230"/>
    </row>
    <row r="197" spans="1:5" x14ac:dyDescent="0.2">
      <c r="A197" s="187"/>
      <c r="B197" s="725" t="str">
        <f>+'3_All Propertoes'!B146&amp;'3_All Propertoes'!C146</f>
        <v>Rs-T-019PROUD FLAT Asakusa Komagata</v>
      </c>
      <c r="C197" s="725" t="str">
        <f>+'3_All Propertoes'!B146</f>
        <v>Rs-T-019</v>
      </c>
      <c r="D197" s="256"/>
      <c r="E197" s="230"/>
    </row>
    <row r="198" spans="1:5" x14ac:dyDescent="0.2">
      <c r="A198" s="187"/>
      <c r="B198" s="725" t="str">
        <f>+'3_All Propertoes'!B147&amp;'3_All Propertoes'!C147</f>
        <v>Rs-T-020PROUD FLAT Yokohama</v>
      </c>
      <c r="C198" s="725" t="str">
        <f>+'3_All Propertoes'!B147</f>
        <v>Rs-T-020</v>
      </c>
      <c r="D198" s="256"/>
      <c r="E198" s="230"/>
    </row>
    <row r="199" spans="1:5" x14ac:dyDescent="0.2">
      <c r="A199" s="187"/>
      <c r="B199" s="725" t="str">
        <f>+'3_All Propertoes'!B148&amp;'3_All Propertoes'!C148</f>
        <v>Rs-T-021PROUD FLAT Kamioooka</v>
      </c>
      <c r="C199" s="725" t="str">
        <f>+'3_All Propertoes'!B148</f>
        <v>Rs-T-021</v>
      </c>
      <c r="D199" s="256"/>
      <c r="E199" s="230"/>
    </row>
    <row r="200" spans="1:5" x14ac:dyDescent="0.2">
      <c r="A200" s="187"/>
      <c r="B200" s="725" t="str">
        <f>+'3_All Propertoes'!B149&amp;'3_All Propertoes'!C149</f>
        <v>Rs-T-022PROUD FLAT Tsurumi II</v>
      </c>
      <c r="C200" s="725" t="str">
        <f>+'3_All Propertoes'!B149</f>
        <v>Rs-T-022</v>
      </c>
      <c r="D200" s="256"/>
      <c r="E200" s="230"/>
    </row>
    <row r="201" spans="1:5" x14ac:dyDescent="0.2">
      <c r="A201" s="187"/>
      <c r="B201" s="725" t="str">
        <f>+'3_All Propertoes'!B150&amp;'3_All Propertoes'!C150</f>
        <v>Rs-T-023PRIME URBAN Azabu Juban</v>
      </c>
      <c r="C201" s="725" t="str">
        <f>+'3_All Propertoes'!B150</f>
        <v>Rs-T-023</v>
      </c>
      <c r="D201" s="256"/>
      <c r="E201" s="230"/>
    </row>
    <row r="202" spans="1:5" x14ac:dyDescent="0.2">
      <c r="A202" s="187"/>
      <c r="B202" s="725" t="str">
        <f>+'3_All Propertoes'!B151&amp;'3_All Propertoes'!C151</f>
        <v>Rs-T-024PRIME URBAN Akasaka</v>
      </c>
      <c r="C202" s="725" t="str">
        <f>+'3_All Propertoes'!B151</f>
        <v>Rs-T-024</v>
      </c>
      <c r="D202" s="256"/>
      <c r="E202" s="230"/>
    </row>
    <row r="203" spans="1:5" x14ac:dyDescent="0.2">
      <c r="A203" s="187"/>
      <c r="B203" s="725" t="str">
        <f>+'3_All Propertoes'!B152&amp;'3_All Propertoes'!C152</f>
        <v>Rs-T-025PRIME URBAN Tamachi</v>
      </c>
      <c r="C203" s="725" t="str">
        <f>+'3_All Propertoes'!B152</f>
        <v>Rs-T-025</v>
      </c>
      <c r="D203" s="256"/>
      <c r="E203" s="230"/>
    </row>
    <row r="204" spans="1:5" x14ac:dyDescent="0.2">
      <c r="A204" s="187"/>
      <c r="B204" s="725" t="str">
        <f>+'3_All Propertoes'!B153&amp;'3_All Propertoes'!C153</f>
        <v>Rs-T-026PRIME URBAN Shibaura LOFT</v>
      </c>
      <c r="C204" s="725" t="str">
        <f>+'3_All Propertoes'!B153</f>
        <v>Rs-T-026</v>
      </c>
      <c r="D204" s="256"/>
      <c r="E204" s="230"/>
    </row>
    <row r="205" spans="1:5" x14ac:dyDescent="0.2">
      <c r="A205" s="187"/>
      <c r="B205" s="725" t="str">
        <f>+'3_All Propertoes'!B154&amp;'3_All Propertoes'!C154</f>
        <v>Rs-T-028PRIME URBAN Yoyogi</v>
      </c>
      <c r="C205" s="725" t="str">
        <f>+'3_All Propertoes'!B154</f>
        <v>Rs-T-028</v>
      </c>
      <c r="D205" s="256"/>
      <c r="E205" s="230"/>
    </row>
    <row r="206" spans="1:5" x14ac:dyDescent="0.2">
      <c r="A206" s="187"/>
      <c r="B206" s="725" t="str">
        <f>+'3_All Propertoes'!B155&amp;'3_All Propertoes'!C155</f>
        <v>Rs-T-029PRIME URBAN Ebisu II</v>
      </c>
      <c r="C206" s="725" t="str">
        <f>+'3_All Propertoes'!B155</f>
        <v>Rs-T-029</v>
      </c>
      <c r="D206" s="256"/>
      <c r="E206" s="230"/>
    </row>
    <row r="207" spans="1:5" x14ac:dyDescent="0.2">
      <c r="A207" s="187"/>
      <c r="B207" s="725" t="str">
        <f>+'3_All Propertoes'!B156&amp;'3_All Propertoes'!C156</f>
        <v>Rs-T-030PRIME URBAN Bancho</v>
      </c>
      <c r="C207" s="725" t="str">
        <f>+'3_All Propertoes'!B156</f>
        <v>Rs-T-030</v>
      </c>
      <c r="D207" s="256"/>
      <c r="E207" s="230"/>
    </row>
    <row r="208" spans="1:5" x14ac:dyDescent="0.2">
      <c r="A208" s="187"/>
      <c r="B208" s="725" t="str">
        <f>+'3_All Propertoes'!B157&amp;'3_All Propertoes'!C157</f>
        <v>Rs-T-031PRIME URBAN Chiyoda Fujimi</v>
      </c>
      <c r="C208" s="725" t="str">
        <f>+'3_All Propertoes'!B157</f>
        <v>Rs-T-031</v>
      </c>
      <c r="D208" s="256"/>
      <c r="E208" s="230"/>
    </row>
    <row r="209" spans="1:5" x14ac:dyDescent="0.2">
      <c r="A209" s="187"/>
      <c r="B209" s="725" t="str">
        <f>+'3_All Propertoes'!B158&amp;'3_All Propertoes'!C158</f>
        <v>Rs-T-032PRIME URBAN Iidabashi</v>
      </c>
      <c r="C209" s="725" t="str">
        <f>+'3_All Propertoes'!B158</f>
        <v>Rs-T-032</v>
      </c>
      <c r="D209" s="256"/>
      <c r="E209" s="230"/>
    </row>
    <row r="210" spans="1:5" x14ac:dyDescent="0.2">
      <c r="A210" s="187"/>
      <c r="B210" s="725" t="str">
        <f>+'3_All Propertoes'!B159&amp;'3_All Propertoes'!C159</f>
        <v>Rs-T-033PRIME URBAN Ebisu</v>
      </c>
      <c r="C210" s="725" t="str">
        <f>+'3_All Propertoes'!B159</f>
        <v>Rs-T-033</v>
      </c>
      <c r="D210" s="256"/>
      <c r="E210" s="230"/>
    </row>
    <row r="211" spans="1:5" x14ac:dyDescent="0.2">
      <c r="A211" s="187"/>
      <c r="B211" s="725" t="str">
        <f>+'3_All Propertoes'!B160&amp;'3_All Propertoes'!C160</f>
        <v>Rs-T-034PRIME URBAN Naka Meguro</v>
      </c>
      <c r="C211" s="725" t="str">
        <f>+'3_All Propertoes'!B160</f>
        <v>Rs-T-034</v>
      </c>
      <c r="D211" s="256"/>
      <c r="E211" s="230"/>
    </row>
    <row r="212" spans="1:5" x14ac:dyDescent="0.2">
      <c r="A212" s="187"/>
      <c r="B212" s="725" t="str">
        <f>+'3_All Propertoes'!B161&amp;'3_All Propertoes'!C161</f>
        <v>Rs-T-035PRIME URBAN Gakugei Daigaku</v>
      </c>
      <c r="C212" s="725" t="str">
        <f>+'3_All Propertoes'!B161</f>
        <v>Rs-T-035</v>
      </c>
      <c r="D212" s="256"/>
      <c r="E212" s="230"/>
    </row>
    <row r="213" spans="1:5" x14ac:dyDescent="0.2">
      <c r="A213" s="187"/>
      <c r="B213" s="725" t="str">
        <f>+'3_All Propertoes'!B162&amp;'3_All Propertoes'!C162</f>
        <v>Rs-T-036PRIME URBAN Senzoku</v>
      </c>
      <c r="C213" s="725" t="str">
        <f>+'3_All Propertoes'!B162</f>
        <v>Rs-T-036</v>
      </c>
      <c r="D213" s="256"/>
      <c r="E213" s="230"/>
    </row>
    <row r="214" spans="1:5" x14ac:dyDescent="0.2">
      <c r="A214" s="187"/>
      <c r="B214" s="725" t="str">
        <f>+'3_All Propertoes'!B163&amp;'3_All Propertoes'!C163</f>
        <v>Rs-T-037PRIME URBAN Meguro Riverside</v>
      </c>
      <c r="C214" s="725" t="str">
        <f>+'3_All Propertoes'!B163</f>
        <v>Rs-T-037</v>
      </c>
      <c r="D214" s="256"/>
      <c r="E214" s="230"/>
    </row>
    <row r="215" spans="1:5" x14ac:dyDescent="0.2">
      <c r="A215" s="187"/>
      <c r="B215" s="725" t="str">
        <f>+'3_All Propertoes'!B164&amp;'3_All Propertoes'!C164</f>
        <v>Rs-T-038PRIME URBAN Meguro Ohashi Hills</v>
      </c>
      <c r="C215" s="725" t="str">
        <f>+'3_All Propertoes'!B164</f>
        <v>Rs-T-038</v>
      </c>
      <c r="D215" s="256"/>
      <c r="E215" s="230"/>
    </row>
    <row r="216" spans="1:5" x14ac:dyDescent="0.2">
      <c r="A216" s="187"/>
      <c r="B216" s="725" t="str">
        <f>+'3_All Propertoes'!B165&amp;'3_All Propertoes'!C165</f>
        <v>Rs-T-039PRIME URBAN Meguro Aobadai</v>
      </c>
      <c r="C216" s="725" t="str">
        <f>+'3_All Propertoes'!B165</f>
        <v>Rs-T-039</v>
      </c>
      <c r="D216" s="256"/>
      <c r="E216" s="230"/>
    </row>
    <row r="217" spans="1:5" x14ac:dyDescent="0.2">
      <c r="A217" s="187"/>
      <c r="B217" s="725" t="str">
        <f>+'3_All Propertoes'!B166&amp;'3_All Propertoes'!C166</f>
        <v>Rs-T-040PRIME URBAN Gakugei Daigaku II</v>
      </c>
      <c r="C217" s="725" t="str">
        <f>+'3_All Propertoes'!B166</f>
        <v>Rs-T-040</v>
      </c>
      <c r="D217" s="256"/>
      <c r="E217" s="230"/>
    </row>
    <row r="218" spans="1:5" x14ac:dyDescent="0.2">
      <c r="A218" s="187"/>
      <c r="B218" s="725" t="str">
        <f>+'3_All Propertoes'!B167&amp;'3_All Propertoes'!C167</f>
        <v>Rs-T-041PRIME URBAN Naka Meguro II</v>
      </c>
      <c r="C218" s="725" t="str">
        <f>+'3_All Propertoes'!B167</f>
        <v>Rs-T-041</v>
      </c>
      <c r="D218" s="256"/>
      <c r="E218" s="230"/>
    </row>
    <row r="219" spans="1:5" x14ac:dyDescent="0.2">
      <c r="A219" s="187"/>
      <c r="B219" s="725" t="str">
        <f>+'3_All Propertoes'!B168&amp;'3_All Propertoes'!C168</f>
        <v>Rs-T-042PRIME URBAN Kachidoki</v>
      </c>
      <c r="C219" s="725" t="str">
        <f>+'3_All Propertoes'!B168</f>
        <v>Rs-T-042</v>
      </c>
      <c r="D219" s="256"/>
      <c r="E219" s="230"/>
    </row>
    <row r="220" spans="1:5" x14ac:dyDescent="0.2">
      <c r="A220" s="187"/>
      <c r="B220" s="725" t="str">
        <f>+'3_All Propertoes'!B169&amp;'3_All Propertoes'!C169</f>
        <v>Rs-T-043PRIME URBAN Shinkawa</v>
      </c>
      <c r="C220" s="725" t="str">
        <f>+'3_All Propertoes'!B169</f>
        <v>Rs-T-043</v>
      </c>
      <c r="D220" s="256"/>
      <c r="E220" s="230"/>
    </row>
    <row r="221" spans="1:5" x14ac:dyDescent="0.2">
      <c r="A221" s="187"/>
      <c r="B221" s="725" t="str">
        <f>+'3_All Propertoes'!B170&amp;'3_All Propertoes'!C170</f>
        <v>Rs-T-044PRIME URBAN Nihonbashi Yokoyamacho</v>
      </c>
      <c r="C221" s="725" t="str">
        <f>+'3_All Propertoes'!B170</f>
        <v>Rs-T-044</v>
      </c>
      <c r="D221" s="256"/>
      <c r="E221" s="230"/>
    </row>
    <row r="222" spans="1:5" x14ac:dyDescent="0.2">
      <c r="A222" s="187"/>
      <c r="B222" s="725" t="str">
        <f>+'3_All Propertoes'!B171&amp;'3_All Propertoes'!C171</f>
        <v>Rs-T-045PRIME URBAN Nihonbashi Hamacho</v>
      </c>
      <c r="C222" s="725" t="str">
        <f>+'3_All Propertoes'!B171</f>
        <v>Rs-T-045</v>
      </c>
      <c r="D222" s="256"/>
      <c r="E222" s="230"/>
    </row>
    <row r="223" spans="1:5" x14ac:dyDescent="0.2">
      <c r="A223" s="187"/>
      <c r="B223" s="725" t="str">
        <f>+'3_All Propertoes'!B172&amp;'3_All Propertoes'!C172</f>
        <v>Rs-T-046PRIME URBAN Hongo Ikizaka</v>
      </c>
      <c r="C223" s="725" t="str">
        <f>+'3_All Propertoes'!B172</f>
        <v>Rs-T-046</v>
      </c>
      <c r="D223" s="256"/>
      <c r="E223" s="230"/>
    </row>
    <row r="224" spans="1:5" x14ac:dyDescent="0.2">
      <c r="A224" s="187"/>
      <c r="B224" s="725" t="str">
        <f>+'3_All Propertoes'!B173&amp;'3_All Propertoes'!C173</f>
        <v>Rs-T-047PRIME URBAN Hakusan</v>
      </c>
      <c r="C224" s="725" t="str">
        <f>+'3_All Propertoes'!B173</f>
        <v>Rs-T-047</v>
      </c>
      <c r="D224" s="256"/>
      <c r="E224" s="230"/>
    </row>
    <row r="225" spans="1:5" x14ac:dyDescent="0.2">
      <c r="A225" s="187"/>
      <c r="B225" s="725" t="str">
        <f>+'3_All Propertoes'!B174&amp;'3_All Propertoes'!C174</f>
        <v xml:space="preserve">Rs-T-048PRIME URBAN Yotsuya Gaien Higashi </v>
      </c>
      <c r="C225" s="725" t="str">
        <f>+'3_All Propertoes'!B174</f>
        <v>Rs-T-048</v>
      </c>
      <c r="D225" s="256"/>
      <c r="E225" s="230"/>
    </row>
    <row r="226" spans="1:5" x14ac:dyDescent="0.2">
      <c r="A226" s="187"/>
      <c r="B226" s="725" t="str">
        <f>+'3_All Propertoes'!B175&amp;'3_All Propertoes'!C175</f>
        <v>Rs-T-050PRIME URBAN Nishi Shinjuku I</v>
      </c>
      <c r="C226" s="725" t="str">
        <f>+'3_All Propertoes'!B175</f>
        <v>Rs-T-050</v>
      </c>
      <c r="D226" s="256"/>
      <c r="E226" s="230"/>
    </row>
    <row r="227" spans="1:5" x14ac:dyDescent="0.2">
      <c r="A227" s="187"/>
      <c r="B227" s="725" t="str">
        <f>+'3_All Propertoes'!B176&amp;'3_All Propertoes'!C176</f>
        <v>Rs-T-051PRIME URBAN Nishi Shinjuku II</v>
      </c>
      <c r="C227" s="725" t="str">
        <f>+'3_All Propertoes'!B176</f>
        <v>Rs-T-051</v>
      </c>
      <c r="D227" s="256"/>
      <c r="E227" s="230"/>
    </row>
    <row r="228" spans="1:5" x14ac:dyDescent="0.2">
      <c r="A228" s="187"/>
      <c r="B228" s="725" t="str">
        <f>+'3_All Propertoes'!B177&amp;'3_All Propertoes'!C177</f>
        <v>Rs-T-052PRIME URBAN Shinjuku Naitomachi</v>
      </c>
      <c r="C228" s="725" t="str">
        <f>+'3_All Propertoes'!B177</f>
        <v>Rs-T-052</v>
      </c>
      <c r="D228" s="256"/>
      <c r="E228" s="230"/>
    </row>
    <row r="229" spans="1:5" x14ac:dyDescent="0.2">
      <c r="A229" s="187"/>
      <c r="B229" s="725" t="str">
        <f>+'3_All Propertoes'!B178&amp;'3_All Propertoes'!C178</f>
        <v>Rs-T-053PRIME URBAN Nishi Waseda</v>
      </c>
      <c r="C229" s="725" t="str">
        <f>+'3_All Propertoes'!B178</f>
        <v>Rs-T-053</v>
      </c>
      <c r="D229" s="256"/>
      <c r="E229" s="230"/>
    </row>
    <row r="230" spans="1:5" x14ac:dyDescent="0.2">
      <c r="A230" s="187"/>
      <c r="B230" s="725" t="str">
        <f>+'3_All Propertoes'!B179&amp;'3_All Propertoes'!C179</f>
        <v>Rs-T-054PRIME URBAN Shinjuku Ochiai</v>
      </c>
      <c r="C230" s="725" t="str">
        <f>+'3_All Propertoes'!B179</f>
        <v>Rs-T-054</v>
      </c>
      <c r="D230" s="256"/>
      <c r="E230" s="230"/>
    </row>
    <row r="231" spans="1:5" x14ac:dyDescent="0.2">
      <c r="A231" s="187"/>
      <c r="B231" s="725" t="str">
        <f>+'3_All Propertoes'!B180&amp;'3_All Propertoes'!C180</f>
        <v>Rs-T-055PRIME URBAN Mejiro</v>
      </c>
      <c r="C231" s="725" t="str">
        <f>+'3_All Propertoes'!B180</f>
        <v>Rs-T-055</v>
      </c>
      <c r="D231" s="256"/>
      <c r="E231" s="230"/>
    </row>
    <row r="232" spans="1:5" x14ac:dyDescent="0.2">
      <c r="A232" s="187"/>
      <c r="B232" s="725" t="str">
        <f>+'3_All Propertoes'!B181&amp;'3_All Propertoes'!C181</f>
        <v>Rs-T-056PRIME URBAN Kagurazaka</v>
      </c>
      <c r="C232" s="725" t="str">
        <f>+'3_All Propertoes'!B181</f>
        <v>Rs-T-056</v>
      </c>
      <c r="D232" s="256"/>
      <c r="E232" s="230"/>
    </row>
    <row r="233" spans="1:5" x14ac:dyDescent="0.2">
      <c r="A233" s="187"/>
      <c r="B233" s="725" t="str">
        <f>+'3_All Propertoes'!B182&amp;'3_All Propertoes'!C182</f>
        <v>Rs-T-057PRIME URBAN Sangen Jaya III</v>
      </c>
      <c r="C233" s="725" t="str">
        <f>+'3_All Propertoes'!B182</f>
        <v>Rs-T-057</v>
      </c>
      <c r="D233" s="256"/>
      <c r="E233" s="230"/>
    </row>
    <row r="234" spans="1:5" x14ac:dyDescent="0.2">
      <c r="A234" s="187"/>
      <c r="B234" s="725" t="str">
        <f>+'3_All Propertoes'!B183&amp;'3_All Propertoes'!C183</f>
        <v>Rs-T-058PRIME URBAN Chitose Karasuyama</v>
      </c>
      <c r="C234" s="725" t="str">
        <f>+'3_All Propertoes'!B183</f>
        <v>Rs-T-058</v>
      </c>
      <c r="D234" s="256"/>
      <c r="E234" s="230"/>
    </row>
    <row r="235" spans="1:5" x14ac:dyDescent="0.2">
      <c r="A235" s="187"/>
      <c r="B235" s="725" t="str">
        <f>+'3_All Propertoes'!B184&amp;'3_All Propertoes'!C184</f>
        <v>Rs-T-060PRIME URBAN Sangen Jaya</v>
      </c>
      <c r="C235" s="725" t="str">
        <f>+'3_All Propertoes'!B184</f>
        <v>Rs-T-060</v>
      </c>
      <c r="D235" s="256"/>
      <c r="E235" s="230"/>
    </row>
    <row r="236" spans="1:5" x14ac:dyDescent="0.2">
      <c r="A236" s="187"/>
      <c r="B236" s="725" t="str">
        <f>+'3_All Propertoes'!B185&amp;'3_All Propertoes'!C185</f>
        <v>Rs-T-061PRIME URBAN Minami Karasuyama</v>
      </c>
      <c r="C236" s="725" t="str">
        <f>+'3_All Propertoes'!B185</f>
        <v>Rs-T-061</v>
      </c>
      <c r="D236" s="256"/>
      <c r="E236" s="230"/>
    </row>
    <row r="237" spans="1:5" x14ac:dyDescent="0.2">
      <c r="A237" s="187"/>
      <c r="B237" s="725" t="str">
        <f>+'3_All Propertoes'!B186&amp;'3_All Propertoes'!C186</f>
        <v>Rs-T-062PRIME URBAN Karasuyama Galleria</v>
      </c>
      <c r="C237" s="725" t="str">
        <f>+'3_All Propertoes'!B186</f>
        <v>Rs-T-062</v>
      </c>
      <c r="D237" s="256"/>
      <c r="E237" s="230"/>
    </row>
    <row r="238" spans="1:5" x14ac:dyDescent="0.2">
      <c r="A238" s="187"/>
      <c r="B238" s="725" t="str">
        <f>+'3_All Propertoes'!B187&amp;'3_All Propertoes'!C187</f>
        <v>Rs-T-063PRIME URBAN Karasuyama Court</v>
      </c>
      <c r="C238" s="725" t="str">
        <f>+'3_All Propertoes'!B187</f>
        <v>Rs-T-063</v>
      </c>
      <c r="D238" s="256"/>
      <c r="E238" s="230"/>
    </row>
    <row r="239" spans="1:5" x14ac:dyDescent="0.2">
      <c r="A239" s="187"/>
      <c r="B239" s="725" t="str">
        <f>+'3_All Propertoes'!B188&amp;'3_All Propertoes'!C188</f>
        <v>Rs-T-065PRIME URBAN Chitose Funabashi</v>
      </c>
      <c r="C239" s="725" t="str">
        <f>+'3_All Propertoes'!B188</f>
        <v>Rs-T-065</v>
      </c>
      <c r="D239" s="256"/>
      <c r="E239" s="230"/>
    </row>
    <row r="240" spans="1:5" x14ac:dyDescent="0.2">
      <c r="A240" s="187"/>
      <c r="B240" s="725" t="str">
        <f>+'3_All Propertoes'!B189&amp;'3_All Propertoes'!C189</f>
        <v>Rs-T-066PRIME URBAN Yoga</v>
      </c>
      <c r="C240" s="725" t="str">
        <f>+'3_All Propertoes'!B189</f>
        <v>Rs-T-066</v>
      </c>
      <c r="D240" s="256"/>
      <c r="E240" s="230"/>
    </row>
    <row r="241" spans="1:5" x14ac:dyDescent="0.2">
      <c r="A241" s="187"/>
      <c r="B241" s="725" t="str">
        <f>+'3_All Propertoes'!B190&amp;'3_All Propertoes'!C190</f>
        <v>Rs-T-067PRIME URBAN Shinagawa Nishi</v>
      </c>
      <c r="C241" s="725" t="str">
        <f>+'3_All Propertoes'!B190</f>
        <v>Rs-T-067</v>
      </c>
      <c r="D241" s="256"/>
      <c r="E241" s="230"/>
    </row>
    <row r="242" spans="1:5" x14ac:dyDescent="0.2">
      <c r="A242" s="187"/>
      <c r="B242" s="725" t="str">
        <f>+'3_All Propertoes'!B191&amp;'3_All Propertoes'!C191</f>
        <v>Rs-T-068PRIME URBAN Osaki</v>
      </c>
      <c r="C242" s="725" t="str">
        <f>+'3_All Propertoes'!B191</f>
        <v>Rs-T-068</v>
      </c>
      <c r="D242" s="256"/>
      <c r="E242" s="230"/>
    </row>
    <row r="243" spans="1:5" x14ac:dyDescent="0.2">
      <c r="A243" s="187"/>
      <c r="B243" s="725" t="str">
        <f>+'3_All Propertoes'!B192&amp;'3_All Propertoes'!C192</f>
        <v>Rs-T-069PRIME URBAN Oimachi II</v>
      </c>
      <c r="C243" s="725" t="str">
        <f>+'3_All Propertoes'!B192</f>
        <v>Rs-T-069</v>
      </c>
      <c r="D243" s="256"/>
      <c r="E243" s="230"/>
    </row>
    <row r="244" spans="1:5" x14ac:dyDescent="0.2">
      <c r="A244" s="187"/>
      <c r="B244" s="725" t="str">
        <f>+'3_All Propertoes'!B193&amp;'3_All Propertoes'!C193</f>
        <v>Rs-T-070PRIME URBAN Yukigaya</v>
      </c>
      <c r="C244" s="725" t="str">
        <f>+'3_All Propertoes'!B193</f>
        <v>Rs-T-070</v>
      </c>
      <c r="D244" s="256"/>
      <c r="E244" s="230"/>
    </row>
    <row r="245" spans="1:5" x14ac:dyDescent="0.2">
      <c r="A245" s="187"/>
      <c r="B245" s="725" t="str">
        <f>+'3_All Propertoes'!B194&amp;'3_All Propertoes'!C194</f>
        <v>Rs-T-071PRIME URBAN Omori</v>
      </c>
      <c r="C245" s="725" t="str">
        <f>+'3_All Propertoes'!B194</f>
        <v>Rs-T-071</v>
      </c>
      <c r="D245" s="256"/>
      <c r="E245" s="230"/>
    </row>
    <row r="246" spans="1:5" x14ac:dyDescent="0.2">
      <c r="A246" s="187"/>
      <c r="B246" s="725" t="str">
        <f>+'3_All Propertoes'!B195&amp;'3_All Propertoes'!C195</f>
        <v>Rs-T-072PRIME URBAN Denenchofu Minami</v>
      </c>
      <c r="C246" s="725" t="str">
        <f>+'3_All Propertoes'!B195</f>
        <v>Rs-T-072</v>
      </c>
      <c r="D246" s="256"/>
      <c r="E246" s="230"/>
    </row>
    <row r="247" spans="1:5" x14ac:dyDescent="0.2">
      <c r="A247" s="187"/>
      <c r="B247" s="725" t="str">
        <f>+'3_All Propertoes'!B196&amp;'3_All Propertoes'!C196</f>
        <v>Rs-T-073PRIME URBAN Nagahara Kamiikedai</v>
      </c>
      <c r="C247" s="725" t="str">
        <f>+'3_All Propertoes'!B196</f>
        <v>Rs-T-073</v>
      </c>
      <c r="D247" s="256"/>
      <c r="E247" s="230"/>
    </row>
    <row r="248" spans="1:5" x14ac:dyDescent="0.2">
      <c r="A248" s="187"/>
      <c r="B248" s="725" t="str">
        <f>+'3_All Propertoes'!B197&amp;'3_All Propertoes'!C197</f>
        <v>Rs-T-075PRIME URBAN Nakano Kamitakada</v>
      </c>
      <c r="C248" s="725" t="str">
        <f>+'3_All Propertoes'!B197</f>
        <v>Rs-T-075</v>
      </c>
      <c r="D248" s="256"/>
      <c r="E248" s="230"/>
    </row>
    <row r="249" spans="1:5" x14ac:dyDescent="0.2">
      <c r="A249" s="187"/>
      <c r="B249" s="725" t="str">
        <f>+'3_All Propertoes'!B198&amp;'3_All Propertoes'!C198</f>
        <v>Rs-T-076PRIME URBAN Takaido</v>
      </c>
      <c r="C249" s="725" t="str">
        <f>+'3_All Propertoes'!B198</f>
        <v>Rs-T-076</v>
      </c>
      <c r="D249" s="256"/>
      <c r="E249" s="230"/>
    </row>
    <row r="250" spans="1:5" x14ac:dyDescent="0.2">
      <c r="A250" s="187"/>
      <c r="B250" s="725" t="str">
        <f>+'3_All Propertoes'!B199&amp;'3_All Propertoes'!C199</f>
        <v>Rs-T-077PRIME URBAN Nishi Ogikubo</v>
      </c>
      <c r="C250" s="725" t="str">
        <f>+'3_All Propertoes'!B199</f>
        <v>Rs-T-077</v>
      </c>
      <c r="D250" s="256"/>
      <c r="E250" s="230"/>
    </row>
    <row r="251" spans="1:5" x14ac:dyDescent="0.2">
      <c r="A251" s="187"/>
      <c r="B251" s="725" t="str">
        <f>+'3_All Propertoes'!B200&amp;'3_All Propertoes'!C200</f>
        <v>Rs-T-078PRIME URBAN Nishi Ogikubo II</v>
      </c>
      <c r="C251" s="725" t="str">
        <f>+'3_All Propertoes'!B200</f>
        <v>Rs-T-078</v>
      </c>
      <c r="D251" s="256"/>
      <c r="E251" s="230"/>
    </row>
    <row r="252" spans="1:5" x14ac:dyDescent="0.2">
      <c r="A252" s="187"/>
      <c r="B252" s="725" t="str">
        <f>+'3_All Propertoes'!B201&amp;'3_All Propertoes'!C201</f>
        <v>Rs-T-079PRIME URBAN Otsuka</v>
      </c>
      <c r="C252" s="725" t="str">
        <f>+'3_All Propertoes'!B201</f>
        <v>Rs-T-079</v>
      </c>
      <c r="D252" s="256"/>
      <c r="E252" s="230"/>
    </row>
    <row r="253" spans="1:5" x14ac:dyDescent="0.2">
      <c r="A253" s="187"/>
      <c r="B253" s="725" t="str">
        <f>+'3_All Propertoes'!B202&amp;'3_All Propertoes'!C202</f>
        <v>Rs-T-080PRIME URBAN Komagome</v>
      </c>
      <c r="C253" s="725" t="str">
        <f>+'3_All Propertoes'!B202</f>
        <v>Rs-T-080</v>
      </c>
      <c r="D253" s="256"/>
      <c r="E253" s="230"/>
    </row>
    <row r="254" spans="1:5" x14ac:dyDescent="0.2">
      <c r="A254" s="187"/>
      <c r="B254" s="725" t="str">
        <f>+'3_All Propertoes'!B203&amp;'3_All Propertoes'!C203</f>
        <v>Rs-T-081PRIME URBAN Ikebukuro</v>
      </c>
      <c r="C254" s="725" t="str">
        <f>+'3_All Propertoes'!B203</f>
        <v>Rs-T-081</v>
      </c>
      <c r="D254" s="256"/>
      <c r="E254" s="230"/>
    </row>
    <row r="255" spans="1:5" x14ac:dyDescent="0.2">
      <c r="A255" s="187"/>
      <c r="B255" s="725" t="str">
        <f>+'3_All Propertoes'!B204&amp;'3_All Propertoes'!C204</f>
        <v>Rs-T-082PRIME URBAN Monzen Nakacho</v>
      </c>
      <c r="C255" s="725" t="str">
        <f>+'3_All Propertoes'!B204</f>
        <v>Rs-T-082</v>
      </c>
      <c r="D255" s="256"/>
      <c r="E255" s="230"/>
    </row>
    <row r="256" spans="1:5" x14ac:dyDescent="0.2">
      <c r="A256" s="187"/>
      <c r="B256" s="725" t="str">
        <f>+'3_All Propertoes'!B205&amp;'3_All Propertoes'!C205</f>
        <v>Rs-T-083PRIME URBAN Kameido</v>
      </c>
      <c r="C256" s="725" t="str">
        <f>+'3_All Propertoes'!B205</f>
        <v>Rs-T-083</v>
      </c>
      <c r="D256" s="256"/>
      <c r="E256" s="230"/>
    </row>
    <row r="257" spans="1:5" x14ac:dyDescent="0.2">
      <c r="A257" s="187"/>
      <c r="B257" s="725" t="str">
        <f>+'3_All Propertoes'!B206&amp;'3_All Propertoes'!C206</f>
        <v>Rs-T-084PRIME URBAN Sumiyoshi</v>
      </c>
      <c r="C257" s="725" t="str">
        <f>+'3_All Propertoes'!B206</f>
        <v>Rs-T-084</v>
      </c>
      <c r="D257" s="256"/>
      <c r="E257" s="230"/>
    </row>
    <row r="258" spans="1:5" x14ac:dyDescent="0.2">
      <c r="A258" s="187"/>
      <c r="B258" s="725" t="str">
        <f>+'3_All Propertoes'!B207&amp;'3_All Propertoes'!C207</f>
        <v>Rs-T-085PRIME URBAN Mukojima</v>
      </c>
      <c r="C258" s="725" t="str">
        <f>+'3_All Propertoes'!B207</f>
        <v>Rs-T-085</v>
      </c>
      <c r="D258" s="256"/>
      <c r="E258" s="230"/>
    </row>
    <row r="259" spans="1:5" x14ac:dyDescent="0.2">
      <c r="A259" s="187"/>
      <c r="B259" s="725" t="str">
        <f>+'3_All Propertoes'!B208&amp;'3_All Propertoes'!C208</f>
        <v>Rs-T-086PRIME URBAN Kinshi Koen</v>
      </c>
      <c r="C259" s="725" t="str">
        <f>+'3_All Propertoes'!B208</f>
        <v>Rs-T-086</v>
      </c>
      <c r="D259" s="256"/>
      <c r="E259" s="230"/>
    </row>
    <row r="260" spans="1:5" x14ac:dyDescent="0.2">
      <c r="A260" s="187"/>
      <c r="B260" s="725" t="str">
        <f>+'3_All Propertoes'!B209&amp;'3_All Propertoes'!C209</f>
        <v>Rs-T-087PRIME URBAN Kinshicho</v>
      </c>
      <c r="C260" s="725" t="str">
        <f>+'3_All Propertoes'!B209</f>
        <v>Rs-T-087</v>
      </c>
      <c r="D260" s="256"/>
      <c r="E260" s="230"/>
    </row>
    <row r="261" spans="1:5" x14ac:dyDescent="0.2">
      <c r="A261" s="187"/>
      <c r="B261" s="725" t="str">
        <f>+'3_All Propertoes'!B210&amp;'3_All Propertoes'!C210</f>
        <v>Rs-T-088PRIME URBAN Hirai</v>
      </c>
      <c r="C261" s="725" t="str">
        <f>+'3_All Propertoes'!B210</f>
        <v>Rs-T-088</v>
      </c>
      <c r="D261" s="256"/>
      <c r="E261" s="230"/>
    </row>
    <row r="262" spans="1:5" x14ac:dyDescent="0.2">
      <c r="A262" s="187"/>
      <c r="B262" s="725" t="str">
        <f>+'3_All Propertoes'!B211&amp;'3_All Propertoes'!C211</f>
        <v>Rs-T-089PRIME URBAN Kasai</v>
      </c>
      <c r="C262" s="725" t="str">
        <f>+'3_All Propertoes'!B211</f>
        <v>Rs-T-089</v>
      </c>
      <c r="D262" s="256"/>
      <c r="E262" s="230"/>
    </row>
    <row r="263" spans="1:5" x14ac:dyDescent="0.2">
      <c r="A263" s="187"/>
      <c r="B263" s="725" t="str">
        <f>+'3_All Propertoes'!B212&amp;'3_All Propertoes'!C212</f>
        <v>Rs-T-090PRIME URBAN Kasai II</v>
      </c>
      <c r="C263" s="725" t="str">
        <f>+'3_All Propertoes'!B212</f>
        <v>Rs-T-090</v>
      </c>
      <c r="D263" s="256"/>
      <c r="E263" s="230"/>
    </row>
    <row r="264" spans="1:5" x14ac:dyDescent="0.2">
      <c r="A264" s="187"/>
      <c r="B264" s="725" t="str">
        <f>+'3_All Propertoes'!B213&amp;'3_All Propertoes'!C213</f>
        <v>Rs-T-091PRIME URBAN Kasai East</v>
      </c>
      <c r="C264" s="725" t="str">
        <f>+'3_All Propertoes'!B213</f>
        <v>Rs-T-091</v>
      </c>
      <c r="D264" s="256"/>
      <c r="E264" s="230"/>
    </row>
    <row r="265" spans="1:5" x14ac:dyDescent="0.2">
      <c r="A265" s="187"/>
      <c r="B265" s="725" t="str">
        <f>+'3_All Propertoes'!B214&amp;'3_All Propertoes'!C214</f>
        <v>Rs-T-093PRIME URBAN Itabashi Kuyakushomae</v>
      </c>
      <c r="C265" s="725" t="str">
        <f>+'3_All Propertoes'!B214</f>
        <v>Rs-T-093</v>
      </c>
      <c r="D265" s="256"/>
      <c r="E265" s="230"/>
    </row>
    <row r="266" spans="1:5" x14ac:dyDescent="0.2">
      <c r="A266" s="187"/>
      <c r="B266" s="725" t="str">
        <f>+'3_All Propertoes'!B215&amp;'3_All Propertoes'!C215</f>
        <v>Rs-T-094PRIME URBAN Asakusa</v>
      </c>
      <c r="C266" s="725" t="str">
        <f>+'3_All Propertoes'!B215</f>
        <v>Rs-T-094</v>
      </c>
      <c r="D266" s="256"/>
      <c r="E266" s="230"/>
    </row>
    <row r="267" spans="1:5" x14ac:dyDescent="0.2">
      <c r="A267" s="187"/>
      <c r="B267" s="725" t="str">
        <f>+'3_All Propertoes'!B216&amp;'3_All Propertoes'!C216</f>
        <v>Rs-T-095PRIME URBAN Machiya South Court</v>
      </c>
      <c r="C267" s="725" t="str">
        <f>+'3_All Propertoes'!B216</f>
        <v>Rs-T-095</v>
      </c>
      <c r="D267" s="256"/>
      <c r="E267" s="230"/>
    </row>
    <row r="268" spans="1:5" x14ac:dyDescent="0.2">
      <c r="A268" s="187"/>
      <c r="B268" s="725" t="str">
        <f>+'3_All Propertoes'!B217&amp;'3_All Propertoes'!C217</f>
        <v xml:space="preserve">Rs-T-096PRIME URBAN Musashi Koganei </v>
      </c>
      <c r="C268" s="725" t="str">
        <f>+'3_All Propertoes'!B217</f>
        <v>Rs-T-096</v>
      </c>
      <c r="D268" s="256"/>
      <c r="E268" s="230"/>
    </row>
    <row r="269" spans="1:5" x14ac:dyDescent="0.2">
      <c r="A269" s="187"/>
      <c r="B269" s="725" t="str">
        <f>+'3_All Propertoes'!B218&amp;'3_All Propertoes'!C218</f>
        <v xml:space="preserve">Rs-T-097PRIME URBAN Musashino Hills </v>
      </c>
      <c r="C269" s="725" t="str">
        <f>+'3_All Propertoes'!B218</f>
        <v>Rs-T-097</v>
      </c>
      <c r="D269" s="256"/>
      <c r="E269" s="230"/>
    </row>
    <row r="270" spans="1:5" x14ac:dyDescent="0.2">
      <c r="A270" s="187"/>
      <c r="B270" s="725" t="str">
        <f>+'3_All Propertoes'!B219&amp;'3_All Propertoes'!C219</f>
        <v>Rs-T-098PRIME URBAN Koganei Honcho</v>
      </c>
      <c r="C270" s="725" t="str">
        <f>+'3_All Propertoes'!B219</f>
        <v>Rs-T-098</v>
      </c>
      <c r="D270" s="256"/>
      <c r="E270" s="230"/>
    </row>
    <row r="271" spans="1:5" x14ac:dyDescent="0.2">
      <c r="A271" s="187"/>
      <c r="B271" s="725" t="str">
        <f>+'3_All Propertoes'!B220&amp;'3_All Propertoes'!C220</f>
        <v>Rs-T-099PRIME URBAN Kumegawa</v>
      </c>
      <c r="C271" s="725" t="str">
        <f>+'3_All Propertoes'!B220</f>
        <v>Rs-T-099</v>
      </c>
      <c r="D271" s="256"/>
      <c r="E271" s="230"/>
    </row>
    <row r="272" spans="1:5" x14ac:dyDescent="0.2">
      <c r="A272" s="187"/>
      <c r="B272" s="725" t="str">
        <f>+'3_All Propertoes'!B221&amp;'3_All Propertoes'!C221</f>
        <v>Rs-T-100PRIME URBAN Musashi Kosugi comodo</v>
      </c>
      <c r="C272" s="725" t="str">
        <f>+'3_All Propertoes'!B221</f>
        <v>Rs-T-100</v>
      </c>
      <c r="D272" s="256"/>
      <c r="E272" s="230"/>
    </row>
    <row r="273" spans="1:5" x14ac:dyDescent="0.2">
      <c r="A273" s="187"/>
      <c r="B273" s="725" t="str">
        <f>+'3_All Propertoes'!B222&amp;'3_All Propertoes'!C222</f>
        <v>Rs-T-101PRIME URBAN Kawasaki</v>
      </c>
      <c r="C273" s="725" t="str">
        <f>+'3_All Propertoes'!B222</f>
        <v>Rs-T-101</v>
      </c>
      <c r="D273" s="256"/>
      <c r="E273" s="230"/>
    </row>
    <row r="274" spans="1:5" x14ac:dyDescent="0.2">
      <c r="A274" s="187"/>
      <c r="B274" s="725" t="str">
        <f>+'3_All Propertoes'!B223&amp;'3_All Propertoes'!C223</f>
        <v>Rs-T-102PRIME URBAN Shinyurigaoka</v>
      </c>
      <c r="C274" s="725" t="str">
        <f>+'3_All Propertoes'!B223</f>
        <v>Rs-T-102</v>
      </c>
      <c r="D274" s="256"/>
      <c r="E274" s="230"/>
    </row>
    <row r="275" spans="1:5" x14ac:dyDescent="0.2">
      <c r="A275" s="187"/>
      <c r="B275" s="725" t="str">
        <f>+'3_All Propertoes'!B224&amp;'3_All Propertoes'!C224</f>
        <v>Rs-T-103PRIME URBAN Tsurumi Teraya</v>
      </c>
      <c r="C275" s="725" t="str">
        <f>+'3_All Propertoes'!B224</f>
        <v>Rs-T-103</v>
      </c>
      <c r="D275" s="256"/>
      <c r="E275" s="230"/>
    </row>
    <row r="276" spans="1:5" x14ac:dyDescent="0.2">
      <c r="A276" s="187"/>
      <c r="B276" s="725" t="str">
        <f>+'3_All Propertoes'!B225&amp;'3_All Propertoes'!C225</f>
        <v>Rs-T-105PRIME URBAN Urayasu</v>
      </c>
      <c r="C276" s="725" t="str">
        <f>+'3_All Propertoes'!B225</f>
        <v>Rs-T-105</v>
      </c>
      <c r="D276" s="256"/>
      <c r="E276" s="230"/>
    </row>
    <row r="277" spans="1:5" x14ac:dyDescent="0.2">
      <c r="A277" s="187"/>
      <c r="B277" s="725" t="str">
        <f>+'3_All Propertoes'!B226&amp;'3_All Propertoes'!C226</f>
        <v>Rs-T-106PRIME URBAN Gyotoku I</v>
      </c>
      <c r="C277" s="725" t="str">
        <f>+'3_All Propertoes'!B226</f>
        <v>Rs-T-106</v>
      </c>
      <c r="D277" s="256"/>
      <c r="E277" s="230"/>
    </row>
    <row r="278" spans="1:5" x14ac:dyDescent="0.2">
      <c r="A278" s="187"/>
      <c r="B278" s="725" t="str">
        <f>+'3_All Propertoes'!B227&amp;'3_All Propertoes'!C227</f>
        <v>Rs-T-107PRIME URBAN Gyotoku II</v>
      </c>
      <c r="C278" s="725" t="str">
        <f>+'3_All Propertoes'!B227</f>
        <v>Rs-T-107</v>
      </c>
      <c r="D278" s="256"/>
      <c r="E278" s="230"/>
    </row>
    <row r="279" spans="1:5" x14ac:dyDescent="0.2">
      <c r="A279" s="187"/>
      <c r="B279" s="725" t="str">
        <f>+'3_All Propertoes'!B228&amp;'3_All Propertoes'!C228</f>
        <v>Rs-T-108PRIME URBAN Gyotoku Ekimae</v>
      </c>
      <c r="C279" s="725" t="str">
        <f>+'3_All Propertoes'!B228</f>
        <v>Rs-T-108</v>
      </c>
      <c r="D279" s="256"/>
      <c r="E279" s="230"/>
    </row>
    <row r="280" spans="1:5" x14ac:dyDescent="0.2">
      <c r="A280" s="187"/>
      <c r="B280" s="725" t="str">
        <f>+'3_All Propertoes'!B229&amp;'3_All Propertoes'!C229</f>
        <v>Rs-T-109PRIME URBAN Gyotoku Ekimae II</v>
      </c>
      <c r="C280" s="725" t="str">
        <f>+'3_All Propertoes'!B229</f>
        <v>Rs-T-109</v>
      </c>
      <c r="D280" s="256"/>
      <c r="E280" s="230"/>
    </row>
    <row r="281" spans="1:5" x14ac:dyDescent="0.2">
      <c r="A281" s="187"/>
      <c r="B281" s="725" t="str">
        <f>+'3_All Propertoes'!B230&amp;'3_All Propertoes'!C230</f>
        <v>Rs-T-110PRIME URBAN Gyotoku III</v>
      </c>
      <c r="C281" s="725" t="str">
        <f>+'3_All Propertoes'!B230</f>
        <v>Rs-T-110</v>
      </c>
      <c r="D281" s="256"/>
      <c r="E281" s="230"/>
    </row>
    <row r="282" spans="1:5" x14ac:dyDescent="0.2">
      <c r="A282" s="187"/>
      <c r="B282" s="725" t="str">
        <f>+'3_All Propertoes'!B231&amp;'3_All Propertoes'!C231</f>
        <v>Rs-T-111PRIME URBAN Nishi Funabashi</v>
      </c>
      <c r="C282" s="725" t="str">
        <f>+'3_All Propertoes'!B231</f>
        <v>Rs-T-111</v>
      </c>
      <c r="D282" s="256"/>
      <c r="E282" s="230"/>
    </row>
    <row r="283" spans="1:5" x14ac:dyDescent="0.2">
      <c r="A283" s="187"/>
      <c r="B283" s="725" t="str">
        <f>+'3_All Propertoes'!B232&amp;'3_All Propertoes'!C232</f>
        <v>Rs-T-112PRIME URBAN Kawaguchi</v>
      </c>
      <c r="C283" s="725" t="str">
        <f>+'3_All Propertoes'!B232</f>
        <v>Rs-T-112</v>
      </c>
      <c r="D283" s="256"/>
      <c r="E283" s="230"/>
    </row>
    <row r="284" spans="1:5" x14ac:dyDescent="0.2">
      <c r="A284" s="187"/>
      <c r="B284" s="725" t="str">
        <f>+'3_All Propertoes'!B233&amp;'3_All Propertoes'!C233</f>
        <v>Rs-T-113PROUD FLAT Hatchobori</v>
      </c>
      <c r="C284" s="725" t="str">
        <f>+'3_All Propertoes'!B233</f>
        <v>Rs-T-113</v>
      </c>
      <c r="D284" s="256"/>
      <c r="E284" s="230"/>
    </row>
    <row r="285" spans="1:5" x14ac:dyDescent="0.2">
      <c r="A285" s="187"/>
      <c r="B285" s="725" t="str">
        <f>+'3_All Propertoes'!B234&amp;'3_All Propertoes'!C234</f>
        <v>Rs-T-114PROUD FLAT Itabashi Honcho</v>
      </c>
      <c r="C285" s="725" t="str">
        <f>+'3_All Propertoes'!B234</f>
        <v>Rs-T-114</v>
      </c>
      <c r="D285" s="256"/>
      <c r="E285" s="230"/>
    </row>
    <row r="286" spans="1:5" x14ac:dyDescent="0.2">
      <c r="A286" s="187"/>
      <c r="B286" s="725" t="str">
        <f>+'3_All Propertoes'!B235&amp;'3_All Propertoes'!C235</f>
        <v>Rs-T-115PRIME URBAN Meguro Mita</v>
      </c>
      <c r="C286" s="725" t="str">
        <f>+'3_All Propertoes'!B235</f>
        <v>Rs-T-115</v>
      </c>
      <c r="D286" s="256"/>
      <c r="E286" s="230"/>
    </row>
    <row r="287" spans="1:5" x14ac:dyDescent="0.2">
      <c r="A287" s="187"/>
      <c r="B287" s="725" t="str">
        <f>+'3_All Propertoes'!B236&amp;'3_All Propertoes'!C236</f>
        <v>Rs-T-116Fukasawa House Towers H&amp;I</v>
      </c>
      <c r="C287" s="725" t="str">
        <f>+'3_All Propertoes'!B236</f>
        <v>Rs-T-116</v>
      </c>
      <c r="D287" s="256"/>
      <c r="E287" s="230"/>
    </row>
    <row r="288" spans="1:5" x14ac:dyDescent="0.2">
      <c r="A288" s="187"/>
      <c r="B288" s="725" t="str">
        <f>+'3_All Propertoes'!B237&amp;'3_All Propertoes'!C237</f>
        <v>Rs-T-117PRIME URBAN Toyosu</v>
      </c>
      <c r="C288" s="725" t="str">
        <f>+'3_All Propertoes'!B237</f>
        <v>Rs-T-117</v>
      </c>
      <c r="D288" s="256"/>
      <c r="E288" s="230"/>
    </row>
    <row r="289" spans="1:5" x14ac:dyDescent="0.2">
      <c r="A289" s="187"/>
      <c r="B289" s="725" t="str">
        <f>+'3_All Propertoes'!B238&amp;'3_All Propertoes'!C238</f>
        <v>Rs-T-118PRIME URBAN Nihonbashi Kayabacho</v>
      </c>
      <c r="C289" s="725" t="str">
        <f>+'3_All Propertoes'!B238</f>
        <v>Rs-T-118</v>
      </c>
      <c r="D289" s="256"/>
      <c r="E289" s="230"/>
    </row>
    <row r="290" spans="1:5" x14ac:dyDescent="0.2">
      <c r="A290" s="187"/>
      <c r="B290" s="725" t="str">
        <f>+'3_All Propertoes'!B239&amp;'3_All Propertoes'!C239</f>
        <v>Rs-T-119PRIME URBAN Yoga II</v>
      </c>
      <c r="C290" s="725" t="str">
        <f>+'3_All Propertoes'!B239</f>
        <v>Rs-T-119</v>
      </c>
      <c r="D290" s="256"/>
      <c r="E290" s="230"/>
    </row>
    <row r="291" spans="1:5" x14ac:dyDescent="0.2">
      <c r="A291" s="187"/>
      <c r="B291" s="725" t="str">
        <f>+'3_All Propertoes'!B240&amp;'3_All Propertoes'!C240</f>
        <v>Rs-T-120PRIME URBAN Musashi Koganei II</v>
      </c>
      <c r="C291" s="725" t="str">
        <f>+'3_All Propertoes'!B240</f>
        <v>Rs-T-120</v>
      </c>
      <c r="D291" s="256"/>
      <c r="E291" s="230"/>
    </row>
    <row r="292" spans="1:5" x14ac:dyDescent="0.2">
      <c r="A292" s="187"/>
      <c r="B292" s="725" t="str">
        <f>+'3_All Propertoes'!B241&amp;'3_All Propertoes'!C241</f>
        <v xml:space="preserve">Rs-T-121PRIME URBAN Gakugei daigaku parkfront </v>
      </c>
      <c r="C292" s="725" t="str">
        <f>+'3_All Propertoes'!B241</f>
        <v>Rs-T-121</v>
      </c>
      <c r="D292" s="256"/>
      <c r="E292" s="230"/>
    </row>
    <row r="293" spans="1:5" x14ac:dyDescent="0.2">
      <c r="A293" s="187"/>
      <c r="B293" s="725" t="str">
        <f>+'3_All Propertoes'!B242&amp;'3_All Propertoes'!C242</f>
        <v>Rs-T-122PROUD FLAT Omori Ⅲ</v>
      </c>
      <c r="C293" s="725" t="str">
        <f>+'3_All Propertoes'!B242</f>
        <v>Rs-T-122</v>
      </c>
      <c r="D293" s="256"/>
      <c r="E293" s="230"/>
    </row>
    <row r="294" spans="1:5" x14ac:dyDescent="0.2">
      <c r="A294" s="187"/>
      <c r="B294" s="725" t="str">
        <f>+'3_All Propertoes'!B243&amp;'3_All Propertoes'!C243</f>
        <v>Rs-T-123PROUD FLAT Kinshicho</v>
      </c>
      <c r="C294" s="725" t="str">
        <f>+'3_All Propertoes'!B243</f>
        <v>Rs-T-123</v>
      </c>
      <c r="D294" s="256"/>
      <c r="E294" s="230"/>
    </row>
    <row r="295" spans="1:5" x14ac:dyDescent="0.2">
      <c r="A295" s="187"/>
      <c r="B295" s="725" t="str">
        <f>+'3_All Propertoes'!B244&amp;'3_All Propertoes'!C244</f>
        <v>Rs-T-124PROUD FLAT SangenjayaⅡ</v>
      </c>
      <c r="C295" s="725" t="str">
        <f>+'3_All Propertoes'!B244</f>
        <v>Rs-T-124</v>
      </c>
      <c r="D295" s="256"/>
      <c r="E295" s="230"/>
    </row>
    <row r="296" spans="1:5" x14ac:dyDescent="0.2">
      <c r="A296" s="187"/>
      <c r="B296" s="725" t="str">
        <f>+'3_All Propertoes'!B245&amp;'3_All Propertoes'!C245</f>
        <v>Rs-T-125PROUD FLAT Soto kanda</v>
      </c>
      <c r="C296" s="725" t="str">
        <f>+'3_All Propertoes'!B245</f>
        <v>Rs-T-125</v>
      </c>
      <c r="D296" s="256"/>
      <c r="E296" s="230"/>
    </row>
    <row r="297" spans="1:5" x14ac:dyDescent="0.2">
      <c r="A297" s="187"/>
      <c r="B297" s="725" t="str">
        <f>+'3_All Propertoes'!B246&amp;'3_All Propertoes'!C246</f>
        <v>Rs-T-126PROUD FLAT Noborito</v>
      </c>
      <c r="C297" s="725" t="str">
        <f>+'3_All Propertoes'!B246</f>
        <v>Rs-T-126</v>
      </c>
      <c r="D297" s="256"/>
      <c r="E297" s="230"/>
    </row>
    <row r="298" spans="1:5" x14ac:dyDescent="0.2">
      <c r="A298" s="187"/>
      <c r="B298" s="725" t="str">
        <f>+'3_All Propertoes'!B247&amp;'3_All Propertoes'!C247</f>
        <v>Rs-T-127PROUD FLAT Yoyogi Hachiman</v>
      </c>
      <c r="C298" s="725" t="str">
        <f>+'3_All Propertoes'!B247</f>
        <v>Rs-T-127</v>
      </c>
      <c r="D298" s="256"/>
      <c r="E298" s="230"/>
    </row>
    <row r="299" spans="1:5" x14ac:dyDescent="0.2">
      <c r="A299" s="187"/>
      <c r="B299" s="725" t="str">
        <f>+'3_All Propertoes'!B248&amp;'3_All Propertoes'!C248</f>
        <v>Rs-T-128PROUD FLAT Nakaochiai</v>
      </c>
      <c r="C299" s="725" t="str">
        <f>+'3_All Propertoes'!B248</f>
        <v>Rs-T-128</v>
      </c>
      <c r="D299" s="256"/>
      <c r="E299" s="230"/>
    </row>
    <row r="300" spans="1:5" x14ac:dyDescent="0.2">
      <c r="A300" s="187"/>
      <c r="B300" s="725" t="str">
        <f>+'3_All Propertoes'!B249&amp;'3_All Propertoes'!C249</f>
        <v>Rs-S-001PROUD FLAT Itsutsubashi</v>
      </c>
      <c r="C300" s="725" t="str">
        <f>+'3_All Propertoes'!B249</f>
        <v>Rs-S-001</v>
      </c>
      <c r="D300" s="256"/>
      <c r="E300" s="230"/>
    </row>
    <row r="301" spans="1:5" x14ac:dyDescent="0.2">
      <c r="A301" s="187"/>
      <c r="B301" s="725" t="str">
        <f>+'3_All Propertoes'!B250&amp;'3_All Propertoes'!C250</f>
        <v>Rs-S-002PROUD FLAT Kawaramachi</v>
      </c>
      <c r="C301" s="725" t="str">
        <f>+'3_All Propertoes'!B250</f>
        <v>Rs-S-002</v>
      </c>
      <c r="D301" s="256"/>
      <c r="E301" s="230"/>
    </row>
    <row r="302" spans="1:5" x14ac:dyDescent="0.2">
      <c r="A302" s="187"/>
      <c r="B302" s="725" t="str">
        <f>+'3_All Propertoes'!B251&amp;'3_All Propertoes'!C251</f>
        <v>Rs-S-003PROUD FLAT Shin Osaka</v>
      </c>
      <c r="C302" s="725" t="str">
        <f>+'3_All Propertoes'!B251</f>
        <v>Rs-S-003</v>
      </c>
      <c r="D302" s="256"/>
      <c r="E302" s="230"/>
    </row>
    <row r="303" spans="1:5" x14ac:dyDescent="0.2">
      <c r="A303" s="187"/>
      <c r="B303" s="725" t="str">
        <f>+'3_All Propertoes'!B252&amp;'3_All Propertoes'!C252</f>
        <v>Rs-S-005PRIME URBAN Kita Juyo Jo</v>
      </c>
      <c r="C303" s="725" t="str">
        <f>+'3_All Propertoes'!B252</f>
        <v>Rs-S-005</v>
      </c>
      <c r="D303" s="256"/>
      <c r="E303" s="230"/>
    </row>
    <row r="304" spans="1:5" x14ac:dyDescent="0.2">
      <c r="A304" s="187"/>
      <c r="B304" s="725" t="str">
        <f>+'3_All Propertoes'!B253&amp;'3_All Propertoes'!C253</f>
        <v>Rs-S-006PRIME URBAN Odori Koen I</v>
      </c>
      <c r="C304" s="725" t="str">
        <f>+'3_All Propertoes'!B253</f>
        <v>Rs-S-006</v>
      </c>
      <c r="D304" s="256"/>
      <c r="E304" s="230"/>
    </row>
    <row r="305" spans="1:5" x14ac:dyDescent="0.2">
      <c r="A305" s="187"/>
      <c r="B305" s="725" t="str">
        <f>+'3_All Propertoes'!B254&amp;'3_All Propertoes'!C254</f>
        <v>Rs-S-007PRIME URBAN Odori Koen II</v>
      </c>
      <c r="C305" s="725" t="str">
        <f>+'3_All Propertoes'!B254</f>
        <v>Rs-S-007</v>
      </c>
      <c r="D305" s="256"/>
      <c r="E305" s="230"/>
    </row>
    <row r="306" spans="1:5" x14ac:dyDescent="0.2">
      <c r="A306" s="187"/>
      <c r="B306" s="725" t="str">
        <f>+'3_All Propertoes'!B255&amp;'3_All Propertoes'!C255</f>
        <v>Rs-S-008PRIME URBAN Kita Juichi Jo</v>
      </c>
      <c r="C306" s="725" t="str">
        <f>+'3_All Propertoes'!B255</f>
        <v>Rs-S-008</v>
      </c>
      <c r="D306" s="256"/>
      <c r="E306" s="230"/>
    </row>
    <row r="307" spans="1:5" x14ac:dyDescent="0.2">
      <c r="A307" s="187"/>
      <c r="B307" s="725" t="str">
        <f>+'3_All Propertoes'!B256&amp;'3_All Propertoes'!C256</f>
        <v>Rs-S-009PRIME URBAN Miyanosawa</v>
      </c>
      <c r="C307" s="725" t="str">
        <f>+'3_All Propertoes'!B256</f>
        <v>Rs-S-009</v>
      </c>
      <c r="D307" s="256"/>
      <c r="E307" s="230"/>
    </row>
    <row r="308" spans="1:5" x14ac:dyDescent="0.2">
      <c r="A308" s="187"/>
      <c r="B308" s="725" t="str">
        <f>+'3_All Propertoes'!B257&amp;'3_All Propertoes'!C257</f>
        <v>Rs-S-010PRIME URBAN Odori Higashi</v>
      </c>
      <c r="C308" s="725" t="str">
        <f>+'3_All Propertoes'!B257</f>
        <v>Rs-S-010</v>
      </c>
      <c r="D308" s="256"/>
      <c r="E308" s="230"/>
    </row>
    <row r="309" spans="1:5" x14ac:dyDescent="0.2">
      <c r="A309" s="187"/>
      <c r="B309" s="725" t="str">
        <f>+'3_All Propertoes'!B258&amp;'3_All Propertoes'!C258</f>
        <v>Rs-S-011PRIME URBAN Chiji Kokan</v>
      </c>
      <c r="C309" s="725" t="str">
        <f>+'3_All Propertoes'!B258</f>
        <v>Rs-S-011</v>
      </c>
      <c r="D309" s="256"/>
      <c r="E309" s="230"/>
    </row>
    <row r="310" spans="1:5" x14ac:dyDescent="0.2">
      <c r="A310" s="187"/>
      <c r="B310" s="725" t="str">
        <f>+'3_All Propertoes'!B259&amp;'3_All Propertoes'!C259</f>
        <v>Rs-S-012PRIME URBAN Maruyama</v>
      </c>
      <c r="C310" s="725" t="str">
        <f>+'3_All Propertoes'!B259</f>
        <v>Rs-S-012</v>
      </c>
      <c r="D310" s="256"/>
      <c r="E310" s="230"/>
    </row>
    <row r="311" spans="1:5" x14ac:dyDescent="0.2">
      <c r="A311" s="187"/>
      <c r="B311" s="725" t="str">
        <f>+'3_All Propertoes'!B260&amp;'3_All Propertoes'!C260</f>
        <v>Rs-S-013PRIME URBAN Kita Nijuyo Jo</v>
      </c>
      <c r="C311" s="725" t="str">
        <f>+'3_All Propertoes'!B260</f>
        <v>Rs-S-013</v>
      </c>
      <c r="D311" s="256"/>
      <c r="E311" s="230"/>
    </row>
    <row r="312" spans="1:5" x14ac:dyDescent="0.2">
      <c r="A312" s="187"/>
      <c r="B312" s="725" t="str">
        <f>+'3_All Propertoes'!B261&amp;'3_All Propertoes'!C261</f>
        <v>Rs-S-014PRIME URBAN Sapporo Idaimae</v>
      </c>
      <c r="C312" s="725" t="str">
        <f>+'3_All Propertoes'!B261</f>
        <v>Rs-S-014</v>
      </c>
      <c r="D312" s="256"/>
      <c r="E312" s="230"/>
    </row>
    <row r="313" spans="1:5" x14ac:dyDescent="0.2">
      <c r="A313" s="187"/>
      <c r="B313" s="725" t="str">
        <f>+'3_All Propertoes'!B262&amp;'3_All Propertoes'!C262</f>
        <v>Rs-S-015PRIME URBAN Sapporo Riverfront</v>
      </c>
      <c r="C313" s="725" t="str">
        <f>+'3_All Propertoes'!B262</f>
        <v>Rs-S-015</v>
      </c>
      <c r="D313" s="256"/>
      <c r="E313" s="230"/>
    </row>
    <row r="314" spans="1:5" x14ac:dyDescent="0.2">
      <c r="A314" s="187"/>
      <c r="B314" s="725" t="str">
        <f>+'3_All Propertoes'!B263&amp;'3_All Propertoes'!C263</f>
        <v>Rs-S-016PRIME URBAN Kita Sanjo Dori</v>
      </c>
      <c r="C314" s="725" t="str">
        <f>+'3_All Propertoes'!B263</f>
        <v>Rs-S-016</v>
      </c>
      <c r="D314" s="256"/>
      <c r="E314" s="230"/>
    </row>
    <row r="315" spans="1:5" x14ac:dyDescent="0.2">
      <c r="A315" s="187"/>
      <c r="B315" s="725" t="str">
        <f>+'3_All Propertoes'!B264&amp;'3_All Propertoes'!C264</f>
        <v>Rs-S-017PRIME URBAN Nagamachi Icchome</v>
      </c>
      <c r="C315" s="725" t="str">
        <f>+'3_All Propertoes'!B264</f>
        <v>Rs-S-017</v>
      </c>
      <c r="D315" s="256"/>
      <c r="E315" s="230"/>
    </row>
    <row r="316" spans="1:5" x14ac:dyDescent="0.2">
      <c r="A316" s="187"/>
      <c r="B316" s="725" t="str">
        <f>+'3_All Propertoes'!B265&amp;'3_All Propertoes'!C265</f>
        <v>Rs-S-018PRIME URBAN Yaotome Chuo</v>
      </c>
      <c r="C316" s="725" t="str">
        <f>+'3_All Propertoes'!B265</f>
        <v>Rs-S-018</v>
      </c>
      <c r="D316" s="256"/>
      <c r="E316" s="230"/>
    </row>
    <row r="317" spans="1:5" x14ac:dyDescent="0.2">
      <c r="A317" s="187"/>
      <c r="B317" s="725" t="str">
        <f>+'3_All Propertoes'!B266&amp;'3_All Propertoes'!C266</f>
        <v>Rs-S-019PRIME URBAN Tsutsumidori Amamiya</v>
      </c>
      <c r="C317" s="725" t="str">
        <f>+'3_All Propertoes'!B266</f>
        <v>Rs-S-019</v>
      </c>
      <c r="D317" s="256"/>
      <c r="E317" s="230"/>
    </row>
    <row r="318" spans="1:5" x14ac:dyDescent="0.2">
      <c r="A318" s="187"/>
      <c r="B318" s="725" t="str">
        <f>+'3_All Propertoes'!B267&amp;'3_All Propertoes'!C267</f>
        <v>Rs-S-020PRIME URBAN Aoi</v>
      </c>
      <c r="C318" s="725" t="str">
        <f>+'3_All Propertoes'!B267</f>
        <v>Rs-S-020</v>
      </c>
      <c r="D318" s="256"/>
      <c r="E318" s="230"/>
    </row>
    <row r="319" spans="1:5" x14ac:dyDescent="0.2">
      <c r="A319" s="187"/>
      <c r="B319" s="725" t="str">
        <f>+'3_All Propertoes'!B268&amp;'3_All Propertoes'!C268</f>
        <v>Rs-S-021PRIME URBAN Kanayama</v>
      </c>
      <c r="C319" s="725" t="str">
        <f>+'3_All Propertoes'!B268</f>
        <v>Rs-S-021</v>
      </c>
      <c r="D319" s="256"/>
      <c r="E319" s="230"/>
    </row>
    <row r="320" spans="1:5" x14ac:dyDescent="0.2">
      <c r="A320" s="187"/>
      <c r="B320" s="725" t="str">
        <f>+'3_All Propertoes'!B269&amp;'3_All Propertoes'!C269</f>
        <v>Rs-S-022PRIME URBAN Tsurumai</v>
      </c>
      <c r="C320" s="725" t="str">
        <f>+'3_All Propertoes'!B269</f>
        <v>Rs-S-022</v>
      </c>
      <c r="D320" s="256"/>
      <c r="E320" s="230"/>
    </row>
    <row r="321" spans="1:5" x14ac:dyDescent="0.2">
      <c r="A321" s="187"/>
      <c r="B321" s="725" t="str">
        <f>+'3_All Propertoes'!B270&amp;'3_All Propertoes'!C270</f>
        <v>Rs-S-023PRIME URBAN Kamimaezu</v>
      </c>
      <c r="C321" s="725" t="str">
        <f>+'3_All Propertoes'!B270</f>
        <v>Rs-S-023</v>
      </c>
      <c r="D321" s="256"/>
      <c r="E321" s="230"/>
    </row>
    <row r="322" spans="1:5" x14ac:dyDescent="0.2">
      <c r="A322" s="187"/>
      <c r="B322" s="725" t="str">
        <f>+'3_All Propertoes'!B271&amp;'3_All Propertoes'!C271</f>
        <v>Rs-S-024PRIME URBAN Izumi</v>
      </c>
      <c r="C322" s="725" t="str">
        <f>+'3_All Propertoes'!B271</f>
        <v>Rs-S-024</v>
      </c>
      <c r="D322" s="256"/>
      <c r="E322" s="230"/>
    </row>
    <row r="323" spans="1:5" x14ac:dyDescent="0.2">
      <c r="B323" s="725" t="str">
        <f>+'3_All Propertoes'!B272&amp;'3_All Propertoes'!C272</f>
        <v>Rs-S-025PRIME URBAN Esaka I</v>
      </c>
      <c r="C323" s="725" t="str">
        <f>+'3_All Propertoes'!B272</f>
        <v>Rs-S-025</v>
      </c>
      <c r="D323" s="190"/>
    </row>
    <row r="324" spans="1:5" x14ac:dyDescent="0.2">
      <c r="B324" s="725" t="str">
        <f>+'3_All Propertoes'!B273&amp;'3_All Propertoes'!C273</f>
        <v>Rs-S-026PRIME URBAN Esaka II</v>
      </c>
      <c r="C324" s="725" t="str">
        <f>+'3_All Propertoes'!B273</f>
        <v>Rs-S-026</v>
      </c>
      <c r="D324" s="190"/>
    </row>
    <row r="325" spans="1:5" x14ac:dyDescent="0.2">
      <c r="B325" s="725" t="str">
        <f>+'3_All Propertoes'!B274&amp;'3_All Propertoes'!C274</f>
        <v>Rs-S-027PRIME URBAN Esaka III</v>
      </c>
      <c r="C325" s="725" t="str">
        <f>+'3_All Propertoes'!B274</f>
        <v>Rs-S-027</v>
      </c>
      <c r="D325" s="190"/>
    </row>
    <row r="326" spans="1:5" x14ac:dyDescent="0.2">
      <c r="B326" s="725" t="str">
        <f>+'3_All Propertoes'!B275&amp;'3_All Propertoes'!C275</f>
        <v>Rs-S-028PRIME URBAN Tamatsukuri</v>
      </c>
      <c r="C326" s="725" t="str">
        <f>+'3_All Propertoes'!B275</f>
        <v>Rs-S-028</v>
      </c>
      <c r="D326" s="190"/>
    </row>
    <row r="327" spans="1:5" x14ac:dyDescent="0.2">
      <c r="B327" s="725" t="str">
        <f>+'3_All Propertoes'!B276&amp;'3_All Propertoes'!C276</f>
        <v>Rs-S-029PRIME URBAN Sakaisuji Honmachi</v>
      </c>
      <c r="C327" s="725" t="str">
        <f>+'3_All Propertoes'!B276</f>
        <v>Rs-S-029</v>
      </c>
      <c r="D327" s="190"/>
    </row>
    <row r="328" spans="1:5" x14ac:dyDescent="0.2">
      <c r="B328" s="725" t="str">
        <f>+'3_All Propertoes'!B277&amp;'3_All Propertoes'!C277</f>
        <v>Rs-S-030PRIME URBAN Hakata</v>
      </c>
      <c r="C328" s="725" t="str">
        <f>+'3_All Propertoes'!B277</f>
        <v>Rs-S-030</v>
      </c>
      <c r="D328" s="190"/>
    </row>
    <row r="329" spans="1:5" x14ac:dyDescent="0.2">
      <c r="B329" s="725" t="str">
        <f>+'3_All Propertoes'!B278&amp;'3_All Propertoes'!C278</f>
        <v>Rs-S-031PRIME URBAN Yakuin Minami</v>
      </c>
      <c r="C329" s="725" t="str">
        <f>+'3_All Propertoes'!B278</f>
        <v>Rs-S-031</v>
      </c>
      <c r="D329" s="190"/>
    </row>
    <row r="330" spans="1:5" x14ac:dyDescent="0.2">
      <c r="B330" s="725" t="str">
        <f>+'3_All Propertoes'!B279&amp;'3_All Propertoes'!C279</f>
        <v>Rs-S-032PRIME URBAN Kashii</v>
      </c>
      <c r="C330" s="725" t="str">
        <f>+'3_All Propertoes'!B279</f>
        <v>Rs-S-032</v>
      </c>
      <c r="D330" s="190"/>
    </row>
    <row r="331" spans="1:5" x14ac:dyDescent="0.2">
      <c r="B331" s="725" t="str">
        <f>+'3_All Propertoes'!B280&amp;'3_All Propertoes'!C280</f>
        <v>Rs-S-033PRIME URBAN Hakata Higashi</v>
      </c>
      <c r="C331" s="725" t="str">
        <f>+'3_All Propertoes'!B280</f>
        <v>Rs-S-033</v>
      </c>
      <c r="D331" s="190"/>
    </row>
    <row r="332" spans="1:5" x14ac:dyDescent="0.2">
      <c r="B332" s="725" t="str">
        <f>+'3_All Propertoes'!B281&amp;'3_All Propertoes'!C281</f>
        <v>Rs-S-034PRIME URBAN Chihaya</v>
      </c>
      <c r="C332" s="725" t="str">
        <f>+'3_All Propertoes'!B281</f>
        <v>Rs-S-034</v>
      </c>
      <c r="D332" s="190"/>
    </row>
    <row r="333" spans="1:5" x14ac:dyDescent="0.2">
      <c r="B333" s="725" t="str">
        <f>+'3_All Propertoes'!B282&amp;'3_All Propertoes'!C282</f>
        <v>Rs-S-035PRIME URBAN Chikusa</v>
      </c>
      <c r="C333" s="725" t="str">
        <f>+'3_All Propertoes'!B282</f>
        <v>Rs-S-035</v>
      </c>
      <c r="D333" s="190"/>
    </row>
    <row r="334" spans="1:5" x14ac:dyDescent="0.2">
      <c r="B334" s="725" t="str">
        <f>+'3_All Propertoes'!B283&amp;'3_All Propertoes'!C283</f>
        <v>Ht-S-001Hotel Vista Sapporo Odori</v>
      </c>
      <c r="C334" s="725" t="str">
        <f>+'3_All Propertoes'!B283</f>
        <v>Ht-S-001</v>
      </c>
      <c r="D334" s="190"/>
    </row>
    <row r="335" spans="1:5" x14ac:dyDescent="0.2">
      <c r="B335" s="725" t="str">
        <f>+'3_All Propertoes'!B284&amp;'3_All Propertoes'!C284</f>
        <v>Ot-T-001Ryotokuji University Shin-Urayasu Campus(Land)</v>
      </c>
      <c r="C335" s="725" t="str">
        <f>+'3_All Propertoes'!B284</f>
        <v>Ot-T-001</v>
      </c>
      <c r="D335" s="190"/>
    </row>
    <row r="336" spans="1:5" x14ac:dyDescent="0.2">
      <c r="B336" s="715"/>
      <c r="C336" s="715"/>
      <c r="D336" s="190"/>
    </row>
    <row r="337" spans="2:4" x14ac:dyDescent="0.2">
      <c r="B337" s="715"/>
      <c r="C337" s="715"/>
      <c r="D337" s="190"/>
    </row>
    <row r="338" spans="2:4" x14ac:dyDescent="0.2">
      <c r="B338" s="715"/>
      <c r="C338" s="715"/>
      <c r="D338" s="190"/>
    </row>
    <row r="339" spans="2:4" x14ac:dyDescent="0.2">
      <c r="B339" s="715"/>
      <c r="C339" s="715"/>
      <c r="D339" s="190"/>
    </row>
    <row r="340" spans="2:4" x14ac:dyDescent="0.2">
      <c r="B340" s="715"/>
      <c r="C340" s="715"/>
      <c r="D340" s="190"/>
    </row>
    <row r="341" spans="2:4" x14ac:dyDescent="0.2">
      <c r="B341" s="715"/>
      <c r="C341" s="715"/>
      <c r="D341" s="190"/>
    </row>
    <row r="342" spans="2:4" x14ac:dyDescent="0.2">
      <c r="B342" s="715"/>
      <c r="C342" s="725"/>
      <c r="D342" s="190"/>
    </row>
    <row r="343" spans="2:4" x14ac:dyDescent="0.2">
      <c r="B343" s="715"/>
      <c r="D343" s="190"/>
    </row>
    <row r="344" spans="2:4" x14ac:dyDescent="0.2">
      <c r="B344" s="715"/>
      <c r="D344" s="190"/>
    </row>
    <row r="345" spans="2:4" x14ac:dyDescent="0.2">
      <c r="B345" s="715"/>
      <c r="D345" s="190"/>
    </row>
    <row r="346" spans="2:4" x14ac:dyDescent="0.2">
      <c r="B346" s="715"/>
      <c r="D346" s="190"/>
    </row>
    <row r="347" spans="2:4" x14ac:dyDescent="0.2">
      <c r="B347" s="189"/>
      <c r="D347" s="190"/>
    </row>
    <row r="348" spans="2:4" x14ac:dyDescent="0.2">
      <c r="D348" s="190"/>
    </row>
    <row r="349" spans="2:4" x14ac:dyDescent="0.2">
      <c r="D349" s="190"/>
    </row>
    <row r="350" spans="2:4" x14ac:dyDescent="0.2">
      <c r="D350" s="190"/>
    </row>
    <row r="351" spans="2:4" x14ac:dyDescent="0.2">
      <c r="D351" s="190"/>
    </row>
    <row r="352" spans="2:4" x14ac:dyDescent="0.2">
      <c r="D352" s="190"/>
    </row>
    <row r="353" spans="4:4" x14ac:dyDescent="0.2">
      <c r="D353" s="190"/>
    </row>
    <row r="354" spans="4:4" x14ac:dyDescent="0.2">
      <c r="D354" s="190"/>
    </row>
    <row r="355" spans="4:4" x14ac:dyDescent="0.2">
      <c r="D355" s="190"/>
    </row>
    <row r="356" spans="4:4" x14ac:dyDescent="0.2">
      <c r="D356" s="190"/>
    </row>
    <row r="357" spans="4:4" x14ac:dyDescent="0.2">
      <c r="D357" s="190"/>
    </row>
    <row r="358" spans="4:4" x14ac:dyDescent="0.2">
      <c r="D358" s="190"/>
    </row>
    <row r="359" spans="4:4" x14ac:dyDescent="0.2">
      <c r="D359" s="190"/>
    </row>
    <row r="360" spans="4:4" x14ac:dyDescent="0.2">
      <c r="D360" s="190"/>
    </row>
    <row r="361" spans="4:4" x14ac:dyDescent="0.2">
      <c r="D361" s="190"/>
    </row>
    <row r="362" spans="4:4" x14ac:dyDescent="0.2">
      <c r="D362" s="190"/>
    </row>
    <row r="363" spans="4:4" x14ac:dyDescent="0.2">
      <c r="D363" s="190"/>
    </row>
    <row r="364" spans="4:4" x14ac:dyDescent="0.2">
      <c r="D364" s="190"/>
    </row>
    <row r="365" spans="4:4" x14ac:dyDescent="0.2">
      <c r="D365" s="190"/>
    </row>
    <row r="366" spans="4:4" x14ac:dyDescent="0.2">
      <c r="D366" s="190"/>
    </row>
    <row r="367" spans="4:4" x14ac:dyDescent="0.2">
      <c r="D367" s="190"/>
    </row>
    <row r="368" spans="4:4" x14ac:dyDescent="0.2">
      <c r="D368" s="190"/>
    </row>
    <row r="369" spans="4:4" x14ac:dyDescent="0.2">
      <c r="D369" s="190"/>
    </row>
    <row r="370" spans="4:4" x14ac:dyDescent="0.2">
      <c r="D370" s="190"/>
    </row>
    <row r="371" spans="4:4" x14ac:dyDescent="0.2">
      <c r="D371" s="190"/>
    </row>
    <row r="372" spans="4:4" x14ac:dyDescent="0.2">
      <c r="D372" s="190"/>
    </row>
    <row r="373" spans="4:4" x14ac:dyDescent="0.2">
      <c r="D373" s="190"/>
    </row>
    <row r="374" spans="4:4" x14ac:dyDescent="0.2">
      <c r="D374" s="190"/>
    </row>
    <row r="375" spans="4:4" x14ac:dyDescent="0.2">
      <c r="D375" s="190"/>
    </row>
    <row r="376" spans="4:4" x14ac:dyDescent="0.2">
      <c r="D376" s="190"/>
    </row>
    <row r="377" spans="4:4" x14ac:dyDescent="0.2">
      <c r="D377" s="190"/>
    </row>
    <row r="378" spans="4:4" x14ac:dyDescent="0.2">
      <c r="D378" s="190"/>
    </row>
    <row r="379" spans="4:4" x14ac:dyDescent="0.2">
      <c r="D379" s="190"/>
    </row>
    <row r="380" spans="4:4" x14ac:dyDescent="0.2">
      <c r="D380" s="190"/>
    </row>
    <row r="381" spans="4:4" x14ac:dyDescent="0.2">
      <c r="D381" s="190"/>
    </row>
    <row r="382" spans="4:4" x14ac:dyDescent="0.2">
      <c r="D382" s="190"/>
    </row>
    <row r="383" spans="4:4" x14ac:dyDescent="0.2">
      <c r="D383" s="190"/>
    </row>
    <row r="384" spans="4:4" x14ac:dyDescent="0.2">
      <c r="D384" s="190"/>
    </row>
    <row r="385" spans="2:4" x14ac:dyDescent="0.2">
      <c r="D385" s="190"/>
    </row>
    <row r="386" spans="2:4" x14ac:dyDescent="0.2">
      <c r="D386" s="190"/>
    </row>
    <row r="387" spans="2:4" x14ac:dyDescent="0.2">
      <c r="D387" s="190"/>
    </row>
    <row r="388" spans="2:4" x14ac:dyDescent="0.2">
      <c r="D388" s="190"/>
    </row>
    <row r="389" spans="2:4" x14ac:dyDescent="0.2">
      <c r="D389" s="190"/>
    </row>
    <row r="390" spans="2:4" x14ac:dyDescent="0.2">
      <c r="B390" s="190"/>
      <c r="C390" s="191"/>
      <c r="D390" s="190"/>
    </row>
    <row r="391" spans="2:4" x14ac:dyDescent="0.2">
      <c r="B391" s="190"/>
      <c r="C391" s="191"/>
      <c r="D391" s="190"/>
    </row>
    <row r="392" spans="2:4" x14ac:dyDescent="0.2">
      <c r="B392" s="190"/>
      <c r="C392" s="191"/>
      <c r="D392" s="190"/>
    </row>
    <row r="393" spans="2:4" x14ac:dyDescent="0.2">
      <c r="B393" s="190"/>
      <c r="C393" s="191"/>
      <c r="D393" s="190"/>
    </row>
    <row r="394" spans="2:4" x14ac:dyDescent="0.2">
      <c r="B394" s="190"/>
      <c r="C394" s="191"/>
      <c r="D394" s="190"/>
    </row>
    <row r="395" spans="2:4" x14ac:dyDescent="0.2">
      <c r="B395" s="190"/>
      <c r="C395" s="191"/>
      <c r="D395" s="190"/>
    </row>
    <row r="396" spans="2:4" x14ac:dyDescent="0.2">
      <c r="B396" s="190"/>
      <c r="C396" s="191"/>
      <c r="D396" s="190"/>
    </row>
    <row r="397" spans="2:4" x14ac:dyDescent="0.2">
      <c r="B397" s="190"/>
      <c r="C397" s="191"/>
      <c r="D397" s="190"/>
    </row>
    <row r="398" spans="2:4" x14ac:dyDescent="0.2">
      <c r="B398" s="190"/>
      <c r="C398" s="191"/>
      <c r="D398" s="190"/>
    </row>
    <row r="399" spans="2:4" x14ac:dyDescent="0.2">
      <c r="B399" s="190"/>
      <c r="C399" s="191"/>
      <c r="D399" s="190"/>
    </row>
    <row r="400" spans="2:4" x14ac:dyDescent="0.2">
      <c r="B400" s="190"/>
      <c r="C400" s="191"/>
      <c r="D400" s="190"/>
    </row>
    <row r="401" spans="2:4" x14ac:dyDescent="0.2">
      <c r="B401" s="190"/>
      <c r="C401" s="191"/>
      <c r="D401" s="190"/>
    </row>
    <row r="402" spans="2:4" x14ac:dyDescent="0.2">
      <c r="B402" s="190"/>
      <c r="C402" s="191"/>
      <c r="D402" s="190"/>
    </row>
    <row r="403" spans="2:4" x14ac:dyDescent="0.2">
      <c r="B403" s="190"/>
      <c r="C403" s="191"/>
      <c r="D403" s="190"/>
    </row>
    <row r="404" spans="2:4" x14ac:dyDescent="0.2">
      <c r="B404" s="190"/>
      <c r="C404" s="191"/>
      <c r="D404" s="190"/>
    </row>
    <row r="405" spans="2:4" x14ac:dyDescent="0.2">
      <c r="B405" s="190"/>
      <c r="C405" s="191"/>
      <c r="D405" s="190"/>
    </row>
    <row r="406" spans="2:4" x14ac:dyDescent="0.2">
      <c r="B406" s="190"/>
      <c r="C406" s="191"/>
      <c r="D406" s="190"/>
    </row>
    <row r="407" spans="2:4" x14ac:dyDescent="0.2">
      <c r="B407" s="190"/>
      <c r="C407" s="191"/>
      <c r="D407" s="190"/>
    </row>
    <row r="408" spans="2:4" x14ac:dyDescent="0.2">
      <c r="B408" s="190"/>
      <c r="C408" s="191"/>
      <c r="D408" s="190"/>
    </row>
    <row r="409" spans="2:4" x14ac:dyDescent="0.2">
      <c r="B409" s="190"/>
      <c r="C409" s="191"/>
      <c r="D409" s="190"/>
    </row>
    <row r="410" spans="2:4" x14ac:dyDescent="0.2">
      <c r="B410" s="190"/>
      <c r="C410" s="191"/>
      <c r="D410" s="190"/>
    </row>
    <row r="411" spans="2:4" x14ac:dyDescent="0.2">
      <c r="B411" s="190"/>
      <c r="C411" s="191"/>
      <c r="D411" s="190"/>
    </row>
    <row r="412" spans="2:4" x14ac:dyDescent="0.2">
      <c r="B412" s="190"/>
      <c r="C412" s="191"/>
      <c r="D412" s="190"/>
    </row>
    <row r="413" spans="2:4" x14ac:dyDescent="0.2">
      <c r="B413" s="190"/>
      <c r="C413" s="191"/>
      <c r="D413" s="190"/>
    </row>
    <row r="414" spans="2:4" x14ac:dyDescent="0.2">
      <c r="B414" s="190"/>
      <c r="C414" s="191"/>
      <c r="D414" s="190"/>
    </row>
    <row r="415" spans="2:4" x14ac:dyDescent="0.2">
      <c r="B415" s="190"/>
      <c r="C415" s="191"/>
      <c r="D415" s="190"/>
    </row>
    <row r="416" spans="2:4" x14ac:dyDescent="0.2">
      <c r="B416" s="190"/>
      <c r="C416" s="191"/>
      <c r="D416" s="190"/>
    </row>
    <row r="417" spans="2:4" x14ac:dyDescent="0.2">
      <c r="B417" s="190"/>
      <c r="C417" s="191"/>
      <c r="D417" s="190"/>
    </row>
    <row r="418" spans="2:4" x14ac:dyDescent="0.2">
      <c r="B418" s="190"/>
      <c r="C418" s="191"/>
      <c r="D418" s="190"/>
    </row>
    <row r="419" spans="2:4" x14ac:dyDescent="0.2">
      <c r="B419" s="190"/>
      <c r="C419" s="191"/>
      <c r="D419" s="190"/>
    </row>
    <row r="420" spans="2:4" x14ac:dyDescent="0.2">
      <c r="B420" s="190"/>
      <c r="C420" s="191"/>
      <c r="D420" s="190"/>
    </row>
    <row r="421" spans="2:4" x14ac:dyDescent="0.2">
      <c r="B421" s="190"/>
      <c r="C421" s="191"/>
      <c r="D421" s="190"/>
    </row>
    <row r="422" spans="2:4" x14ac:dyDescent="0.2">
      <c r="B422" s="190"/>
      <c r="C422" s="191"/>
      <c r="D422" s="190"/>
    </row>
    <row r="423" spans="2:4" x14ac:dyDescent="0.2">
      <c r="B423" s="190"/>
      <c r="C423" s="191"/>
      <c r="D423" s="190"/>
    </row>
    <row r="424" spans="2:4" x14ac:dyDescent="0.2">
      <c r="B424" s="190"/>
      <c r="C424" s="191"/>
      <c r="D424" s="190"/>
    </row>
    <row r="425" spans="2:4" x14ac:dyDescent="0.2">
      <c r="B425" s="190"/>
      <c r="C425" s="191"/>
      <c r="D425" s="190"/>
    </row>
    <row r="426" spans="2:4" x14ac:dyDescent="0.2">
      <c r="B426" s="190"/>
      <c r="C426" s="191"/>
      <c r="D426" s="190"/>
    </row>
    <row r="427" spans="2:4" x14ac:dyDescent="0.2">
      <c r="B427" s="190"/>
      <c r="C427" s="191"/>
      <c r="D427" s="190"/>
    </row>
    <row r="428" spans="2:4" x14ac:dyDescent="0.2">
      <c r="B428" s="190"/>
      <c r="C428" s="191"/>
      <c r="D428" s="190"/>
    </row>
    <row r="429" spans="2:4" x14ac:dyDescent="0.2">
      <c r="B429" s="190"/>
      <c r="C429" s="191"/>
      <c r="D429" s="190"/>
    </row>
    <row r="430" spans="2:4" x14ac:dyDescent="0.2">
      <c r="B430" s="190"/>
      <c r="C430" s="191"/>
      <c r="D430" s="190"/>
    </row>
    <row r="431" spans="2:4" x14ac:dyDescent="0.2">
      <c r="B431" s="190"/>
      <c r="C431" s="191"/>
      <c r="D431" s="190"/>
    </row>
    <row r="432" spans="2:4" x14ac:dyDescent="0.2">
      <c r="B432" s="190"/>
      <c r="C432" s="191"/>
      <c r="D432" s="190"/>
    </row>
    <row r="433" spans="2:4" x14ac:dyDescent="0.2">
      <c r="B433" s="190"/>
      <c r="C433" s="191"/>
      <c r="D433" s="190"/>
    </row>
    <row r="434" spans="2:4" x14ac:dyDescent="0.2">
      <c r="B434" s="190"/>
      <c r="C434" s="191"/>
      <c r="D434" s="190"/>
    </row>
    <row r="435" spans="2:4" x14ac:dyDescent="0.2">
      <c r="B435" s="190"/>
      <c r="C435" s="191"/>
      <c r="D435" s="190"/>
    </row>
    <row r="436" spans="2:4" x14ac:dyDescent="0.2">
      <c r="B436" s="190"/>
      <c r="C436" s="191"/>
      <c r="D436" s="190"/>
    </row>
    <row r="437" spans="2:4" x14ac:dyDescent="0.2">
      <c r="B437" s="190"/>
      <c r="C437" s="191"/>
      <c r="D437" s="190"/>
    </row>
    <row r="438" spans="2:4" x14ac:dyDescent="0.2">
      <c r="B438" s="190"/>
      <c r="C438" s="191"/>
      <c r="D438" s="190"/>
    </row>
    <row r="439" spans="2:4" x14ac:dyDescent="0.2">
      <c r="B439" s="190"/>
      <c r="C439" s="191"/>
      <c r="D439" s="190"/>
    </row>
    <row r="440" spans="2:4" x14ac:dyDescent="0.2">
      <c r="B440" s="190"/>
      <c r="C440" s="191"/>
      <c r="D440" s="190"/>
    </row>
    <row r="441" spans="2:4" x14ac:dyDescent="0.2">
      <c r="B441" s="190"/>
      <c r="C441" s="191"/>
      <c r="D441" s="190"/>
    </row>
    <row r="442" spans="2:4" x14ac:dyDescent="0.2">
      <c r="B442" s="190"/>
      <c r="C442" s="191"/>
      <c r="D442" s="190"/>
    </row>
    <row r="443" spans="2:4" x14ac:dyDescent="0.2">
      <c r="B443" s="190"/>
      <c r="C443" s="191"/>
      <c r="D443" s="190"/>
    </row>
    <row r="444" spans="2:4" x14ac:dyDescent="0.2">
      <c r="B444" s="190"/>
      <c r="C444" s="191"/>
      <c r="D444" s="190"/>
    </row>
    <row r="445" spans="2:4" x14ac:dyDescent="0.2">
      <c r="B445" s="190"/>
      <c r="C445" s="191"/>
      <c r="D445" s="190"/>
    </row>
    <row r="446" spans="2:4" x14ac:dyDescent="0.2">
      <c r="B446" s="190"/>
      <c r="C446" s="191"/>
      <c r="D446" s="190"/>
    </row>
    <row r="447" spans="2:4" x14ac:dyDescent="0.2">
      <c r="B447" s="190"/>
      <c r="C447" s="191"/>
      <c r="D447" s="190"/>
    </row>
    <row r="448" spans="2:4" x14ac:dyDescent="0.2">
      <c r="B448" s="190"/>
      <c r="C448" s="191"/>
      <c r="D448" s="190"/>
    </row>
    <row r="449" spans="2:4" x14ac:dyDescent="0.2">
      <c r="B449" s="190"/>
      <c r="C449" s="191"/>
      <c r="D449" s="190"/>
    </row>
    <row r="450" spans="2:4" x14ac:dyDescent="0.2">
      <c r="B450" s="190"/>
      <c r="C450" s="191"/>
      <c r="D450" s="190"/>
    </row>
    <row r="451" spans="2:4" x14ac:dyDescent="0.2">
      <c r="B451" s="190"/>
      <c r="C451" s="191"/>
      <c r="D451" s="190"/>
    </row>
    <row r="452" spans="2:4" x14ac:dyDescent="0.2">
      <c r="B452" s="190"/>
      <c r="C452" s="191"/>
      <c r="D452" s="190"/>
    </row>
    <row r="453" spans="2:4" x14ac:dyDescent="0.2">
      <c r="B453" s="190"/>
      <c r="C453" s="191"/>
      <c r="D453" s="190"/>
    </row>
    <row r="454" spans="2:4" x14ac:dyDescent="0.2">
      <c r="B454" s="190"/>
      <c r="C454" s="191"/>
      <c r="D454" s="190"/>
    </row>
    <row r="455" spans="2:4" x14ac:dyDescent="0.2">
      <c r="B455" s="190"/>
      <c r="C455" s="191"/>
      <c r="D455" s="190"/>
    </row>
    <row r="456" spans="2:4" x14ac:dyDescent="0.2">
      <c r="B456" s="190"/>
      <c r="C456" s="191"/>
      <c r="D456" s="190"/>
    </row>
    <row r="457" spans="2:4" x14ac:dyDescent="0.2">
      <c r="B457" s="190"/>
      <c r="C457" s="191"/>
      <c r="D457" s="190"/>
    </row>
    <row r="458" spans="2:4" x14ac:dyDescent="0.2">
      <c r="B458" s="190"/>
      <c r="C458" s="191"/>
      <c r="D458" s="190"/>
    </row>
    <row r="459" spans="2:4" x14ac:dyDescent="0.2">
      <c r="B459" s="190"/>
      <c r="C459" s="191"/>
      <c r="D459" s="190"/>
    </row>
    <row r="460" spans="2:4" x14ac:dyDescent="0.2">
      <c r="B460" s="190"/>
      <c r="C460" s="191"/>
      <c r="D460"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F19 B23:F23 B25:F25 B27:F27 B29:F29 B31:F31 B33:F33 B39:F39 B41:F41 B43:F43 B45:F45 B50:F50 B52:F52 B21:G21">
    <cfRule type="expression" dxfId="196" priority="76">
      <formula>FIND("Rs",$C$2)</formula>
    </cfRule>
    <cfRule type="expression" dxfId="195" priority="77">
      <formula>FIND("Lg",$C$2)</formula>
    </cfRule>
    <cfRule type="expression" dxfId="194" priority="78">
      <formula>FIND("Rt",$C$2)</formula>
    </cfRule>
    <cfRule type="expression" dxfId="193" priority="79">
      <formula>FIND("Of",$C$2)</formula>
    </cfRule>
  </conditionalFormatting>
  <conditionalFormatting sqref="G19 G23 G25 G27 G29 G31 G33 G39 G41 G43 G45 G50 G52">
    <cfRule type="expression" dxfId="192" priority="13">
      <formula>FIND("Rs",$C$2)</formula>
    </cfRule>
    <cfRule type="expression" dxfId="191" priority="14">
      <formula>FIND("Lg",$C$2)</formula>
    </cfRule>
    <cfRule type="expression" dxfId="190" priority="15">
      <formula>FIND("Rt",$C$2)</formula>
    </cfRule>
    <cfRule type="expression" dxfId="189" priority="16">
      <formula>FIND("Of",$C$2)</formula>
    </cfRule>
  </conditionalFormatting>
  <conditionalFormatting sqref="H21">
    <cfRule type="expression" dxfId="188" priority="9">
      <formula>FIND("Rs",$C$2)</formula>
    </cfRule>
    <cfRule type="expression" dxfId="187" priority="10">
      <formula>FIND("Lg",$C$2)</formula>
    </cfRule>
    <cfRule type="expression" dxfId="186" priority="11">
      <formula>FIND("Rt",$C$2)</formula>
    </cfRule>
    <cfRule type="expression" dxfId="185" priority="12">
      <formula>FIND("Of",$C$2)</formula>
    </cfRule>
  </conditionalFormatting>
  <conditionalFormatting sqref="H19 H23 H25 H27 H29 H31 H33">
    <cfRule type="expression" dxfId="184" priority="5">
      <formula>FIND("Rs",$C$2)</formula>
    </cfRule>
    <cfRule type="expression" dxfId="183" priority="6">
      <formula>FIND("Lg",$C$2)</formula>
    </cfRule>
    <cfRule type="expression" dxfId="182" priority="7">
      <formula>FIND("Rt",$C$2)</formula>
    </cfRule>
    <cfRule type="expression" dxfId="181" priority="8">
      <formula>FIND("Of",$C$2)</formula>
    </cfRule>
  </conditionalFormatting>
  <conditionalFormatting sqref="H39 H41 H43 H45 H50 H52">
    <cfRule type="expression" dxfId="180" priority="1">
      <formula>FIND("Rs",$C$2)</formula>
    </cfRule>
    <cfRule type="expression" dxfId="179" priority="2">
      <formula>FIND("Lg",$C$2)</formula>
    </cfRule>
    <cfRule type="expression" dxfId="178" priority="3">
      <formula>FIND("Rt",$C$2)</formula>
    </cfRule>
    <cfRule type="expression" dxfId="177" priority="4">
      <formula>FIND("Of",$C$2)</formula>
    </cfRule>
  </conditionalFormatting>
  <dataValidations count="1">
    <dataValidation type="list" allowBlank="1" showInputMessage="1" showErrorMessage="1" sqref="C2:D2">
      <formula1>$B$55:$B$335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70" zoomScaleNormal="70" workbookViewId="0">
      <selection activeCell="K12" sqref="K12"/>
    </sheetView>
  </sheetViews>
  <sheetFormatPr defaultColWidth="9" defaultRowHeight="15" outlineLevelCol="1" x14ac:dyDescent="0.2"/>
  <cols>
    <col min="1" max="1" width="3.453125" style="423" customWidth="1"/>
    <col min="2" max="2" width="14.36328125" style="423" customWidth="1"/>
    <col min="3" max="3" width="31.36328125" style="423" customWidth="1"/>
    <col min="4" max="4" width="20.81640625" style="654" customWidth="1"/>
    <col min="5" max="5" width="38.90625" style="655" customWidth="1"/>
    <col min="6" max="6" width="22.1796875" style="655" hidden="1" customWidth="1" outlineLevel="1"/>
    <col min="7" max="7" width="17.1796875" style="656" customWidth="1" collapsed="1"/>
    <col min="8" max="8" width="17.1796875" style="656" customWidth="1"/>
    <col min="9" max="9" width="22.81640625" style="656" customWidth="1"/>
    <col min="10" max="11" width="24" style="445" customWidth="1"/>
    <col min="12" max="12" width="33" style="862" customWidth="1"/>
    <col min="13" max="16" width="20" style="657" customWidth="1"/>
    <col min="17" max="17" width="12.08984375" style="423" bestFit="1" customWidth="1"/>
    <col min="18" max="16384" width="9" style="423"/>
  </cols>
  <sheetData>
    <row r="1" spans="1:16" x14ac:dyDescent="0.2">
      <c r="A1" s="1"/>
      <c r="B1" s="1"/>
      <c r="C1" s="1"/>
      <c r="D1" s="1"/>
      <c r="E1" s="1"/>
      <c r="F1" s="527" t="s">
        <v>1187</v>
      </c>
      <c r="G1" s="2"/>
      <c r="H1" s="2"/>
      <c r="I1" s="2"/>
      <c r="J1" s="2"/>
      <c r="K1" s="2"/>
      <c r="L1" s="845"/>
      <c r="M1" s="2"/>
      <c r="N1" s="2"/>
      <c r="O1" s="2"/>
      <c r="P1" s="2"/>
    </row>
    <row r="2" spans="1:16" s="428" customFormat="1" ht="33.75" customHeight="1" x14ac:dyDescent="0.2">
      <c r="A2" s="135"/>
      <c r="B2" s="424" t="s">
        <v>699</v>
      </c>
      <c r="C2" s="425" t="s">
        <v>549</v>
      </c>
      <c r="D2" s="425" t="s">
        <v>603</v>
      </c>
      <c r="E2" s="528" t="s">
        <v>717</v>
      </c>
      <c r="F2" s="529" t="s">
        <v>594</v>
      </c>
      <c r="G2" s="529" t="s">
        <v>594</v>
      </c>
      <c r="H2" s="530" t="s">
        <v>718</v>
      </c>
      <c r="I2" s="531" t="s">
        <v>1188</v>
      </c>
      <c r="J2" s="426" t="s">
        <v>604</v>
      </c>
      <c r="K2" s="426" t="s">
        <v>605</v>
      </c>
      <c r="L2" s="846" t="s">
        <v>719</v>
      </c>
      <c r="M2" s="532" t="s">
        <v>1189</v>
      </c>
      <c r="N2" s="533" t="s">
        <v>1190</v>
      </c>
      <c r="O2" s="326" t="s">
        <v>1191</v>
      </c>
      <c r="P2" s="327" t="s">
        <v>1192</v>
      </c>
    </row>
    <row r="3" spans="1:16" s="428" customFormat="1" ht="15.75" customHeight="1" x14ac:dyDescent="0.2">
      <c r="A3" s="135"/>
      <c r="B3" s="328"/>
      <c r="C3" s="40"/>
      <c r="D3" s="295"/>
      <c r="E3" s="296" t="s">
        <v>1193</v>
      </c>
      <c r="F3" s="41" t="s">
        <v>1194</v>
      </c>
      <c r="G3" s="41" t="s">
        <v>1194</v>
      </c>
      <c r="H3" s="41" t="s">
        <v>1194</v>
      </c>
      <c r="I3" s="41" t="s">
        <v>1194</v>
      </c>
      <c r="J3" s="42" t="s">
        <v>1195</v>
      </c>
      <c r="K3" s="42" t="s">
        <v>0</v>
      </c>
      <c r="L3" s="847"/>
      <c r="M3" s="534"/>
      <c r="N3" s="329"/>
      <c r="O3" s="330" t="s">
        <v>1196</v>
      </c>
      <c r="P3" s="327" t="s">
        <v>1197</v>
      </c>
    </row>
    <row r="4" spans="1:16" s="428" customFormat="1" ht="13.5" x14ac:dyDescent="0.2">
      <c r="A4" s="135"/>
      <c r="B4" s="319" t="s">
        <v>6</v>
      </c>
      <c r="C4" s="507" t="s">
        <v>595</v>
      </c>
      <c r="D4" s="535" t="s">
        <v>609</v>
      </c>
      <c r="E4" s="536" t="s">
        <v>632</v>
      </c>
      <c r="F4" s="537">
        <v>43900</v>
      </c>
      <c r="G4" s="538">
        <f>ROUNDDOWN(F4,0)</f>
        <v>43900</v>
      </c>
      <c r="H4" s="538">
        <v>43900</v>
      </c>
      <c r="I4" s="538" t="s">
        <v>97</v>
      </c>
      <c r="J4" s="539">
        <v>9298.2099999999991</v>
      </c>
      <c r="K4" s="540">
        <v>117258.88</v>
      </c>
      <c r="L4" s="848">
        <v>28641</v>
      </c>
      <c r="M4" s="541">
        <v>37963</v>
      </c>
      <c r="N4" s="541" t="s">
        <v>1181</v>
      </c>
      <c r="O4" s="542">
        <v>3250</v>
      </c>
      <c r="P4" s="543">
        <v>0.74</v>
      </c>
    </row>
    <row r="5" spans="1:16" s="428" customFormat="1" ht="13.5" x14ac:dyDescent="0.2">
      <c r="A5" s="135"/>
      <c r="B5" s="319" t="s">
        <v>3</v>
      </c>
      <c r="C5" s="339" t="s">
        <v>277</v>
      </c>
      <c r="D5" s="544" t="s">
        <v>625</v>
      </c>
      <c r="E5" s="545" t="s">
        <v>1198</v>
      </c>
      <c r="F5" s="546">
        <v>20500</v>
      </c>
      <c r="G5" s="547">
        <f>ROUNDDOWN(F5,0)</f>
        <v>20500</v>
      </c>
      <c r="H5" s="547">
        <v>20500</v>
      </c>
      <c r="I5" s="547" t="s">
        <v>97</v>
      </c>
      <c r="J5" s="548">
        <v>11670.4</v>
      </c>
      <c r="K5" s="548">
        <v>25260.48</v>
      </c>
      <c r="L5" s="589">
        <v>35246</v>
      </c>
      <c r="M5" s="549">
        <v>38429</v>
      </c>
      <c r="N5" s="549" t="s">
        <v>1199</v>
      </c>
      <c r="O5" s="550">
        <v>1836</v>
      </c>
      <c r="P5" s="551">
        <v>2.64</v>
      </c>
    </row>
    <row r="6" spans="1:16" s="428" customFormat="1" ht="13.5" x14ac:dyDescent="0.2">
      <c r="A6" s="135"/>
      <c r="B6" s="319" t="s">
        <v>7</v>
      </c>
      <c r="C6" s="387" t="s">
        <v>278</v>
      </c>
      <c r="D6" s="544" t="s">
        <v>1200</v>
      </c>
      <c r="E6" s="545" t="s">
        <v>633</v>
      </c>
      <c r="F6" s="546">
        <v>26700</v>
      </c>
      <c r="G6" s="547">
        <f t="shared" ref="G6:G75" si="0">ROUNDDOWN(F6,0)</f>
        <v>26700</v>
      </c>
      <c r="H6" s="547">
        <v>26700</v>
      </c>
      <c r="I6" s="547" t="s">
        <v>97</v>
      </c>
      <c r="J6" s="552">
        <v>6365.8</v>
      </c>
      <c r="K6" s="553">
        <v>11678.049999999899</v>
      </c>
      <c r="L6" s="848">
        <v>36675</v>
      </c>
      <c r="M6" s="541">
        <v>41726</v>
      </c>
      <c r="N6" s="541" t="s">
        <v>97</v>
      </c>
      <c r="O6" s="542">
        <v>1150</v>
      </c>
      <c r="P6" s="543">
        <v>0.83</v>
      </c>
    </row>
    <row r="7" spans="1:16" s="428" customFormat="1" ht="13.5" x14ac:dyDescent="0.2">
      <c r="A7" s="135"/>
      <c r="B7" s="319" t="s">
        <v>5</v>
      </c>
      <c r="C7" s="339" t="s">
        <v>1304</v>
      </c>
      <c r="D7" s="544" t="s">
        <v>612</v>
      </c>
      <c r="E7" s="545" t="s">
        <v>1202</v>
      </c>
      <c r="F7" s="546">
        <v>10000</v>
      </c>
      <c r="G7" s="547">
        <f t="shared" si="0"/>
        <v>10000</v>
      </c>
      <c r="H7" s="547">
        <v>10000</v>
      </c>
      <c r="I7" s="547" t="s">
        <v>97</v>
      </c>
      <c r="J7" s="548">
        <v>1353.6199999999899</v>
      </c>
      <c r="K7" s="548">
        <v>9044.0400000000009</v>
      </c>
      <c r="L7" s="589">
        <v>27135</v>
      </c>
      <c r="M7" s="549">
        <v>39624</v>
      </c>
      <c r="N7" s="549" t="s">
        <v>1199</v>
      </c>
      <c r="O7" s="550">
        <v>473</v>
      </c>
      <c r="P7" s="551">
        <v>6.88</v>
      </c>
    </row>
    <row r="8" spans="1:16" s="428" customFormat="1" ht="13.5" x14ac:dyDescent="0.2">
      <c r="A8" s="135"/>
      <c r="B8" s="319" t="s">
        <v>9</v>
      </c>
      <c r="C8" s="387" t="s">
        <v>1458</v>
      </c>
      <c r="D8" s="544" t="s">
        <v>1203</v>
      </c>
      <c r="E8" s="545" t="s">
        <v>632</v>
      </c>
      <c r="F8" s="546">
        <v>10400</v>
      </c>
      <c r="G8" s="547">
        <f t="shared" si="0"/>
        <v>10400</v>
      </c>
      <c r="H8" s="547">
        <v>10400</v>
      </c>
      <c r="I8" s="547" t="s">
        <v>97</v>
      </c>
      <c r="J8" s="552">
        <v>637.08000000000004</v>
      </c>
      <c r="K8" s="553">
        <v>5358.55</v>
      </c>
      <c r="L8" s="848">
        <v>32049</v>
      </c>
      <c r="M8" s="541">
        <v>38258</v>
      </c>
      <c r="N8" s="541" t="s">
        <v>97</v>
      </c>
      <c r="O8" s="542">
        <v>344</v>
      </c>
      <c r="P8" s="543">
        <v>6.37</v>
      </c>
    </row>
    <row r="9" spans="1:16" s="428" customFormat="1" ht="13.5" x14ac:dyDescent="0.2">
      <c r="A9" s="135"/>
      <c r="B9" s="319" t="s">
        <v>10</v>
      </c>
      <c r="C9" s="339" t="s">
        <v>283</v>
      </c>
      <c r="D9" s="544" t="s">
        <v>1200</v>
      </c>
      <c r="E9" s="545" t="s">
        <v>1198</v>
      </c>
      <c r="F9" s="546">
        <v>11100</v>
      </c>
      <c r="G9" s="547">
        <f t="shared" si="0"/>
        <v>11100</v>
      </c>
      <c r="H9" s="547">
        <v>11100</v>
      </c>
      <c r="I9" s="547" t="s">
        <v>97</v>
      </c>
      <c r="J9" s="548">
        <v>1844.44</v>
      </c>
      <c r="K9" s="548">
        <v>8683.7299999999905</v>
      </c>
      <c r="L9" s="589">
        <v>38391</v>
      </c>
      <c r="M9" s="549">
        <v>38961</v>
      </c>
      <c r="N9" s="549" t="s">
        <v>1199</v>
      </c>
      <c r="O9" s="550">
        <v>49</v>
      </c>
      <c r="P9" s="551">
        <v>1.29</v>
      </c>
    </row>
    <row r="10" spans="1:16" s="428" customFormat="1" ht="13.5" x14ac:dyDescent="0.2">
      <c r="A10" s="135"/>
      <c r="B10" s="319" t="s">
        <v>11</v>
      </c>
      <c r="C10" s="387" t="s">
        <v>1459</v>
      </c>
      <c r="D10" s="544" t="s">
        <v>628</v>
      </c>
      <c r="E10" s="545" t="s">
        <v>1204</v>
      </c>
      <c r="F10" s="546">
        <v>7040</v>
      </c>
      <c r="G10" s="547">
        <f t="shared" si="0"/>
        <v>7040</v>
      </c>
      <c r="H10" s="547">
        <v>7040</v>
      </c>
      <c r="I10" s="547" t="s">
        <v>97</v>
      </c>
      <c r="J10" s="548">
        <v>2074.6520743649899</v>
      </c>
      <c r="K10" s="554">
        <v>11425.2</v>
      </c>
      <c r="L10" s="848">
        <v>33305</v>
      </c>
      <c r="M10" s="541">
        <v>38132</v>
      </c>
      <c r="N10" s="541" t="s">
        <v>1199</v>
      </c>
      <c r="O10" s="542">
        <v>560</v>
      </c>
      <c r="P10" s="543">
        <v>2.99</v>
      </c>
    </row>
    <row r="11" spans="1:16" s="428" customFormat="1" ht="13.5" x14ac:dyDescent="0.2">
      <c r="A11" s="135"/>
      <c r="B11" s="319" t="s">
        <v>12</v>
      </c>
      <c r="C11" s="339" t="s">
        <v>285</v>
      </c>
      <c r="D11" s="544" t="s">
        <v>1205</v>
      </c>
      <c r="E11" s="545" t="s">
        <v>1198</v>
      </c>
      <c r="F11" s="546">
        <v>8140</v>
      </c>
      <c r="G11" s="547">
        <f t="shared" si="0"/>
        <v>8140</v>
      </c>
      <c r="H11" s="547">
        <v>8140</v>
      </c>
      <c r="I11" s="547" t="s">
        <v>97</v>
      </c>
      <c r="J11" s="548">
        <v>1101.49</v>
      </c>
      <c r="K11" s="548">
        <v>5858.26</v>
      </c>
      <c r="L11" s="589">
        <v>30064</v>
      </c>
      <c r="M11" s="549">
        <v>38686</v>
      </c>
      <c r="N11" s="549" t="s">
        <v>1199</v>
      </c>
      <c r="O11" s="550">
        <v>417</v>
      </c>
      <c r="P11" s="551">
        <v>11.6</v>
      </c>
    </row>
    <row r="12" spans="1:16" s="428" customFormat="1" ht="13.5" x14ac:dyDescent="0.2">
      <c r="A12" s="135"/>
      <c r="B12" s="319" t="s">
        <v>13</v>
      </c>
      <c r="C12" s="387" t="s">
        <v>286</v>
      </c>
      <c r="D12" s="544" t="s">
        <v>1203</v>
      </c>
      <c r="E12" s="545" t="s">
        <v>1198</v>
      </c>
      <c r="F12" s="546">
        <v>5310</v>
      </c>
      <c r="G12" s="547">
        <f t="shared" si="0"/>
        <v>5310</v>
      </c>
      <c r="H12" s="547">
        <v>5310</v>
      </c>
      <c r="I12" s="547" t="s">
        <v>97</v>
      </c>
      <c r="J12" s="552">
        <v>566.22</v>
      </c>
      <c r="K12" s="553">
        <v>4463.8599999999897</v>
      </c>
      <c r="L12" s="848">
        <v>36231</v>
      </c>
      <c r="M12" s="541">
        <v>39717</v>
      </c>
      <c r="N12" s="541" t="s">
        <v>1199</v>
      </c>
      <c r="O12" s="542">
        <v>70</v>
      </c>
      <c r="P12" s="543">
        <v>5.48</v>
      </c>
    </row>
    <row r="13" spans="1:16" s="428" customFormat="1" ht="13.5" x14ac:dyDescent="0.2">
      <c r="A13" s="135"/>
      <c r="B13" s="319" t="s">
        <v>15</v>
      </c>
      <c r="C13" s="339" t="s">
        <v>287</v>
      </c>
      <c r="D13" s="544" t="s">
        <v>1200</v>
      </c>
      <c r="E13" s="545" t="s">
        <v>1201</v>
      </c>
      <c r="F13" s="546">
        <v>4050</v>
      </c>
      <c r="G13" s="547">
        <f t="shared" si="0"/>
        <v>4050</v>
      </c>
      <c r="H13" s="547">
        <v>4050</v>
      </c>
      <c r="I13" s="547" t="s">
        <v>97</v>
      </c>
      <c r="J13" s="548">
        <v>693.14999999999895</v>
      </c>
      <c r="K13" s="548">
        <v>5367.2799999999897</v>
      </c>
      <c r="L13" s="589">
        <v>34150</v>
      </c>
      <c r="M13" s="549">
        <v>39624</v>
      </c>
      <c r="N13" s="549" t="s">
        <v>1199</v>
      </c>
      <c r="O13" s="550">
        <v>376</v>
      </c>
      <c r="P13" s="551">
        <v>4.33</v>
      </c>
    </row>
    <row r="14" spans="1:16" s="428" customFormat="1" ht="13.5" x14ac:dyDescent="0.2">
      <c r="A14" s="135"/>
      <c r="B14" s="319" t="s">
        <v>17</v>
      </c>
      <c r="C14" s="387" t="s">
        <v>1309</v>
      </c>
      <c r="D14" s="544" t="s">
        <v>626</v>
      </c>
      <c r="E14" s="545" t="s">
        <v>1198</v>
      </c>
      <c r="F14" s="546">
        <v>4690</v>
      </c>
      <c r="G14" s="547">
        <f t="shared" si="0"/>
        <v>4690</v>
      </c>
      <c r="H14" s="547">
        <v>4690</v>
      </c>
      <c r="I14" s="547" t="s">
        <v>97</v>
      </c>
      <c r="J14" s="548">
        <v>1056.92</v>
      </c>
      <c r="K14" s="554">
        <v>5782.27</v>
      </c>
      <c r="L14" s="848">
        <v>35550</v>
      </c>
      <c r="M14" s="541">
        <v>38044</v>
      </c>
      <c r="N14" s="541" t="s">
        <v>1199</v>
      </c>
      <c r="O14" s="542">
        <v>275</v>
      </c>
      <c r="P14" s="543">
        <v>0.78</v>
      </c>
    </row>
    <row r="15" spans="1:16" s="428" customFormat="1" ht="13.5" x14ac:dyDescent="0.2">
      <c r="A15" s="135"/>
      <c r="B15" s="319" t="s">
        <v>18</v>
      </c>
      <c r="C15" s="339" t="s">
        <v>289</v>
      </c>
      <c r="D15" s="544" t="s">
        <v>1206</v>
      </c>
      <c r="E15" s="545" t="s">
        <v>1198</v>
      </c>
      <c r="F15" s="546">
        <v>4320</v>
      </c>
      <c r="G15" s="547">
        <f t="shared" si="0"/>
        <v>4320</v>
      </c>
      <c r="H15" s="547">
        <v>4320</v>
      </c>
      <c r="I15" s="547" t="s">
        <v>97</v>
      </c>
      <c r="J15" s="548">
        <v>506.16</v>
      </c>
      <c r="K15" s="548">
        <v>3507.3699999999899</v>
      </c>
      <c r="L15" s="589">
        <v>39616</v>
      </c>
      <c r="M15" s="549">
        <v>39757</v>
      </c>
      <c r="N15" s="549" t="s">
        <v>1199</v>
      </c>
      <c r="O15" s="550">
        <v>41</v>
      </c>
      <c r="P15" s="551">
        <v>4</v>
      </c>
    </row>
    <row r="16" spans="1:16" s="428" customFormat="1" ht="13.5" x14ac:dyDescent="0.2">
      <c r="A16" s="135"/>
      <c r="B16" s="319" t="s">
        <v>19</v>
      </c>
      <c r="C16" s="387" t="s">
        <v>290</v>
      </c>
      <c r="D16" s="544" t="s">
        <v>1206</v>
      </c>
      <c r="E16" s="545" t="s">
        <v>632</v>
      </c>
      <c r="F16" s="546">
        <v>5010</v>
      </c>
      <c r="G16" s="547">
        <f t="shared" si="0"/>
        <v>5010</v>
      </c>
      <c r="H16" s="547">
        <v>5010</v>
      </c>
      <c r="I16" s="547" t="s">
        <v>97</v>
      </c>
      <c r="J16" s="548">
        <v>629.86</v>
      </c>
      <c r="K16" s="554">
        <v>4607.34</v>
      </c>
      <c r="L16" s="848">
        <v>41880</v>
      </c>
      <c r="M16" s="541">
        <v>42066</v>
      </c>
      <c r="N16" s="541" t="s">
        <v>1181</v>
      </c>
      <c r="O16" s="542">
        <v>43</v>
      </c>
      <c r="P16" s="543">
        <v>4.54</v>
      </c>
    </row>
    <row r="17" spans="1:16" s="428" customFormat="1" ht="13.5" x14ac:dyDescent="0.2">
      <c r="A17" s="135"/>
      <c r="B17" s="319" t="s">
        <v>20</v>
      </c>
      <c r="C17" s="339" t="s">
        <v>1310</v>
      </c>
      <c r="D17" s="544" t="s">
        <v>625</v>
      </c>
      <c r="E17" s="545" t="s">
        <v>1207</v>
      </c>
      <c r="F17" s="546">
        <v>4430</v>
      </c>
      <c r="G17" s="547">
        <f t="shared" si="0"/>
        <v>4430</v>
      </c>
      <c r="H17" s="547">
        <v>4430</v>
      </c>
      <c r="I17" s="547" t="s">
        <v>97</v>
      </c>
      <c r="J17" s="548">
        <v>1047.79</v>
      </c>
      <c r="K17" s="548">
        <v>8510.20999999999</v>
      </c>
      <c r="L17" s="589">
        <v>31763</v>
      </c>
      <c r="M17" s="549">
        <v>41460</v>
      </c>
      <c r="N17" s="549" t="s">
        <v>1199</v>
      </c>
      <c r="O17" s="550">
        <v>305</v>
      </c>
      <c r="P17" s="551">
        <v>6.44</v>
      </c>
    </row>
    <row r="18" spans="1:16" s="428" customFormat="1" ht="13.5" x14ac:dyDescent="0.2">
      <c r="A18" s="135"/>
      <c r="B18" s="319" t="s">
        <v>21</v>
      </c>
      <c r="C18" s="387" t="s">
        <v>292</v>
      </c>
      <c r="D18" s="544" t="s">
        <v>1206</v>
      </c>
      <c r="E18" s="545" t="s">
        <v>632</v>
      </c>
      <c r="F18" s="546">
        <v>3570</v>
      </c>
      <c r="G18" s="547">
        <f t="shared" si="0"/>
        <v>3570</v>
      </c>
      <c r="H18" s="547">
        <v>3570</v>
      </c>
      <c r="I18" s="547" t="s">
        <v>97</v>
      </c>
      <c r="J18" s="552">
        <v>918.55999999999904</v>
      </c>
      <c r="K18" s="553">
        <v>6704.5299999999897</v>
      </c>
      <c r="L18" s="848">
        <v>33144</v>
      </c>
      <c r="M18" s="541">
        <v>39827</v>
      </c>
      <c r="N18" s="541" t="s">
        <v>1181</v>
      </c>
      <c r="O18" s="542">
        <v>272</v>
      </c>
      <c r="P18" s="543">
        <v>4.95</v>
      </c>
    </row>
    <row r="19" spans="1:16" s="428" customFormat="1" ht="13.5" x14ac:dyDescent="0.2">
      <c r="A19" s="135"/>
      <c r="B19" s="319" t="s">
        <v>22</v>
      </c>
      <c r="C19" s="339" t="s">
        <v>293</v>
      </c>
      <c r="D19" s="544" t="s">
        <v>1200</v>
      </c>
      <c r="E19" s="545" t="s">
        <v>1198</v>
      </c>
      <c r="F19" s="546">
        <v>4240</v>
      </c>
      <c r="G19" s="547">
        <f t="shared" si="0"/>
        <v>4240</v>
      </c>
      <c r="H19" s="547">
        <v>4240</v>
      </c>
      <c r="I19" s="547" t="s">
        <v>97</v>
      </c>
      <c r="J19" s="548">
        <v>730.46</v>
      </c>
      <c r="K19" s="548">
        <v>3896.26</v>
      </c>
      <c r="L19" s="589">
        <v>40207</v>
      </c>
      <c r="M19" s="549">
        <v>40921</v>
      </c>
      <c r="N19" s="549" t="s">
        <v>1199</v>
      </c>
      <c r="O19" s="550">
        <v>62</v>
      </c>
      <c r="P19" s="551">
        <v>4.62</v>
      </c>
    </row>
    <row r="20" spans="1:16" s="428" customFormat="1" ht="13.5" x14ac:dyDescent="0.2">
      <c r="A20" s="135"/>
      <c r="B20" s="319" t="s">
        <v>23</v>
      </c>
      <c r="C20" s="387" t="s">
        <v>294</v>
      </c>
      <c r="D20" s="544" t="s">
        <v>1206</v>
      </c>
      <c r="E20" s="545" t="s">
        <v>1198</v>
      </c>
      <c r="F20" s="546">
        <v>2480</v>
      </c>
      <c r="G20" s="547">
        <f t="shared" si="0"/>
        <v>2480</v>
      </c>
      <c r="H20" s="547">
        <v>2480</v>
      </c>
      <c r="I20" s="547" t="s">
        <v>97</v>
      </c>
      <c r="J20" s="548">
        <v>505.34999999999991</v>
      </c>
      <c r="K20" s="554">
        <v>3036.1399999999899</v>
      </c>
      <c r="L20" s="848">
        <v>33162</v>
      </c>
      <c r="M20" s="541">
        <v>39304</v>
      </c>
      <c r="N20" s="541" t="s">
        <v>1199</v>
      </c>
      <c r="O20" s="542">
        <v>165</v>
      </c>
      <c r="P20" s="543">
        <v>7.03</v>
      </c>
    </row>
    <row r="21" spans="1:16" s="428" customFormat="1" ht="13.5" x14ac:dyDescent="0.2">
      <c r="A21" s="135"/>
      <c r="B21" s="319" t="s">
        <v>24</v>
      </c>
      <c r="C21" s="339" t="s">
        <v>1460</v>
      </c>
      <c r="D21" s="544" t="s">
        <v>1200</v>
      </c>
      <c r="E21" s="545" t="s">
        <v>1201</v>
      </c>
      <c r="F21" s="546">
        <v>4160</v>
      </c>
      <c r="G21" s="547">
        <f t="shared" si="0"/>
        <v>4160</v>
      </c>
      <c r="H21" s="547">
        <v>4160</v>
      </c>
      <c r="I21" s="547" t="s">
        <v>97</v>
      </c>
      <c r="J21" s="548">
        <v>773.32</v>
      </c>
      <c r="K21" s="548">
        <v>4768.2300000000005</v>
      </c>
      <c r="L21" s="589">
        <v>32339</v>
      </c>
      <c r="M21" s="549">
        <v>38043</v>
      </c>
      <c r="N21" s="549" t="s">
        <v>1199</v>
      </c>
      <c r="O21" s="550">
        <v>363</v>
      </c>
      <c r="P21" s="551">
        <v>5.45</v>
      </c>
    </row>
    <row r="22" spans="1:16" s="428" customFormat="1" ht="13.5" x14ac:dyDescent="0.2">
      <c r="A22" s="135"/>
      <c r="B22" s="319" t="s">
        <v>25</v>
      </c>
      <c r="C22" s="387" t="s">
        <v>1312</v>
      </c>
      <c r="D22" s="544" t="s">
        <v>1208</v>
      </c>
      <c r="E22" s="545" t="s">
        <v>1202</v>
      </c>
      <c r="F22" s="546">
        <v>2830</v>
      </c>
      <c r="G22" s="547">
        <f t="shared" si="0"/>
        <v>2830</v>
      </c>
      <c r="H22" s="547">
        <v>2830</v>
      </c>
      <c r="I22" s="547" t="s">
        <v>97</v>
      </c>
      <c r="J22" s="552">
        <v>1083.0599999999899</v>
      </c>
      <c r="K22" s="553">
        <v>4764</v>
      </c>
      <c r="L22" s="848">
        <v>34089</v>
      </c>
      <c r="M22" s="541">
        <v>39871</v>
      </c>
      <c r="N22" s="541" t="s">
        <v>1199</v>
      </c>
      <c r="O22" s="542">
        <v>200</v>
      </c>
      <c r="P22" s="543">
        <v>5.15</v>
      </c>
    </row>
    <row r="23" spans="1:16" s="428" customFormat="1" ht="13.5" x14ac:dyDescent="0.2">
      <c r="A23" s="135"/>
      <c r="B23" s="319" t="s">
        <v>26</v>
      </c>
      <c r="C23" s="339" t="s">
        <v>297</v>
      </c>
      <c r="D23" s="544" t="s">
        <v>1206</v>
      </c>
      <c r="E23" s="545" t="s">
        <v>1198</v>
      </c>
      <c r="F23" s="546">
        <v>2880</v>
      </c>
      <c r="G23" s="547">
        <f t="shared" si="0"/>
        <v>2880</v>
      </c>
      <c r="H23" s="547">
        <v>2880</v>
      </c>
      <c r="I23" s="547" t="s">
        <v>97</v>
      </c>
      <c r="J23" s="548">
        <v>386.69999999999902</v>
      </c>
      <c r="K23" s="548">
        <v>2930.15</v>
      </c>
      <c r="L23" s="589">
        <v>39955</v>
      </c>
      <c r="M23" s="549">
        <v>40848</v>
      </c>
      <c r="N23" s="549" t="s">
        <v>1199</v>
      </c>
      <c r="O23" s="550">
        <v>63</v>
      </c>
      <c r="P23" s="551">
        <v>3.82</v>
      </c>
    </row>
    <row r="24" spans="1:16" s="428" customFormat="1" ht="13.5" x14ac:dyDescent="0.2">
      <c r="A24" s="135"/>
      <c r="B24" s="319" t="s">
        <v>28</v>
      </c>
      <c r="C24" s="387" t="s">
        <v>298</v>
      </c>
      <c r="D24" s="544" t="s">
        <v>1206</v>
      </c>
      <c r="E24" s="545" t="s">
        <v>632</v>
      </c>
      <c r="F24" s="546">
        <v>2210</v>
      </c>
      <c r="G24" s="547">
        <f t="shared" si="0"/>
        <v>2210</v>
      </c>
      <c r="H24" s="547">
        <v>2210</v>
      </c>
      <c r="I24" s="547" t="s">
        <v>97</v>
      </c>
      <c r="J24" s="548">
        <v>367.18</v>
      </c>
      <c r="K24" s="554">
        <v>2628.4299999999898</v>
      </c>
      <c r="L24" s="848">
        <v>40268</v>
      </c>
      <c r="M24" s="541">
        <v>41460</v>
      </c>
      <c r="N24" s="541" t="s">
        <v>97</v>
      </c>
      <c r="O24" s="542">
        <v>23</v>
      </c>
      <c r="P24" s="543">
        <v>6.03</v>
      </c>
    </row>
    <row r="25" spans="1:16" s="428" customFormat="1" ht="13.5" x14ac:dyDescent="0.2">
      <c r="A25" s="135"/>
      <c r="B25" s="319" t="s">
        <v>30</v>
      </c>
      <c r="C25" s="339" t="s">
        <v>299</v>
      </c>
      <c r="D25" s="544" t="s">
        <v>1206</v>
      </c>
      <c r="E25" s="545" t="s">
        <v>1198</v>
      </c>
      <c r="F25" s="546">
        <v>1690</v>
      </c>
      <c r="G25" s="547">
        <f t="shared" si="0"/>
        <v>1690</v>
      </c>
      <c r="H25" s="547">
        <v>1690</v>
      </c>
      <c r="I25" s="547" t="s">
        <v>97</v>
      </c>
      <c r="J25" s="548">
        <v>343.16</v>
      </c>
      <c r="K25" s="548">
        <v>2376.4</v>
      </c>
      <c r="L25" s="589">
        <v>40100</v>
      </c>
      <c r="M25" s="549">
        <v>40848</v>
      </c>
      <c r="N25" s="549" t="s">
        <v>1199</v>
      </c>
      <c r="O25" s="550">
        <v>53</v>
      </c>
      <c r="P25" s="551">
        <v>3.37</v>
      </c>
    </row>
    <row r="26" spans="1:16" s="428" customFormat="1" ht="13.5" x14ac:dyDescent="0.2">
      <c r="A26" s="135"/>
      <c r="B26" s="319" t="s">
        <v>31</v>
      </c>
      <c r="C26" s="387" t="s">
        <v>300</v>
      </c>
      <c r="D26" s="544" t="s">
        <v>1209</v>
      </c>
      <c r="E26" s="545" t="s">
        <v>632</v>
      </c>
      <c r="F26" s="546">
        <v>6470</v>
      </c>
      <c r="G26" s="547">
        <f t="shared" si="0"/>
        <v>6470</v>
      </c>
      <c r="H26" s="547">
        <v>6470</v>
      </c>
      <c r="I26" s="547" t="s">
        <v>97</v>
      </c>
      <c r="J26" s="548">
        <v>891.01999999999896</v>
      </c>
      <c r="K26" s="554">
        <v>7117.7799999999897</v>
      </c>
      <c r="L26" s="848">
        <v>32962</v>
      </c>
      <c r="M26" s="541">
        <v>39827</v>
      </c>
      <c r="N26" s="541" t="s">
        <v>1181</v>
      </c>
      <c r="O26" s="542">
        <v>294</v>
      </c>
      <c r="P26" s="543">
        <v>4.3099999999999996</v>
      </c>
    </row>
    <row r="27" spans="1:16" s="428" customFormat="1" ht="13.5" x14ac:dyDescent="0.2">
      <c r="A27" s="135"/>
      <c r="B27" s="319" t="s">
        <v>33</v>
      </c>
      <c r="C27" s="387" t="s">
        <v>302</v>
      </c>
      <c r="D27" s="544" t="s">
        <v>1211</v>
      </c>
      <c r="E27" s="545" t="s">
        <v>635</v>
      </c>
      <c r="F27" s="546">
        <v>4890</v>
      </c>
      <c r="G27" s="547">
        <f t="shared" si="0"/>
        <v>4890</v>
      </c>
      <c r="H27" s="547">
        <v>4890</v>
      </c>
      <c r="I27" s="547" t="s">
        <v>97</v>
      </c>
      <c r="J27" s="552">
        <v>941.17999999999904</v>
      </c>
      <c r="K27" s="553">
        <v>6123.96</v>
      </c>
      <c r="L27" s="848">
        <v>32724</v>
      </c>
      <c r="M27" s="541">
        <v>41460</v>
      </c>
      <c r="N27" s="541" t="s">
        <v>1181</v>
      </c>
      <c r="O27" s="542">
        <v>335</v>
      </c>
      <c r="P27" s="543">
        <v>4.33</v>
      </c>
    </row>
    <row r="28" spans="1:16" s="428" customFormat="1" ht="13.5" x14ac:dyDescent="0.2">
      <c r="A28" s="135"/>
      <c r="B28" s="319" t="s">
        <v>36</v>
      </c>
      <c r="C28" s="339" t="s">
        <v>303</v>
      </c>
      <c r="D28" s="544" t="s">
        <v>1212</v>
      </c>
      <c r="E28" s="545" t="s">
        <v>1213</v>
      </c>
      <c r="F28" s="546">
        <v>3390</v>
      </c>
      <c r="G28" s="547">
        <f t="shared" si="0"/>
        <v>3390</v>
      </c>
      <c r="H28" s="547">
        <v>3390</v>
      </c>
      <c r="I28" s="547" t="s">
        <v>97</v>
      </c>
      <c r="J28" s="548">
        <v>1057.1400000000001</v>
      </c>
      <c r="K28" s="548">
        <v>3868.36</v>
      </c>
      <c r="L28" s="589">
        <v>33534</v>
      </c>
      <c r="M28" s="549">
        <v>38776</v>
      </c>
      <c r="N28" s="549" t="s">
        <v>1199</v>
      </c>
      <c r="O28" s="550">
        <v>291</v>
      </c>
      <c r="P28" s="551">
        <v>3.69</v>
      </c>
    </row>
    <row r="29" spans="1:16" s="428" customFormat="1" ht="13.5" x14ac:dyDescent="0.2">
      <c r="A29" s="135"/>
      <c r="B29" s="319" t="s">
        <v>37</v>
      </c>
      <c r="C29" s="387" t="s">
        <v>1313</v>
      </c>
      <c r="D29" s="544" t="s">
        <v>1212</v>
      </c>
      <c r="E29" s="545" t="s">
        <v>1198</v>
      </c>
      <c r="F29" s="546">
        <v>1780</v>
      </c>
      <c r="G29" s="547">
        <f t="shared" si="0"/>
        <v>1780</v>
      </c>
      <c r="H29" s="547">
        <v>1780</v>
      </c>
      <c r="I29" s="547" t="s">
        <v>97</v>
      </c>
      <c r="J29" s="548">
        <v>457.26999999999902</v>
      </c>
      <c r="K29" s="554">
        <v>2664.8299999999899</v>
      </c>
      <c r="L29" s="848">
        <v>32079</v>
      </c>
      <c r="M29" s="541">
        <v>39827</v>
      </c>
      <c r="N29" s="541" t="s">
        <v>1199</v>
      </c>
      <c r="O29" s="542">
        <v>100</v>
      </c>
      <c r="P29" s="543">
        <v>6.76</v>
      </c>
    </row>
    <row r="30" spans="1:16" s="428" customFormat="1" ht="13.5" x14ac:dyDescent="0.2">
      <c r="A30" s="135"/>
      <c r="B30" s="319" t="s">
        <v>38</v>
      </c>
      <c r="C30" s="339" t="s">
        <v>305</v>
      </c>
      <c r="D30" s="544" t="s">
        <v>1214</v>
      </c>
      <c r="E30" s="545" t="s">
        <v>1198</v>
      </c>
      <c r="F30" s="546">
        <v>3850</v>
      </c>
      <c r="G30" s="547">
        <f t="shared" si="0"/>
        <v>3850</v>
      </c>
      <c r="H30" s="547">
        <v>3850</v>
      </c>
      <c r="I30" s="547" t="s">
        <v>97</v>
      </c>
      <c r="J30" s="548">
        <v>4454.59</v>
      </c>
      <c r="K30" s="548">
        <v>34045.230000000003</v>
      </c>
      <c r="L30" s="589">
        <v>34683</v>
      </c>
      <c r="M30" s="549">
        <v>37960</v>
      </c>
      <c r="N30" s="549" t="s">
        <v>1199</v>
      </c>
      <c r="O30" s="550">
        <v>437</v>
      </c>
      <c r="P30" s="551">
        <v>1.17</v>
      </c>
    </row>
    <row r="31" spans="1:16" s="428" customFormat="1" ht="13.5" x14ac:dyDescent="0.2">
      <c r="A31" s="135"/>
      <c r="B31" s="319" t="s">
        <v>39</v>
      </c>
      <c r="C31" s="387" t="s">
        <v>1314</v>
      </c>
      <c r="D31" s="544" t="s">
        <v>1215</v>
      </c>
      <c r="E31" s="545" t="s">
        <v>1202</v>
      </c>
      <c r="F31" s="546">
        <v>7830</v>
      </c>
      <c r="G31" s="547">
        <f t="shared" si="0"/>
        <v>7830</v>
      </c>
      <c r="H31" s="547">
        <v>7830</v>
      </c>
      <c r="I31" s="547" t="s">
        <v>97</v>
      </c>
      <c r="J31" s="552">
        <v>1275.7</v>
      </c>
      <c r="K31" s="553">
        <v>10932.69</v>
      </c>
      <c r="L31" s="848">
        <v>32233</v>
      </c>
      <c r="M31" s="541">
        <v>38533</v>
      </c>
      <c r="N31" s="541" t="s">
        <v>1199</v>
      </c>
      <c r="O31" s="542">
        <v>599</v>
      </c>
      <c r="P31" s="543">
        <v>6.93</v>
      </c>
    </row>
    <row r="32" spans="1:16" s="428" customFormat="1" ht="13.5" x14ac:dyDescent="0.2">
      <c r="A32" s="135"/>
      <c r="B32" s="319" t="s">
        <v>40</v>
      </c>
      <c r="C32" s="339" t="s">
        <v>1461</v>
      </c>
      <c r="D32" s="544" t="s">
        <v>1216</v>
      </c>
      <c r="E32" s="545" t="s">
        <v>1198</v>
      </c>
      <c r="F32" s="546">
        <v>5460</v>
      </c>
      <c r="G32" s="547">
        <f t="shared" si="0"/>
        <v>5460</v>
      </c>
      <c r="H32" s="547">
        <v>5460</v>
      </c>
      <c r="I32" s="547" t="s">
        <v>97</v>
      </c>
      <c r="J32" s="548">
        <v>1502.94</v>
      </c>
      <c r="K32" s="548">
        <v>10055.129999999899</v>
      </c>
      <c r="L32" s="589">
        <v>31351</v>
      </c>
      <c r="M32" s="549">
        <v>38484</v>
      </c>
      <c r="N32" s="549" t="s">
        <v>1199</v>
      </c>
      <c r="O32" s="550">
        <v>522</v>
      </c>
      <c r="P32" s="551">
        <v>6</v>
      </c>
    </row>
    <row r="33" spans="1:16" s="428" customFormat="1" ht="13.5" x14ac:dyDescent="0.2">
      <c r="A33" s="135"/>
      <c r="B33" s="319" t="s">
        <v>41</v>
      </c>
      <c r="C33" s="387" t="s">
        <v>1316</v>
      </c>
      <c r="D33" s="544" t="s">
        <v>1216</v>
      </c>
      <c r="E33" s="545" t="s">
        <v>632</v>
      </c>
      <c r="F33" s="546">
        <v>2620</v>
      </c>
      <c r="G33" s="547">
        <f t="shared" si="0"/>
        <v>2620</v>
      </c>
      <c r="H33" s="547">
        <v>2620</v>
      </c>
      <c r="I33" s="547" t="s">
        <v>97</v>
      </c>
      <c r="J33" s="548">
        <v>1320</v>
      </c>
      <c r="K33" s="554">
        <v>11149.99</v>
      </c>
      <c r="L33" s="848">
        <v>33168</v>
      </c>
      <c r="M33" s="541">
        <v>37960</v>
      </c>
      <c r="N33" s="541" t="s">
        <v>1181</v>
      </c>
      <c r="O33" s="542">
        <v>390</v>
      </c>
      <c r="P33" s="543">
        <v>9.64</v>
      </c>
    </row>
    <row r="34" spans="1:16" s="428" customFormat="1" ht="13.5" x14ac:dyDescent="0.2">
      <c r="A34" s="135"/>
      <c r="B34" s="319" t="s">
        <v>733</v>
      </c>
      <c r="C34" s="339" t="s">
        <v>1462</v>
      </c>
      <c r="D34" s="544" t="s">
        <v>1217</v>
      </c>
      <c r="E34" s="545" t="s">
        <v>1198</v>
      </c>
      <c r="F34" s="546">
        <v>6210</v>
      </c>
      <c r="G34" s="547">
        <f t="shared" si="0"/>
        <v>6210</v>
      </c>
      <c r="H34" s="547">
        <v>6210</v>
      </c>
      <c r="I34" s="547" t="s">
        <v>97</v>
      </c>
      <c r="J34" s="548">
        <v>709.5</v>
      </c>
      <c r="K34" s="548">
        <v>5171.17</v>
      </c>
      <c r="L34" s="589">
        <v>41677</v>
      </c>
      <c r="M34" s="549">
        <v>42430</v>
      </c>
      <c r="N34" s="549" t="s">
        <v>1199</v>
      </c>
      <c r="O34" s="550">
        <v>53</v>
      </c>
      <c r="P34" s="551">
        <v>3.82</v>
      </c>
    </row>
    <row r="35" spans="1:16" s="428" customFormat="1" ht="13.5" x14ac:dyDescent="0.2">
      <c r="A35" s="135"/>
      <c r="B35" s="319" t="s">
        <v>734</v>
      </c>
      <c r="C35" s="387" t="s">
        <v>812</v>
      </c>
      <c r="D35" s="544" t="s">
        <v>1206</v>
      </c>
      <c r="E35" s="545" t="s">
        <v>632</v>
      </c>
      <c r="F35" s="546">
        <v>3970</v>
      </c>
      <c r="G35" s="547">
        <f t="shared" si="0"/>
        <v>3970</v>
      </c>
      <c r="H35" s="547">
        <v>3970</v>
      </c>
      <c r="I35" s="547" t="s">
        <v>97</v>
      </c>
      <c r="J35" s="548">
        <v>321.39</v>
      </c>
      <c r="K35" s="554">
        <v>2487.63</v>
      </c>
      <c r="L35" s="848">
        <v>41754</v>
      </c>
      <c r="M35" s="541">
        <v>42430</v>
      </c>
      <c r="N35" s="541" t="s">
        <v>1181</v>
      </c>
      <c r="O35" s="542">
        <v>25</v>
      </c>
      <c r="P35" s="543">
        <v>3.79</v>
      </c>
    </row>
    <row r="36" spans="1:16" s="428" customFormat="1" ht="13.5" x14ac:dyDescent="0.2">
      <c r="A36" s="135"/>
      <c r="B36" s="319" t="s">
        <v>736</v>
      </c>
      <c r="C36" s="339" t="s">
        <v>813</v>
      </c>
      <c r="D36" s="544" t="s">
        <v>1217</v>
      </c>
      <c r="E36" s="545" t="s">
        <v>1198</v>
      </c>
      <c r="F36" s="546">
        <v>3900</v>
      </c>
      <c r="G36" s="547">
        <f t="shared" si="0"/>
        <v>3900</v>
      </c>
      <c r="H36" s="547">
        <v>3900</v>
      </c>
      <c r="I36" s="547" t="s">
        <v>97</v>
      </c>
      <c r="J36" s="548">
        <v>547.04999999999995</v>
      </c>
      <c r="K36" s="548">
        <v>3362.95</v>
      </c>
      <c r="L36" s="589">
        <v>41851</v>
      </c>
      <c r="M36" s="549">
        <v>42430</v>
      </c>
      <c r="N36" s="549" t="s">
        <v>1199</v>
      </c>
      <c r="O36" s="550">
        <v>33</v>
      </c>
      <c r="P36" s="551">
        <v>5.26</v>
      </c>
    </row>
    <row r="37" spans="1:16" s="428" customFormat="1" ht="13.5" x14ac:dyDescent="0.2">
      <c r="A37" s="135"/>
      <c r="B37" s="319" t="s">
        <v>1218</v>
      </c>
      <c r="C37" s="339" t="s">
        <v>1317</v>
      </c>
      <c r="D37" s="544" t="s">
        <v>1217</v>
      </c>
      <c r="E37" s="545" t="s">
        <v>1198</v>
      </c>
      <c r="F37" s="555">
        <v>44100</v>
      </c>
      <c r="G37" s="547">
        <v>44100</v>
      </c>
      <c r="H37" s="547">
        <v>44100</v>
      </c>
      <c r="I37" s="547" t="s">
        <v>97</v>
      </c>
      <c r="J37" s="548">
        <v>21190.14</v>
      </c>
      <c r="K37" s="554">
        <v>144476.04999999999</v>
      </c>
      <c r="L37" s="848">
        <v>32890</v>
      </c>
      <c r="M37" s="541">
        <v>38779</v>
      </c>
      <c r="N37" s="541" t="s">
        <v>1199</v>
      </c>
      <c r="O37" s="542">
        <v>4871</v>
      </c>
      <c r="P37" s="543">
        <v>1.78</v>
      </c>
    </row>
    <row r="38" spans="1:16" s="428" customFormat="1" ht="13.5" x14ac:dyDescent="0.2">
      <c r="A38" s="135"/>
      <c r="B38" s="319" t="s">
        <v>1219</v>
      </c>
      <c r="C38" s="339" t="s">
        <v>1318</v>
      </c>
      <c r="D38" s="544" t="s">
        <v>1206</v>
      </c>
      <c r="E38" s="555" t="s">
        <v>632</v>
      </c>
      <c r="F38" s="555">
        <v>18200</v>
      </c>
      <c r="G38" s="547">
        <v>18200</v>
      </c>
      <c r="H38" s="547">
        <v>18200</v>
      </c>
      <c r="I38" s="547" t="s">
        <v>97</v>
      </c>
      <c r="J38" s="548">
        <v>39569.53</v>
      </c>
      <c r="K38" s="554">
        <v>24000.76</v>
      </c>
      <c r="L38" s="848">
        <v>37165</v>
      </c>
      <c r="M38" s="541">
        <v>38777</v>
      </c>
      <c r="N38" s="549" t="s">
        <v>1181</v>
      </c>
      <c r="O38" s="542">
        <v>918</v>
      </c>
      <c r="P38" s="543">
        <v>2.4300000000000002</v>
      </c>
    </row>
    <row r="39" spans="1:16" s="428" customFormat="1" ht="13.5" x14ac:dyDescent="0.2">
      <c r="A39" s="135"/>
      <c r="B39" s="319" t="s">
        <v>1220</v>
      </c>
      <c r="C39" s="339" t="s">
        <v>1428</v>
      </c>
      <c r="D39" s="544" t="s">
        <v>1217</v>
      </c>
      <c r="E39" s="545" t="s">
        <v>1221</v>
      </c>
      <c r="F39" s="555">
        <v>10400</v>
      </c>
      <c r="G39" s="547">
        <v>10400</v>
      </c>
      <c r="H39" s="547">
        <v>10400</v>
      </c>
      <c r="I39" s="547" t="s">
        <v>97</v>
      </c>
      <c r="J39" s="548">
        <v>2023.72</v>
      </c>
      <c r="K39" s="554">
        <v>10063.049999999999</v>
      </c>
      <c r="L39" s="848">
        <v>32628</v>
      </c>
      <c r="M39" s="541">
        <v>38777</v>
      </c>
      <c r="N39" s="541" t="s">
        <v>1199</v>
      </c>
      <c r="O39" s="542">
        <v>429</v>
      </c>
      <c r="P39" s="543">
        <v>4.76</v>
      </c>
    </row>
    <row r="40" spans="1:16" s="428" customFormat="1" ht="13.5" x14ac:dyDescent="0.2">
      <c r="A40" s="135"/>
      <c r="B40" s="319" t="s">
        <v>1222</v>
      </c>
      <c r="C40" s="339" t="s">
        <v>1429</v>
      </c>
      <c r="D40" s="544" t="s">
        <v>1200</v>
      </c>
      <c r="E40" s="555" t="s">
        <v>1198</v>
      </c>
      <c r="F40" s="555">
        <v>8330</v>
      </c>
      <c r="G40" s="547">
        <v>8330</v>
      </c>
      <c r="H40" s="547">
        <v>8330</v>
      </c>
      <c r="I40" s="547" t="s">
        <v>97</v>
      </c>
      <c r="J40" s="548">
        <v>2105.12</v>
      </c>
      <c r="K40" s="554">
        <v>12169.78</v>
      </c>
      <c r="L40" s="848">
        <v>26753</v>
      </c>
      <c r="M40" s="541">
        <v>40191</v>
      </c>
      <c r="N40" s="549" t="s">
        <v>1199</v>
      </c>
      <c r="O40" s="542">
        <v>397</v>
      </c>
      <c r="P40" s="543">
        <v>4.1500000000000004</v>
      </c>
    </row>
    <row r="41" spans="1:16" s="428" customFormat="1" ht="13.5" x14ac:dyDescent="0.2">
      <c r="A41" s="135"/>
      <c r="B41" s="319" t="s">
        <v>1223</v>
      </c>
      <c r="C41" s="339" t="s">
        <v>1321</v>
      </c>
      <c r="D41" s="544" t="s">
        <v>1206</v>
      </c>
      <c r="E41" s="545" t="s">
        <v>632</v>
      </c>
      <c r="F41" s="555">
        <v>8180</v>
      </c>
      <c r="G41" s="547">
        <v>8180</v>
      </c>
      <c r="H41" s="547">
        <v>8180</v>
      </c>
      <c r="I41" s="547" t="s">
        <v>97</v>
      </c>
      <c r="J41" s="548">
        <v>39569.53</v>
      </c>
      <c r="K41" s="554">
        <v>10759.81</v>
      </c>
      <c r="L41" s="848">
        <v>37165</v>
      </c>
      <c r="M41" s="541">
        <v>39534</v>
      </c>
      <c r="N41" s="541" t="s">
        <v>1181</v>
      </c>
      <c r="O41" s="542">
        <v>412</v>
      </c>
      <c r="P41" s="543">
        <v>2.6</v>
      </c>
    </row>
    <row r="42" spans="1:16" s="428" customFormat="1" ht="13.5" x14ac:dyDescent="0.2">
      <c r="A42" s="135"/>
      <c r="B42" s="319" t="s">
        <v>1224</v>
      </c>
      <c r="C42" s="339" t="s">
        <v>1430</v>
      </c>
      <c r="D42" s="544" t="s">
        <v>1206</v>
      </c>
      <c r="E42" s="546" t="s">
        <v>1207</v>
      </c>
      <c r="F42" s="555">
        <v>6070</v>
      </c>
      <c r="G42" s="547">
        <v>6070</v>
      </c>
      <c r="H42" s="547">
        <v>6070</v>
      </c>
      <c r="I42" s="547" t="s">
        <v>97</v>
      </c>
      <c r="J42" s="548">
        <v>1117.6099999999999</v>
      </c>
      <c r="K42" s="554">
        <v>7981.27</v>
      </c>
      <c r="L42" s="848">
        <v>31989</v>
      </c>
      <c r="M42" s="541">
        <v>40998</v>
      </c>
      <c r="N42" s="549" t="s">
        <v>1199</v>
      </c>
      <c r="O42" s="542">
        <v>284</v>
      </c>
      <c r="P42" s="543">
        <v>4.49</v>
      </c>
    </row>
    <row r="43" spans="1:16" s="428" customFormat="1" ht="13.5" x14ac:dyDescent="0.2">
      <c r="A43" s="135"/>
      <c r="B43" s="319" t="s">
        <v>1225</v>
      </c>
      <c r="C43" s="339" t="s">
        <v>1431</v>
      </c>
      <c r="D43" s="544" t="s">
        <v>1205</v>
      </c>
      <c r="E43" s="545" t="s">
        <v>1226</v>
      </c>
      <c r="F43" s="555">
        <v>5710</v>
      </c>
      <c r="G43" s="547">
        <v>5710</v>
      </c>
      <c r="H43" s="547">
        <v>5710</v>
      </c>
      <c r="I43" s="547" t="s">
        <v>97</v>
      </c>
      <c r="J43" s="548">
        <v>3208.2</v>
      </c>
      <c r="K43" s="554">
        <v>10704.44</v>
      </c>
      <c r="L43" s="602">
        <v>37553</v>
      </c>
      <c r="M43" s="541">
        <v>41606</v>
      </c>
      <c r="N43" s="541" t="s">
        <v>1199</v>
      </c>
      <c r="O43" s="542">
        <v>334</v>
      </c>
      <c r="P43" s="543">
        <v>7.45</v>
      </c>
    </row>
    <row r="44" spans="1:16" s="428" customFormat="1" ht="13.5" x14ac:dyDescent="0.2">
      <c r="A44" s="135"/>
      <c r="B44" s="319" t="s">
        <v>1227</v>
      </c>
      <c r="C44" s="339" t="s">
        <v>1432</v>
      </c>
      <c r="D44" s="544" t="s">
        <v>1217</v>
      </c>
      <c r="E44" s="555" t="s">
        <v>1228</v>
      </c>
      <c r="F44" s="555">
        <v>3620</v>
      </c>
      <c r="G44" s="547">
        <v>3620</v>
      </c>
      <c r="H44" s="547">
        <v>3620</v>
      </c>
      <c r="I44" s="547" t="s">
        <v>97</v>
      </c>
      <c r="J44" s="548">
        <v>940.92</v>
      </c>
      <c r="K44" s="554">
        <v>4954.74</v>
      </c>
      <c r="L44" s="849">
        <v>33375</v>
      </c>
      <c r="M44" s="565">
        <v>39525</v>
      </c>
      <c r="N44" s="549" t="s">
        <v>1181</v>
      </c>
      <c r="O44" s="542">
        <v>202</v>
      </c>
      <c r="P44" s="543">
        <v>5.55</v>
      </c>
    </row>
    <row r="45" spans="1:16" s="428" customFormat="1" ht="13.5" x14ac:dyDescent="0.2">
      <c r="A45" s="135"/>
      <c r="B45" s="319" t="s">
        <v>1229</v>
      </c>
      <c r="C45" s="339" t="s">
        <v>1433</v>
      </c>
      <c r="D45" s="544" t="s">
        <v>1230</v>
      </c>
      <c r="E45" s="545" t="s">
        <v>1221</v>
      </c>
      <c r="F45" s="555">
        <v>1850</v>
      </c>
      <c r="G45" s="547">
        <v>1850</v>
      </c>
      <c r="H45" s="547">
        <v>1850</v>
      </c>
      <c r="I45" s="547" t="s">
        <v>97</v>
      </c>
      <c r="J45" s="548">
        <v>421.37</v>
      </c>
      <c r="K45" s="554">
        <v>3251.03</v>
      </c>
      <c r="L45" s="848">
        <v>33259</v>
      </c>
      <c r="M45" s="541">
        <v>41606</v>
      </c>
      <c r="N45" s="541" t="s">
        <v>1199</v>
      </c>
      <c r="O45" s="542">
        <v>126</v>
      </c>
      <c r="P45" s="543">
        <v>4.25</v>
      </c>
    </row>
    <row r="46" spans="1:16" s="428" customFormat="1" ht="13.5" x14ac:dyDescent="0.2">
      <c r="A46" s="135"/>
      <c r="B46" s="319" t="s">
        <v>1231</v>
      </c>
      <c r="C46" s="339" t="s">
        <v>1326</v>
      </c>
      <c r="D46" s="544" t="s">
        <v>1214</v>
      </c>
      <c r="E46" s="555" t="s">
        <v>1232</v>
      </c>
      <c r="F46" s="555">
        <v>1850</v>
      </c>
      <c r="G46" s="547">
        <v>1850</v>
      </c>
      <c r="H46" s="547">
        <v>1850</v>
      </c>
      <c r="I46" s="547" t="s">
        <v>97</v>
      </c>
      <c r="J46" s="548">
        <v>2350.84</v>
      </c>
      <c r="K46" s="554">
        <v>5848.73</v>
      </c>
      <c r="L46" s="848">
        <v>34683</v>
      </c>
      <c r="M46" s="541">
        <v>38777</v>
      </c>
      <c r="N46" s="549" t="s">
        <v>1199</v>
      </c>
      <c r="O46" s="542">
        <v>696</v>
      </c>
      <c r="P46" s="543">
        <v>1.93</v>
      </c>
    </row>
    <row r="47" spans="1:16" s="428" customFormat="1" ht="13.5" x14ac:dyDescent="0.2">
      <c r="A47" s="135"/>
      <c r="B47" s="319" t="s">
        <v>43</v>
      </c>
      <c r="C47" s="387" t="s">
        <v>309</v>
      </c>
      <c r="D47" s="544" t="s">
        <v>1233</v>
      </c>
      <c r="E47" s="545" t="s">
        <v>636</v>
      </c>
      <c r="F47" s="546">
        <v>6250</v>
      </c>
      <c r="G47" s="547">
        <f t="shared" si="0"/>
        <v>6250</v>
      </c>
      <c r="H47" s="547">
        <v>6250</v>
      </c>
      <c r="I47" s="547" t="s">
        <v>97</v>
      </c>
      <c r="J47" s="552">
        <v>2363.79</v>
      </c>
      <c r="K47" s="553">
        <v>18842.5099999999</v>
      </c>
      <c r="L47" s="848">
        <v>29815</v>
      </c>
      <c r="M47" s="541">
        <v>38869</v>
      </c>
      <c r="N47" s="541" t="s">
        <v>1181</v>
      </c>
      <c r="O47" s="542">
        <v>1022</v>
      </c>
      <c r="P47" s="543">
        <v>0.18</v>
      </c>
    </row>
    <row r="48" spans="1:16" s="428" customFormat="1" ht="13.5" x14ac:dyDescent="0.2">
      <c r="A48" s="135"/>
      <c r="B48" s="319" t="s">
        <v>44</v>
      </c>
      <c r="C48" s="339" t="s">
        <v>310</v>
      </c>
      <c r="D48" s="544" t="s">
        <v>1233</v>
      </c>
      <c r="E48" s="545" t="s">
        <v>1198</v>
      </c>
      <c r="F48" s="546">
        <v>4140</v>
      </c>
      <c r="G48" s="547">
        <f t="shared" si="0"/>
        <v>4140</v>
      </c>
      <c r="H48" s="547">
        <v>4140</v>
      </c>
      <c r="I48" s="547" t="s">
        <v>97</v>
      </c>
      <c r="J48" s="548">
        <v>1275.68</v>
      </c>
      <c r="K48" s="548">
        <v>9603.8099999999904</v>
      </c>
      <c r="L48" s="589">
        <v>39640</v>
      </c>
      <c r="M48" s="549">
        <v>39757</v>
      </c>
      <c r="N48" s="549" t="s">
        <v>1199</v>
      </c>
      <c r="O48" s="550">
        <v>300</v>
      </c>
      <c r="P48" s="551">
        <v>0.04</v>
      </c>
    </row>
    <row r="49" spans="1:16" s="428" customFormat="1" ht="13.5" x14ac:dyDescent="0.2">
      <c r="A49" s="135"/>
      <c r="B49" s="319" t="s">
        <v>46</v>
      </c>
      <c r="C49" s="387" t="s">
        <v>1327</v>
      </c>
      <c r="D49" s="544" t="s">
        <v>1234</v>
      </c>
      <c r="E49" s="545" t="s">
        <v>1213</v>
      </c>
      <c r="F49" s="546">
        <v>2030</v>
      </c>
      <c r="G49" s="547">
        <f t="shared" si="0"/>
        <v>2030</v>
      </c>
      <c r="H49" s="547">
        <v>2030</v>
      </c>
      <c r="I49" s="547" t="s">
        <v>97</v>
      </c>
      <c r="J49" s="548">
        <v>2318.17</v>
      </c>
      <c r="K49" s="554">
        <v>12977.45</v>
      </c>
      <c r="L49" s="848">
        <v>25021</v>
      </c>
      <c r="M49" s="541">
        <v>38686</v>
      </c>
      <c r="N49" s="541" t="s">
        <v>1199</v>
      </c>
      <c r="O49" s="542">
        <v>471</v>
      </c>
      <c r="P49" s="543">
        <v>4.3899999999999997</v>
      </c>
    </row>
    <row r="50" spans="1:16" s="428" customFormat="1" ht="13.5" x14ac:dyDescent="0.2">
      <c r="A50" s="135"/>
      <c r="B50" s="319" t="s">
        <v>47</v>
      </c>
      <c r="C50" s="339" t="s">
        <v>312</v>
      </c>
      <c r="D50" s="544" t="s">
        <v>1235</v>
      </c>
      <c r="E50" s="545" t="s">
        <v>1202</v>
      </c>
      <c r="F50" s="546">
        <v>2320</v>
      </c>
      <c r="G50" s="547">
        <f t="shared" si="0"/>
        <v>2320</v>
      </c>
      <c r="H50" s="547">
        <v>2320</v>
      </c>
      <c r="I50" s="547" t="s">
        <v>97</v>
      </c>
      <c r="J50" s="548">
        <v>1563.14</v>
      </c>
      <c r="K50" s="548">
        <v>10479.629999999899</v>
      </c>
      <c r="L50" s="589">
        <v>36501</v>
      </c>
      <c r="M50" s="549">
        <v>37960</v>
      </c>
      <c r="N50" s="549" t="s">
        <v>1199</v>
      </c>
      <c r="O50" s="550">
        <v>510</v>
      </c>
      <c r="P50" s="551">
        <v>2.67</v>
      </c>
    </row>
    <row r="51" spans="1:16" s="428" customFormat="1" ht="13.5" x14ac:dyDescent="0.2">
      <c r="A51" s="135"/>
      <c r="B51" s="319" t="s">
        <v>48</v>
      </c>
      <c r="C51" s="387" t="s">
        <v>1463</v>
      </c>
      <c r="D51" s="544" t="s">
        <v>1236</v>
      </c>
      <c r="E51" s="545" t="s">
        <v>1204</v>
      </c>
      <c r="F51" s="546">
        <v>2240</v>
      </c>
      <c r="G51" s="547">
        <f t="shared" si="0"/>
        <v>2240</v>
      </c>
      <c r="H51" s="547">
        <v>2240</v>
      </c>
      <c r="I51" s="547" t="s">
        <v>97</v>
      </c>
      <c r="J51" s="552">
        <v>580.58000000000004</v>
      </c>
      <c r="K51" s="553">
        <v>4954.8299999999899</v>
      </c>
      <c r="L51" s="848">
        <v>40050</v>
      </c>
      <c r="M51" s="541">
        <v>40172</v>
      </c>
      <c r="N51" s="541" t="s">
        <v>1199</v>
      </c>
      <c r="O51" s="542">
        <v>44</v>
      </c>
      <c r="P51" s="543">
        <v>8.34</v>
      </c>
    </row>
    <row r="52" spans="1:16" s="428" customFormat="1" ht="13.5" x14ac:dyDescent="0.2">
      <c r="A52" s="135"/>
      <c r="B52" s="319" t="s">
        <v>49</v>
      </c>
      <c r="C52" s="339" t="s">
        <v>1464</v>
      </c>
      <c r="D52" s="544" t="s">
        <v>1236</v>
      </c>
      <c r="E52" s="545" t="s">
        <v>1202</v>
      </c>
      <c r="F52" s="546">
        <v>2280</v>
      </c>
      <c r="G52" s="547">
        <f t="shared" si="0"/>
        <v>2280</v>
      </c>
      <c r="H52" s="547">
        <v>2280</v>
      </c>
      <c r="I52" s="547" t="s">
        <v>97</v>
      </c>
      <c r="J52" s="548">
        <v>934.2</v>
      </c>
      <c r="K52" s="548">
        <v>7431.7999999999993</v>
      </c>
      <c r="L52" s="589">
        <v>33315</v>
      </c>
      <c r="M52" s="549">
        <v>38624</v>
      </c>
      <c r="N52" s="549" t="s">
        <v>1199</v>
      </c>
      <c r="O52" s="550">
        <v>567</v>
      </c>
      <c r="P52" s="551">
        <v>7.99</v>
      </c>
    </row>
    <row r="53" spans="1:16" s="428" customFormat="1" ht="13.5" x14ac:dyDescent="0.2">
      <c r="A53" s="135"/>
      <c r="B53" s="319" t="s">
        <v>50</v>
      </c>
      <c r="C53" s="387" t="s">
        <v>315</v>
      </c>
      <c r="D53" s="544" t="s">
        <v>1237</v>
      </c>
      <c r="E53" s="545" t="s">
        <v>632</v>
      </c>
      <c r="F53" s="546">
        <v>18300</v>
      </c>
      <c r="G53" s="547">
        <f t="shared" si="0"/>
        <v>18300</v>
      </c>
      <c r="H53" s="547">
        <v>18300</v>
      </c>
      <c r="I53" s="547" t="s">
        <v>97</v>
      </c>
      <c r="J53" s="548">
        <v>4763.1400000000003</v>
      </c>
      <c r="K53" s="554">
        <v>34616.839999999902</v>
      </c>
      <c r="L53" s="848">
        <v>36738</v>
      </c>
      <c r="M53" s="541">
        <v>39161</v>
      </c>
      <c r="N53" s="541" t="s">
        <v>1181</v>
      </c>
      <c r="O53" s="542">
        <v>765</v>
      </c>
      <c r="P53" s="543">
        <v>2.2200000000000002</v>
      </c>
    </row>
    <row r="54" spans="1:16" s="428" customFormat="1" ht="13.5" x14ac:dyDescent="0.2">
      <c r="A54" s="135"/>
      <c r="B54" s="319" t="s">
        <v>51</v>
      </c>
      <c r="C54" s="339" t="s">
        <v>316</v>
      </c>
      <c r="D54" s="544" t="s">
        <v>1238</v>
      </c>
      <c r="E54" s="545" t="s">
        <v>1239</v>
      </c>
      <c r="F54" s="546">
        <v>12100</v>
      </c>
      <c r="G54" s="547">
        <f t="shared" si="0"/>
        <v>12100</v>
      </c>
      <c r="H54" s="547">
        <v>12100</v>
      </c>
      <c r="I54" s="547" t="s">
        <v>97</v>
      </c>
      <c r="J54" s="548">
        <v>4864</v>
      </c>
      <c r="K54" s="548">
        <v>38252.919999999896</v>
      </c>
      <c r="L54" s="589">
        <v>34541</v>
      </c>
      <c r="M54" s="549">
        <v>39563</v>
      </c>
      <c r="N54" s="549" t="s">
        <v>1199</v>
      </c>
      <c r="O54" s="550">
        <v>1546</v>
      </c>
      <c r="P54" s="551">
        <v>2.94</v>
      </c>
    </row>
    <row r="55" spans="1:16" s="428" customFormat="1" ht="13.5" x14ac:dyDescent="0.2">
      <c r="A55" s="135"/>
      <c r="B55" s="319" t="s">
        <v>52</v>
      </c>
      <c r="C55" s="387" t="s">
        <v>317</v>
      </c>
      <c r="D55" s="544" t="s">
        <v>1238</v>
      </c>
      <c r="E55" s="545" t="s">
        <v>1228</v>
      </c>
      <c r="F55" s="546">
        <v>6100</v>
      </c>
      <c r="G55" s="547">
        <f t="shared" si="0"/>
        <v>6100</v>
      </c>
      <c r="H55" s="547">
        <v>6100</v>
      </c>
      <c r="I55" s="547" t="s">
        <v>97</v>
      </c>
      <c r="J55" s="552">
        <v>3136.5599999999899</v>
      </c>
      <c r="K55" s="553">
        <v>23522.82</v>
      </c>
      <c r="L55" s="848">
        <v>30663</v>
      </c>
      <c r="M55" s="541">
        <v>37960</v>
      </c>
      <c r="N55" s="541" t="s">
        <v>1181</v>
      </c>
      <c r="O55" s="542">
        <v>1914</v>
      </c>
      <c r="P55" s="543">
        <v>9.15</v>
      </c>
    </row>
    <row r="56" spans="1:16" s="428" customFormat="1" ht="13.5" x14ac:dyDescent="0.2">
      <c r="A56" s="135"/>
      <c r="B56" s="319" t="s">
        <v>53</v>
      </c>
      <c r="C56" s="339" t="s">
        <v>318</v>
      </c>
      <c r="D56" s="544" t="s">
        <v>1238</v>
      </c>
      <c r="E56" s="545" t="s">
        <v>1198</v>
      </c>
      <c r="F56" s="546">
        <v>3450</v>
      </c>
      <c r="G56" s="547">
        <f t="shared" si="0"/>
        <v>3450</v>
      </c>
      <c r="H56" s="547">
        <v>3450</v>
      </c>
      <c r="I56" s="547" t="s">
        <v>97</v>
      </c>
      <c r="J56" s="548">
        <v>818.39</v>
      </c>
      <c r="K56" s="548">
        <v>8036.71</v>
      </c>
      <c r="L56" s="589">
        <v>34148</v>
      </c>
      <c r="M56" s="549">
        <v>39717</v>
      </c>
      <c r="N56" s="549" t="s">
        <v>1199</v>
      </c>
      <c r="O56" s="550">
        <v>372</v>
      </c>
      <c r="P56" s="551">
        <v>8.5500000000000007</v>
      </c>
    </row>
    <row r="57" spans="1:16" s="428" customFormat="1" ht="13.5" x14ac:dyDescent="0.2">
      <c r="A57" s="135"/>
      <c r="B57" s="319" t="s">
        <v>54</v>
      </c>
      <c r="C57" s="387" t="s">
        <v>319</v>
      </c>
      <c r="D57" s="544" t="s">
        <v>1238</v>
      </c>
      <c r="E57" s="545" t="s">
        <v>1198</v>
      </c>
      <c r="F57" s="546">
        <v>4000</v>
      </c>
      <c r="G57" s="547">
        <f t="shared" si="0"/>
        <v>4000</v>
      </c>
      <c r="H57" s="547">
        <v>4000</v>
      </c>
      <c r="I57" s="547" t="s">
        <v>97</v>
      </c>
      <c r="J57" s="548">
        <v>1865.3399999999899</v>
      </c>
      <c r="K57" s="554">
        <v>16845.869999999901</v>
      </c>
      <c r="L57" s="848">
        <v>33557</v>
      </c>
      <c r="M57" s="541">
        <v>37960</v>
      </c>
      <c r="N57" s="541" t="s">
        <v>1199</v>
      </c>
      <c r="O57" s="542">
        <v>1082</v>
      </c>
      <c r="P57" s="543">
        <v>1.63</v>
      </c>
    </row>
    <row r="58" spans="1:16" s="428" customFormat="1" ht="13.5" x14ac:dyDescent="0.2">
      <c r="A58" s="135"/>
      <c r="B58" s="319" t="s">
        <v>55</v>
      </c>
      <c r="C58" s="339" t="s">
        <v>320</v>
      </c>
      <c r="D58" s="544" t="s">
        <v>1240</v>
      </c>
      <c r="E58" s="545" t="s">
        <v>1202</v>
      </c>
      <c r="F58" s="546">
        <v>2280</v>
      </c>
      <c r="G58" s="547">
        <f t="shared" si="0"/>
        <v>2280</v>
      </c>
      <c r="H58" s="547">
        <v>2280</v>
      </c>
      <c r="I58" s="547" t="s">
        <v>97</v>
      </c>
      <c r="J58" s="548">
        <v>1319.15</v>
      </c>
      <c r="K58" s="548">
        <v>12447.76</v>
      </c>
      <c r="L58" s="589">
        <v>27972</v>
      </c>
      <c r="M58" s="549">
        <v>37960</v>
      </c>
      <c r="N58" s="549" t="s">
        <v>1199</v>
      </c>
      <c r="O58" s="550">
        <v>408</v>
      </c>
      <c r="P58" s="551">
        <v>4.24</v>
      </c>
    </row>
    <row r="59" spans="1:16" s="428" customFormat="1" ht="13.5" x14ac:dyDescent="0.2">
      <c r="A59" s="135"/>
      <c r="B59" s="319" t="s">
        <v>56</v>
      </c>
      <c r="C59" s="387" t="s">
        <v>1331</v>
      </c>
      <c r="D59" s="544" t="s">
        <v>1241</v>
      </c>
      <c r="E59" s="545" t="s">
        <v>1242</v>
      </c>
      <c r="F59" s="546">
        <v>4210</v>
      </c>
      <c r="G59" s="547">
        <f t="shared" si="0"/>
        <v>4210</v>
      </c>
      <c r="H59" s="547">
        <v>4210</v>
      </c>
      <c r="I59" s="547" t="s">
        <v>97</v>
      </c>
      <c r="J59" s="552">
        <v>1440.6099999999899</v>
      </c>
      <c r="K59" s="553">
        <v>10961.34</v>
      </c>
      <c r="L59" s="848">
        <v>30512</v>
      </c>
      <c r="M59" s="541">
        <v>39626</v>
      </c>
      <c r="N59" s="541" t="s">
        <v>1199</v>
      </c>
      <c r="O59" s="542">
        <v>535</v>
      </c>
      <c r="P59" s="543">
        <v>0.9</v>
      </c>
    </row>
    <row r="60" spans="1:16" s="428" customFormat="1" ht="14" thickBot="1" x14ac:dyDescent="0.25">
      <c r="A60" s="135"/>
      <c r="B60" s="331" t="s">
        <v>57</v>
      </c>
      <c r="C60" s="556" t="s">
        <v>1332</v>
      </c>
      <c r="D60" s="557" t="s">
        <v>1241</v>
      </c>
      <c r="E60" s="558" t="s">
        <v>1242</v>
      </c>
      <c r="F60" s="559">
        <v>2230</v>
      </c>
      <c r="G60" s="560">
        <f t="shared" si="0"/>
        <v>2230</v>
      </c>
      <c r="H60" s="560">
        <v>2230</v>
      </c>
      <c r="I60" s="560" t="s">
        <v>97</v>
      </c>
      <c r="J60" s="561">
        <v>745.32</v>
      </c>
      <c r="K60" s="561">
        <v>4603.6099999999897</v>
      </c>
      <c r="L60" s="850">
        <v>39496</v>
      </c>
      <c r="M60" s="562">
        <v>39899</v>
      </c>
      <c r="N60" s="562" t="s">
        <v>1199</v>
      </c>
      <c r="O60" s="563">
        <v>59</v>
      </c>
      <c r="P60" s="564">
        <v>1.57</v>
      </c>
    </row>
    <row r="61" spans="1:16" s="428" customFormat="1" ht="54.5" thickTop="1" x14ac:dyDescent="0.2">
      <c r="A61" s="135"/>
      <c r="B61" s="332" t="s">
        <v>58</v>
      </c>
      <c r="C61" s="387" t="s">
        <v>323</v>
      </c>
      <c r="D61" s="544" t="s">
        <v>1243</v>
      </c>
      <c r="E61" s="545" t="s">
        <v>1244</v>
      </c>
      <c r="F61" s="546">
        <v>16600</v>
      </c>
      <c r="G61" s="547">
        <f t="shared" si="0"/>
        <v>16600</v>
      </c>
      <c r="H61" s="547">
        <v>16600</v>
      </c>
      <c r="I61" s="547" t="s">
        <v>97</v>
      </c>
      <c r="J61" s="552">
        <v>19194.64</v>
      </c>
      <c r="K61" s="553">
        <v>97699.839999999895</v>
      </c>
      <c r="L61" s="849" t="s">
        <v>1245</v>
      </c>
      <c r="M61" s="541">
        <v>41439</v>
      </c>
      <c r="N61" s="541" t="s">
        <v>1199</v>
      </c>
      <c r="O61" s="542">
        <v>2540</v>
      </c>
      <c r="P61" s="543">
        <v>4.7</v>
      </c>
    </row>
    <row r="62" spans="1:16" s="428" customFormat="1" ht="13.5" x14ac:dyDescent="0.2">
      <c r="A62" s="135"/>
      <c r="B62" s="332" t="s">
        <v>59</v>
      </c>
      <c r="C62" s="339" t="s">
        <v>324</v>
      </c>
      <c r="D62" s="544" t="s">
        <v>1246</v>
      </c>
      <c r="E62" s="545" t="s">
        <v>1202</v>
      </c>
      <c r="F62" s="546">
        <v>13640</v>
      </c>
      <c r="G62" s="547">
        <f t="shared" si="0"/>
        <v>13640</v>
      </c>
      <c r="H62" s="547">
        <v>13640</v>
      </c>
      <c r="I62" s="547" t="s">
        <v>97</v>
      </c>
      <c r="J62" s="548">
        <v>9613.68</v>
      </c>
      <c r="K62" s="548">
        <v>40030.080000000002</v>
      </c>
      <c r="L62" s="589">
        <v>35612</v>
      </c>
      <c r="M62" s="549">
        <v>41439</v>
      </c>
      <c r="N62" s="549" t="s">
        <v>1199</v>
      </c>
      <c r="O62" s="550">
        <v>814</v>
      </c>
      <c r="P62" s="551">
        <v>6.89</v>
      </c>
    </row>
    <row r="63" spans="1:16" s="428" customFormat="1" ht="13.5" x14ac:dyDescent="0.2">
      <c r="A63" s="135"/>
      <c r="B63" s="332" t="s">
        <v>60</v>
      </c>
      <c r="C63" s="321" t="s">
        <v>271</v>
      </c>
      <c r="D63" s="566" t="s">
        <v>608</v>
      </c>
      <c r="E63" s="567" t="s">
        <v>634</v>
      </c>
      <c r="F63" s="568">
        <v>10407</v>
      </c>
      <c r="G63" s="333">
        <f t="shared" si="0"/>
        <v>10407</v>
      </c>
      <c r="H63" s="333">
        <v>10407</v>
      </c>
      <c r="I63" s="333" t="s">
        <v>97</v>
      </c>
      <c r="J63" s="554">
        <v>1716.03</v>
      </c>
      <c r="K63" s="554">
        <v>8552.5299999999916</v>
      </c>
      <c r="L63" s="848">
        <v>40725</v>
      </c>
      <c r="M63" s="541">
        <v>41621</v>
      </c>
      <c r="N63" s="541" t="s">
        <v>97</v>
      </c>
      <c r="O63" s="542">
        <v>29</v>
      </c>
      <c r="P63" s="543">
        <v>4.38</v>
      </c>
    </row>
    <row r="64" spans="1:16" s="428" customFormat="1" ht="13.5" x14ac:dyDescent="0.2">
      <c r="A64" s="135"/>
      <c r="B64" s="332" t="s">
        <v>61</v>
      </c>
      <c r="C64" s="339" t="s">
        <v>325</v>
      </c>
      <c r="D64" s="544" t="s">
        <v>1215</v>
      </c>
      <c r="E64" s="545" t="s">
        <v>1202</v>
      </c>
      <c r="F64" s="546">
        <v>6080</v>
      </c>
      <c r="G64" s="547">
        <f t="shared" si="0"/>
        <v>6080</v>
      </c>
      <c r="H64" s="547">
        <v>4000</v>
      </c>
      <c r="I64" s="547">
        <v>2080</v>
      </c>
      <c r="J64" s="548">
        <v>2082.9099999999899</v>
      </c>
      <c r="K64" s="548">
        <v>18727.369999999901</v>
      </c>
      <c r="L64" s="589">
        <v>29434</v>
      </c>
      <c r="M64" s="549">
        <v>41439</v>
      </c>
      <c r="N64" s="549">
        <v>41992</v>
      </c>
      <c r="O64" s="550">
        <v>749</v>
      </c>
      <c r="P64" s="551">
        <v>7.39</v>
      </c>
    </row>
    <row r="65" spans="1:16" s="428" customFormat="1" ht="13.5" x14ac:dyDescent="0.2">
      <c r="A65" s="135"/>
      <c r="B65" s="332" t="s">
        <v>62</v>
      </c>
      <c r="C65" s="321" t="s">
        <v>326</v>
      </c>
      <c r="D65" s="566" t="s">
        <v>609</v>
      </c>
      <c r="E65" s="567" t="s">
        <v>1247</v>
      </c>
      <c r="F65" s="568">
        <v>4260</v>
      </c>
      <c r="G65" s="333">
        <f t="shared" si="0"/>
        <v>4260</v>
      </c>
      <c r="H65" s="333">
        <v>4260</v>
      </c>
      <c r="I65" s="333" t="s">
        <v>97</v>
      </c>
      <c r="J65" s="554">
        <v>568.98</v>
      </c>
      <c r="K65" s="554">
        <v>5221.88</v>
      </c>
      <c r="L65" s="848">
        <v>32203</v>
      </c>
      <c r="M65" s="541">
        <v>41439</v>
      </c>
      <c r="N65" s="541" t="s">
        <v>97</v>
      </c>
      <c r="O65" s="542">
        <v>240</v>
      </c>
      <c r="P65" s="543">
        <v>5.81</v>
      </c>
    </row>
    <row r="66" spans="1:16" s="428" customFormat="1" ht="13.5" x14ac:dyDescent="0.2">
      <c r="A66" s="135"/>
      <c r="B66" s="332" t="s">
        <v>63</v>
      </c>
      <c r="C66" s="339" t="s">
        <v>327</v>
      </c>
      <c r="D66" s="544" t="s">
        <v>1248</v>
      </c>
      <c r="E66" s="545" t="s">
        <v>1207</v>
      </c>
      <c r="F66" s="546">
        <v>3990</v>
      </c>
      <c r="G66" s="547">
        <f t="shared" si="0"/>
        <v>3990</v>
      </c>
      <c r="H66" s="547">
        <v>3990</v>
      </c>
      <c r="I66" s="547" t="s">
        <v>97</v>
      </c>
      <c r="J66" s="548">
        <v>428.97</v>
      </c>
      <c r="K66" s="548">
        <v>3476.36</v>
      </c>
      <c r="L66" s="589">
        <v>26938</v>
      </c>
      <c r="M66" s="549">
        <v>41439</v>
      </c>
      <c r="N66" s="549" t="s">
        <v>1199</v>
      </c>
      <c r="O66" s="550">
        <v>144</v>
      </c>
      <c r="P66" s="551">
        <v>8.36</v>
      </c>
    </row>
    <row r="67" spans="1:16" s="428" customFormat="1" ht="13.5" x14ac:dyDescent="0.2">
      <c r="A67" s="135"/>
      <c r="B67" s="332" t="s">
        <v>64</v>
      </c>
      <c r="C67" s="321" t="s">
        <v>2</v>
      </c>
      <c r="D67" s="566" t="s">
        <v>610</v>
      </c>
      <c r="E67" s="567" t="s">
        <v>634</v>
      </c>
      <c r="F67" s="568">
        <v>3440</v>
      </c>
      <c r="G67" s="333">
        <f t="shared" si="0"/>
        <v>3440</v>
      </c>
      <c r="H67" s="333">
        <v>3440</v>
      </c>
      <c r="I67" s="333" t="s">
        <v>97</v>
      </c>
      <c r="J67" s="554">
        <v>1033.05</v>
      </c>
      <c r="K67" s="554">
        <v>4209.0600000000004</v>
      </c>
      <c r="L67" s="848">
        <v>29830</v>
      </c>
      <c r="M67" s="541">
        <v>41439</v>
      </c>
      <c r="N67" s="541" t="s">
        <v>97</v>
      </c>
      <c r="O67" s="542">
        <v>120</v>
      </c>
      <c r="P67" s="543">
        <v>10.85</v>
      </c>
    </row>
    <row r="68" spans="1:16" s="428" customFormat="1" ht="13.5" x14ac:dyDescent="0.2">
      <c r="A68" s="135"/>
      <c r="B68" s="332" t="s">
        <v>65</v>
      </c>
      <c r="C68" s="339" t="s">
        <v>328</v>
      </c>
      <c r="D68" s="544" t="s">
        <v>1249</v>
      </c>
      <c r="E68" s="545" t="s">
        <v>1202</v>
      </c>
      <c r="F68" s="546">
        <v>3080</v>
      </c>
      <c r="G68" s="547">
        <f t="shared" si="0"/>
        <v>3080</v>
      </c>
      <c r="H68" s="547">
        <v>3080</v>
      </c>
      <c r="I68" s="547" t="s">
        <v>97</v>
      </c>
      <c r="J68" s="548">
        <v>8053.38</v>
      </c>
      <c r="K68" s="548">
        <v>13521.889999999899</v>
      </c>
      <c r="L68" s="589">
        <v>39387</v>
      </c>
      <c r="M68" s="549">
        <v>41438</v>
      </c>
      <c r="N68" s="549" t="s">
        <v>97</v>
      </c>
      <c r="O68" s="550">
        <v>77</v>
      </c>
      <c r="P68" s="551">
        <v>3.9</v>
      </c>
    </row>
    <row r="69" spans="1:16" x14ac:dyDescent="0.2">
      <c r="A69" s="1"/>
      <c r="B69" s="332" t="s">
        <v>66</v>
      </c>
      <c r="C69" s="321" t="s">
        <v>329</v>
      </c>
      <c r="D69" s="566" t="s">
        <v>611</v>
      </c>
      <c r="E69" s="567" t="s">
        <v>633</v>
      </c>
      <c r="F69" s="568">
        <v>2730</v>
      </c>
      <c r="G69" s="333">
        <f t="shared" si="0"/>
        <v>2730</v>
      </c>
      <c r="H69" s="333">
        <v>2730</v>
      </c>
      <c r="I69" s="333" t="s">
        <v>97</v>
      </c>
      <c r="J69" s="554">
        <v>3743.3899999999899</v>
      </c>
      <c r="K69" s="554">
        <v>12214.969999999899</v>
      </c>
      <c r="L69" s="848">
        <v>36557</v>
      </c>
      <c r="M69" s="541">
        <v>41438</v>
      </c>
      <c r="N69" s="541" t="s">
        <v>97</v>
      </c>
      <c r="O69" s="542">
        <v>204</v>
      </c>
      <c r="P69" s="543">
        <v>2.76</v>
      </c>
    </row>
    <row r="70" spans="1:16" x14ac:dyDescent="0.2">
      <c r="A70" s="1"/>
      <c r="B70" s="332" t="s">
        <v>67</v>
      </c>
      <c r="C70" s="339" t="s">
        <v>272</v>
      </c>
      <c r="D70" s="544" t="s">
        <v>1250</v>
      </c>
      <c r="E70" s="545" t="s">
        <v>1202</v>
      </c>
      <c r="F70" s="546">
        <v>2600</v>
      </c>
      <c r="G70" s="547">
        <f t="shared" si="0"/>
        <v>2600</v>
      </c>
      <c r="H70" s="547">
        <v>2600</v>
      </c>
      <c r="I70" s="547" t="s">
        <v>97</v>
      </c>
      <c r="J70" s="548">
        <v>7342.43</v>
      </c>
      <c r="K70" s="548">
        <v>7292.1599999999899</v>
      </c>
      <c r="L70" s="589">
        <v>39692</v>
      </c>
      <c r="M70" s="549">
        <v>41438</v>
      </c>
      <c r="N70" s="549" t="s">
        <v>1199</v>
      </c>
      <c r="O70" s="550">
        <v>43</v>
      </c>
      <c r="P70" s="551">
        <v>5.4</v>
      </c>
    </row>
    <row r="71" spans="1:16" x14ac:dyDescent="0.2">
      <c r="A71" s="1"/>
      <c r="B71" s="332" t="s">
        <v>68</v>
      </c>
      <c r="C71" s="321" t="s">
        <v>330</v>
      </c>
      <c r="D71" s="566" t="s">
        <v>612</v>
      </c>
      <c r="E71" s="567" t="s">
        <v>634</v>
      </c>
      <c r="F71" s="568">
        <v>2490</v>
      </c>
      <c r="G71" s="333">
        <f t="shared" si="0"/>
        <v>2490</v>
      </c>
      <c r="H71" s="333">
        <v>2490</v>
      </c>
      <c r="I71" s="333" t="s">
        <v>97</v>
      </c>
      <c r="J71" s="554">
        <v>323.64999999999901</v>
      </c>
      <c r="K71" s="554">
        <v>2000.7</v>
      </c>
      <c r="L71" s="848">
        <v>41153</v>
      </c>
      <c r="M71" s="541">
        <v>41486</v>
      </c>
      <c r="N71" s="541" t="s">
        <v>97</v>
      </c>
      <c r="O71" s="542">
        <v>14</v>
      </c>
      <c r="P71" s="543">
        <v>4.18</v>
      </c>
    </row>
    <row r="72" spans="1:16" x14ac:dyDescent="0.2">
      <c r="A72" s="1"/>
      <c r="B72" s="332" t="s">
        <v>69</v>
      </c>
      <c r="C72" s="339" t="s">
        <v>331</v>
      </c>
      <c r="D72" s="544" t="s">
        <v>1216</v>
      </c>
      <c r="E72" s="545" t="s">
        <v>1202</v>
      </c>
      <c r="F72" s="546">
        <v>1700</v>
      </c>
      <c r="G72" s="547">
        <f t="shared" si="0"/>
        <v>1700</v>
      </c>
      <c r="H72" s="547">
        <v>1700</v>
      </c>
      <c r="I72" s="547" t="s">
        <v>97</v>
      </c>
      <c r="J72" s="548">
        <v>742.63</v>
      </c>
      <c r="K72" s="548">
        <v>2145.8499999999899</v>
      </c>
      <c r="L72" s="589">
        <v>39753</v>
      </c>
      <c r="M72" s="549">
        <v>41439</v>
      </c>
      <c r="N72" s="549" t="s">
        <v>97</v>
      </c>
      <c r="O72" s="550">
        <v>31</v>
      </c>
      <c r="P72" s="551">
        <v>4.8899999999999997</v>
      </c>
    </row>
    <row r="73" spans="1:16" x14ac:dyDescent="0.2">
      <c r="A73" s="1"/>
      <c r="B73" s="332" t="s">
        <v>70</v>
      </c>
      <c r="C73" s="321" t="s">
        <v>332</v>
      </c>
      <c r="D73" s="566" t="s">
        <v>613</v>
      </c>
      <c r="E73" s="567" t="s">
        <v>1251</v>
      </c>
      <c r="F73" s="568">
        <v>1560</v>
      </c>
      <c r="G73" s="333">
        <f t="shared" si="0"/>
        <v>1560</v>
      </c>
      <c r="H73" s="333">
        <v>1560</v>
      </c>
      <c r="I73" s="333" t="s">
        <v>97</v>
      </c>
      <c r="J73" s="554">
        <v>846.77999999999895</v>
      </c>
      <c r="K73" s="554">
        <v>3320.15</v>
      </c>
      <c r="L73" s="848">
        <v>30256</v>
      </c>
      <c r="M73" s="541">
        <v>41439</v>
      </c>
      <c r="N73" s="541" t="s">
        <v>97</v>
      </c>
      <c r="O73" s="542">
        <v>137</v>
      </c>
      <c r="P73" s="543">
        <v>9.33</v>
      </c>
    </row>
    <row r="74" spans="1:16" x14ac:dyDescent="0.2">
      <c r="A74" s="1"/>
      <c r="B74" s="332" t="s">
        <v>71</v>
      </c>
      <c r="C74" s="339" t="s">
        <v>333</v>
      </c>
      <c r="D74" s="544" t="s">
        <v>1216</v>
      </c>
      <c r="E74" s="545" t="s">
        <v>1202</v>
      </c>
      <c r="F74" s="546">
        <v>1000</v>
      </c>
      <c r="G74" s="547">
        <f t="shared" si="0"/>
        <v>1000</v>
      </c>
      <c r="H74" s="547">
        <v>1000</v>
      </c>
      <c r="I74" s="547" t="s">
        <v>97</v>
      </c>
      <c r="J74" s="548">
        <v>3398.57</v>
      </c>
      <c r="K74" s="548">
        <v>6217.85</v>
      </c>
      <c r="L74" s="589">
        <v>37377</v>
      </c>
      <c r="M74" s="549">
        <v>41438</v>
      </c>
      <c r="N74" s="549" t="s">
        <v>1199</v>
      </c>
      <c r="O74" s="550">
        <v>94</v>
      </c>
      <c r="P74" s="551">
        <v>9.06</v>
      </c>
    </row>
    <row r="75" spans="1:16" x14ac:dyDescent="0.2">
      <c r="A75" s="1"/>
      <c r="B75" s="332" t="s">
        <v>72</v>
      </c>
      <c r="C75" s="321" t="s">
        <v>334</v>
      </c>
      <c r="D75" s="566" t="s">
        <v>614</v>
      </c>
      <c r="E75" s="567" t="s">
        <v>633</v>
      </c>
      <c r="F75" s="568">
        <v>2740</v>
      </c>
      <c r="G75" s="333">
        <f t="shared" si="0"/>
        <v>2740</v>
      </c>
      <c r="H75" s="333">
        <v>2740</v>
      </c>
      <c r="I75" s="333" t="s">
        <v>97</v>
      </c>
      <c r="J75" s="554">
        <v>3381.19</v>
      </c>
      <c r="K75" s="554">
        <v>0</v>
      </c>
      <c r="L75" s="848" t="s">
        <v>97</v>
      </c>
      <c r="M75" s="541">
        <v>41438</v>
      </c>
      <c r="N75" s="541" t="s">
        <v>97</v>
      </c>
      <c r="O75" s="542" t="s">
        <v>97</v>
      </c>
      <c r="P75" s="543" t="s">
        <v>97</v>
      </c>
    </row>
    <row r="76" spans="1:16" x14ac:dyDescent="0.2">
      <c r="A76" s="1"/>
      <c r="B76" s="332" t="s">
        <v>73</v>
      </c>
      <c r="C76" s="339" t="s">
        <v>335</v>
      </c>
      <c r="D76" s="544" t="s">
        <v>1252</v>
      </c>
      <c r="E76" s="545" t="s">
        <v>1202</v>
      </c>
      <c r="F76" s="546">
        <v>1760</v>
      </c>
      <c r="G76" s="547">
        <f t="shared" ref="G76:G140" si="1">ROUNDDOWN(F76,0)</f>
        <v>1760</v>
      </c>
      <c r="H76" s="547">
        <v>1760</v>
      </c>
      <c r="I76" s="547" t="s">
        <v>97</v>
      </c>
      <c r="J76" s="548">
        <v>4183.63</v>
      </c>
      <c r="K76" s="548">
        <v>0</v>
      </c>
      <c r="L76" s="589" t="s">
        <v>97</v>
      </c>
      <c r="M76" s="549">
        <v>41438</v>
      </c>
      <c r="N76" s="549" t="s">
        <v>97</v>
      </c>
      <c r="O76" s="550" t="s">
        <v>97</v>
      </c>
      <c r="P76" s="551" t="s">
        <v>97</v>
      </c>
    </row>
    <row r="77" spans="1:16" x14ac:dyDescent="0.2">
      <c r="A77" s="1"/>
      <c r="B77" s="332" t="s">
        <v>75</v>
      </c>
      <c r="C77" s="339" t="s">
        <v>337</v>
      </c>
      <c r="D77" s="544" t="s">
        <v>1253</v>
      </c>
      <c r="E77" s="545" t="s">
        <v>1202</v>
      </c>
      <c r="F77" s="546">
        <v>1240</v>
      </c>
      <c r="G77" s="547">
        <f t="shared" si="1"/>
        <v>1240</v>
      </c>
      <c r="H77" s="547">
        <v>1240</v>
      </c>
      <c r="I77" s="547" t="s">
        <v>97</v>
      </c>
      <c r="J77" s="548">
        <v>1725.6099999999899</v>
      </c>
      <c r="K77" s="548">
        <v>0</v>
      </c>
      <c r="L77" s="589" t="s">
        <v>97</v>
      </c>
      <c r="M77" s="549">
        <v>41438</v>
      </c>
      <c r="N77" s="549" t="s">
        <v>97</v>
      </c>
      <c r="O77" s="550" t="s">
        <v>97</v>
      </c>
      <c r="P77" s="551" t="s">
        <v>97</v>
      </c>
    </row>
    <row r="78" spans="1:16" x14ac:dyDescent="0.2">
      <c r="A78" s="1"/>
      <c r="B78" s="332" t="s">
        <v>76</v>
      </c>
      <c r="C78" s="321" t="s">
        <v>338</v>
      </c>
      <c r="D78" s="566" t="s">
        <v>1215</v>
      </c>
      <c r="E78" s="567" t="s">
        <v>1202</v>
      </c>
      <c r="F78" s="568">
        <v>950</v>
      </c>
      <c r="G78" s="333">
        <f t="shared" si="1"/>
        <v>950</v>
      </c>
      <c r="H78" s="333">
        <v>950</v>
      </c>
      <c r="I78" s="333" t="s">
        <v>97</v>
      </c>
      <c r="J78" s="554">
        <v>3057.02</v>
      </c>
      <c r="K78" s="554">
        <v>0</v>
      </c>
      <c r="L78" s="848" t="s">
        <v>97</v>
      </c>
      <c r="M78" s="541">
        <v>41438</v>
      </c>
      <c r="N78" s="541" t="s">
        <v>97</v>
      </c>
      <c r="O78" s="542" t="s">
        <v>97</v>
      </c>
      <c r="P78" s="543" t="s">
        <v>97</v>
      </c>
    </row>
    <row r="79" spans="1:16" x14ac:dyDescent="0.2">
      <c r="A79" s="1"/>
      <c r="B79" s="332" t="s">
        <v>77</v>
      </c>
      <c r="C79" s="339" t="s">
        <v>339</v>
      </c>
      <c r="D79" s="544" t="s">
        <v>1254</v>
      </c>
      <c r="E79" s="545" t="s">
        <v>1202</v>
      </c>
      <c r="F79" s="546">
        <v>850</v>
      </c>
      <c r="G79" s="547">
        <f t="shared" si="1"/>
        <v>850</v>
      </c>
      <c r="H79" s="547">
        <v>850</v>
      </c>
      <c r="I79" s="547" t="s">
        <v>97</v>
      </c>
      <c r="J79" s="548">
        <v>1923.64</v>
      </c>
      <c r="K79" s="548">
        <v>0</v>
      </c>
      <c r="L79" s="589" t="s">
        <v>97</v>
      </c>
      <c r="M79" s="549">
        <v>41438</v>
      </c>
      <c r="N79" s="549" t="s">
        <v>1199</v>
      </c>
      <c r="O79" s="550" t="s">
        <v>97</v>
      </c>
      <c r="P79" s="551" t="s">
        <v>97</v>
      </c>
    </row>
    <row r="80" spans="1:16" x14ac:dyDescent="0.2">
      <c r="A80" s="1"/>
      <c r="B80" s="332" t="s">
        <v>78</v>
      </c>
      <c r="C80" s="321" t="s">
        <v>340</v>
      </c>
      <c r="D80" s="566" t="s">
        <v>1255</v>
      </c>
      <c r="E80" s="567" t="s">
        <v>1202</v>
      </c>
      <c r="F80" s="568">
        <v>800</v>
      </c>
      <c r="G80" s="333">
        <f t="shared" si="1"/>
        <v>800</v>
      </c>
      <c r="H80" s="333">
        <v>800</v>
      </c>
      <c r="I80" s="333" t="s">
        <v>97</v>
      </c>
      <c r="J80" s="554">
        <v>1930.05</v>
      </c>
      <c r="K80" s="554">
        <v>0</v>
      </c>
      <c r="L80" s="848" t="s">
        <v>97</v>
      </c>
      <c r="M80" s="541">
        <v>41438</v>
      </c>
      <c r="N80" s="541" t="s">
        <v>1199</v>
      </c>
      <c r="O80" s="542" t="s">
        <v>97</v>
      </c>
      <c r="P80" s="543" t="s">
        <v>97</v>
      </c>
    </row>
    <row r="81" spans="1:16" x14ac:dyDescent="0.2">
      <c r="A81" s="1"/>
      <c r="B81" s="332" t="s">
        <v>79</v>
      </c>
      <c r="C81" s="339" t="s">
        <v>341</v>
      </c>
      <c r="D81" s="544" t="s">
        <v>1256</v>
      </c>
      <c r="E81" s="545" t="s">
        <v>1202</v>
      </c>
      <c r="F81" s="546">
        <v>800</v>
      </c>
      <c r="G81" s="547">
        <f t="shared" si="1"/>
        <v>800</v>
      </c>
      <c r="H81" s="547">
        <v>800</v>
      </c>
      <c r="I81" s="547" t="s">
        <v>97</v>
      </c>
      <c r="J81" s="548">
        <v>4105</v>
      </c>
      <c r="K81" s="548">
        <v>0</v>
      </c>
      <c r="L81" s="589" t="s">
        <v>97</v>
      </c>
      <c r="M81" s="549">
        <v>41438</v>
      </c>
      <c r="N81" s="549" t="s">
        <v>97</v>
      </c>
      <c r="O81" s="550" t="s">
        <v>97</v>
      </c>
      <c r="P81" s="551" t="s">
        <v>97</v>
      </c>
    </row>
    <row r="82" spans="1:16" x14ac:dyDescent="0.2">
      <c r="A82" s="1"/>
      <c r="B82" s="332" t="s">
        <v>80</v>
      </c>
      <c r="C82" s="321" t="s">
        <v>342</v>
      </c>
      <c r="D82" s="566" t="s">
        <v>1257</v>
      </c>
      <c r="E82" s="567" t="s">
        <v>1202</v>
      </c>
      <c r="F82" s="568">
        <v>770</v>
      </c>
      <c r="G82" s="333">
        <f t="shared" si="1"/>
        <v>770</v>
      </c>
      <c r="H82" s="333">
        <v>770</v>
      </c>
      <c r="I82" s="333" t="s">
        <v>97</v>
      </c>
      <c r="J82" s="554">
        <v>1305.78</v>
      </c>
      <c r="K82" s="554">
        <v>0</v>
      </c>
      <c r="L82" s="848" t="s">
        <v>97</v>
      </c>
      <c r="M82" s="541">
        <v>41438</v>
      </c>
      <c r="N82" s="541" t="s">
        <v>1199</v>
      </c>
      <c r="O82" s="542" t="s">
        <v>97</v>
      </c>
      <c r="P82" s="543" t="s">
        <v>97</v>
      </c>
    </row>
    <row r="83" spans="1:16" x14ac:dyDescent="0.2">
      <c r="A83" s="1"/>
      <c r="B83" s="332" t="s">
        <v>82</v>
      </c>
      <c r="C83" s="321" t="s">
        <v>344</v>
      </c>
      <c r="D83" s="566" t="s">
        <v>1253</v>
      </c>
      <c r="E83" s="567" t="s">
        <v>1202</v>
      </c>
      <c r="F83" s="568">
        <v>600</v>
      </c>
      <c r="G83" s="333">
        <f t="shared" si="1"/>
        <v>600</v>
      </c>
      <c r="H83" s="333">
        <v>600</v>
      </c>
      <c r="I83" s="333" t="s">
        <v>97</v>
      </c>
      <c r="J83" s="554">
        <v>989.76999999999896</v>
      </c>
      <c r="K83" s="554">
        <v>0</v>
      </c>
      <c r="L83" s="848" t="s">
        <v>97</v>
      </c>
      <c r="M83" s="541">
        <v>41438</v>
      </c>
      <c r="N83" s="541" t="s">
        <v>97</v>
      </c>
      <c r="O83" s="542" t="s">
        <v>97</v>
      </c>
      <c r="P83" s="543" t="s">
        <v>97</v>
      </c>
    </row>
    <row r="84" spans="1:16" x14ac:dyDescent="0.2">
      <c r="A84" s="1"/>
      <c r="B84" s="332" t="s">
        <v>83</v>
      </c>
      <c r="C84" s="339" t="s">
        <v>345</v>
      </c>
      <c r="D84" s="544" t="s">
        <v>1258</v>
      </c>
      <c r="E84" s="545" t="s">
        <v>1202</v>
      </c>
      <c r="F84" s="546">
        <v>450</v>
      </c>
      <c r="G84" s="547">
        <f t="shared" si="1"/>
        <v>450</v>
      </c>
      <c r="H84" s="547">
        <v>450</v>
      </c>
      <c r="I84" s="547" t="s">
        <v>97</v>
      </c>
      <c r="J84" s="548">
        <v>2783.79</v>
      </c>
      <c r="K84" s="548">
        <v>0</v>
      </c>
      <c r="L84" s="589" t="s">
        <v>97</v>
      </c>
      <c r="M84" s="549">
        <v>41438</v>
      </c>
      <c r="N84" s="549" t="s">
        <v>1199</v>
      </c>
      <c r="O84" s="550" t="s">
        <v>97</v>
      </c>
      <c r="P84" s="551" t="s">
        <v>97</v>
      </c>
    </row>
    <row r="85" spans="1:16" x14ac:dyDescent="0.2">
      <c r="A85" s="1"/>
      <c r="B85" s="332" t="s">
        <v>84</v>
      </c>
      <c r="C85" s="321" t="s">
        <v>346</v>
      </c>
      <c r="D85" s="566" t="s">
        <v>1215</v>
      </c>
      <c r="E85" s="567" t="s">
        <v>1202</v>
      </c>
      <c r="F85" s="568">
        <v>370</v>
      </c>
      <c r="G85" s="333">
        <f t="shared" si="1"/>
        <v>370</v>
      </c>
      <c r="H85" s="333">
        <v>370</v>
      </c>
      <c r="I85" s="333" t="s">
        <v>97</v>
      </c>
      <c r="J85" s="554">
        <v>1646.97</v>
      </c>
      <c r="K85" s="554">
        <v>0</v>
      </c>
      <c r="L85" s="848" t="s">
        <v>97</v>
      </c>
      <c r="M85" s="541">
        <v>41438</v>
      </c>
      <c r="N85" s="541" t="s">
        <v>1199</v>
      </c>
      <c r="O85" s="542" t="s">
        <v>97</v>
      </c>
      <c r="P85" s="543" t="s">
        <v>97</v>
      </c>
    </row>
    <row r="86" spans="1:16" x14ac:dyDescent="0.2">
      <c r="A86" s="1"/>
      <c r="B86" s="332" t="s">
        <v>85</v>
      </c>
      <c r="C86" s="339" t="s">
        <v>347</v>
      </c>
      <c r="D86" s="544" t="s">
        <v>1259</v>
      </c>
      <c r="E86" s="545" t="s">
        <v>1202</v>
      </c>
      <c r="F86" s="546">
        <v>350</v>
      </c>
      <c r="G86" s="547">
        <f t="shared" si="1"/>
        <v>350</v>
      </c>
      <c r="H86" s="547">
        <v>350</v>
      </c>
      <c r="I86" s="547" t="s">
        <v>97</v>
      </c>
      <c r="J86" s="548">
        <v>2462.4</v>
      </c>
      <c r="K86" s="548">
        <v>0</v>
      </c>
      <c r="L86" s="589" t="s">
        <v>97</v>
      </c>
      <c r="M86" s="549">
        <v>41438</v>
      </c>
      <c r="N86" s="549" t="s">
        <v>97</v>
      </c>
      <c r="O86" s="550" t="s">
        <v>97</v>
      </c>
      <c r="P86" s="551" t="s">
        <v>97</v>
      </c>
    </row>
    <row r="87" spans="1:16" x14ac:dyDescent="0.2">
      <c r="A87" s="1"/>
      <c r="B87" s="332" t="s">
        <v>86</v>
      </c>
      <c r="C87" s="321" t="s">
        <v>348</v>
      </c>
      <c r="D87" s="566" t="s">
        <v>1260</v>
      </c>
      <c r="E87" s="567" t="s">
        <v>1202</v>
      </c>
      <c r="F87" s="568">
        <v>200</v>
      </c>
      <c r="G87" s="333">
        <f t="shared" si="1"/>
        <v>200</v>
      </c>
      <c r="H87" s="333">
        <v>200</v>
      </c>
      <c r="I87" s="333" t="s">
        <v>97</v>
      </c>
      <c r="J87" s="554">
        <v>892.55999999999904</v>
      </c>
      <c r="K87" s="554">
        <v>0</v>
      </c>
      <c r="L87" s="848" t="s">
        <v>97</v>
      </c>
      <c r="M87" s="541">
        <v>41438</v>
      </c>
      <c r="N87" s="541" t="s">
        <v>1199</v>
      </c>
      <c r="O87" s="542" t="s">
        <v>97</v>
      </c>
      <c r="P87" s="543" t="s">
        <v>97</v>
      </c>
    </row>
    <row r="88" spans="1:16" x14ac:dyDescent="0.2">
      <c r="A88" s="1"/>
      <c r="B88" s="332" t="s">
        <v>87</v>
      </c>
      <c r="C88" s="339" t="s">
        <v>349</v>
      </c>
      <c r="D88" s="544" t="s">
        <v>1261</v>
      </c>
      <c r="E88" s="545" t="s">
        <v>1202</v>
      </c>
      <c r="F88" s="546">
        <v>160</v>
      </c>
      <c r="G88" s="547">
        <f t="shared" si="1"/>
        <v>160</v>
      </c>
      <c r="H88" s="547">
        <v>160</v>
      </c>
      <c r="I88" s="547" t="s">
        <v>97</v>
      </c>
      <c r="J88" s="548">
        <v>1793</v>
      </c>
      <c r="K88" s="548">
        <v>0</v>
      </c>
      <c r="L88" s="589" t="s">
        <v>97</v>
      </c>
      <c r="M88" s="549">
        <v>41438</v>
      </c>
      <c r="N88" s="549" t="s">
        <v>97</v>
      </c>
      <c r="O88" s="550" t="s">
        <v>97</v>
      </c>
      <c r="P88" s="551" t="s">
        <v>97</v>
      </c>
    </row>
    <row r="89" spans="1:16" x14ac:dyDescent="0.2">
      <c r="A89" s="1"/>
      <c r="B89" s="332" t="s">
        <v>88</v>
      </c>
      <c r="C89" s="321" t="s">
        <v>1465</v>
      </c>
      <c r="D89" s="566" t="s">
        <v>1212</v>
      </c>
      <c r="E89" s="567" t="s">
        <v>1244</v>
      </c>
      <c r="F89" s="568">
        <v>10410</v>
      </c>
      <c r="G89" s="809">
        <f t="shared" si="1"/>
        <v>10410</v>
      </c>
      <c r="H89" s="809">
        <v>5310</v>
      </c>
      <c r="I89" s="809">
        <v>5100</v>
      </c>
      <c r="J89" s="554">
        <v>923.72</v>
      </c>
      <c r="K89" s="554">
        <v>5550.35</v>
      </c>
      <c r="L89" s="848">
        <v>41830</v>
      </c>
      <c r="M89" s="541">
        <v>42307</v>
      </c>
      <c r="N89" s="541">
        <v>42825</v>
      </c>
      <c r="O89" s="542">
        <v>60</v>
      </c>
      <c r="P89" s="543">
        <v>3.06</v>
      </c>
    </row>
    <row r="90" spans="1:16" x14ac:dyDescent="0.2">
      <c r="A90" s="1"/>
      <c r="B90" s="332" t="s">
        <v>89</v>
      </c>
      <c r="C90" s="339" t="s">
        <v>350</v>
      </c>
      <c r="D90" s="544" t="s">
        <v>1200</v>
      </c>
      <c r="E90" s="545" t="s">
        <v>1244</v>
      </c>
      <c r="F90" s="546">
        <v>2080</v>
      </c>
      <c r="G90" s="547">
        <f t="shared" si="1"/>
        <v>2080</v>
      </c>
      <c r="H90" s="547">
        <v>2080</v>
      </c>
      <c r="I90" s="547" t="s">
        <v>97</v>
      </c>
      <c r="J90" s="548">
        <v>236.59</v>
      </c>
      <c r="K90" s="548">
        <v>1477.0999999999899</v>
      </c>
      <c r="L90" s="589">
        <v>41943</v>
      </c>
      <c r="M90" s="549">
        <v>42307</v>
      </c>
      <c r="N90" s="549" t="s">
        <v>1199</v>
      </c>
      <c r="O90" s="550">
        <v>9</v>
      </c>
      <c r="P90" s="551">
        <v>2.61</v>
      </c>
    </row>
    <row r="91" spans="1:16" x14ac:dyDescent="0.2">
      <c r="A91" s="1"/>
      <c r="B91" s="332" t="s">
        <v>1262</v>
      </c>
      <c r="C91" s="321" t="s">
        <v>1339</v>
      </c>
      <c r="D91" s="569" t="s">
        <v>1543</v>
      </c>
      <c r="E91" s="570" t="s">
        <v>1539</v>
      </c>
      <c r="F91" s="571">
        <v>6840</v>
      </c>
      <c r="G91" s="572">
        <v>6840</v>
      </c>
      <c r="H91" s="572">
        <v>6840</v>
      </c>
      <c r="I91" s="572" t="s">
        <v>97</v>
      </c>
      <c r="J91" s="554">
        <v>30949.8</v>
      </c>
      <c r="K91" s="554">
        <v>56351.42</v>
      </c>
      <c r="L91" s="589">
        <v>34191</v>
      </c>
      <c r="M91" s="541" t="s">
        <v>1544</v>
      </c>
      <c r="N91" s="541" t="s">
        <v>1181</v>
      </c>
      <c r="O91" s="542">
        <v>1582.2750000000001</v>
      </c>
      <c r="P91" s="543">
        <v>12.91</v>
      </c>
    </row>
    <row r="92" spans="1:16" x14ac:dyDescent="0.2">
      <c r="A92" s="1"/>
      <c r="B92" s="332" t="s">
        <v>1263</v>
      </c>
      <c r="C92" s="321" t="s">
        <v>1340</v>
      </c>
      <c r="D92" s="569" t="s">
        <v>1545</v>
      </c>
      <c r="E92" s="570" t="s">
        <v>1546</v>
      </c>
      <c r="F92" s="571">
        <v>2720</v>
      </c>
      <c r="G92" s="572">
        <v>2720</v>
      </c>
      <c r="H92" s="572">
        <v>2720</v>
      </c>
      <c r="I92" s="572" t="s">
        <v>97</v>
      </c>
      <c r="J92" s="554">
        <v>8317.99</v>
      </c>
      <c r="K92" s="554">
        <v>28930.36</v>
      </c>
      <c r="L92" s="589">
        <v>38637</v>
      </c>
      <c r="M92" s="541">
        <v>39156</v>
      </c>
      <c r="N92" s="541" t="s">
        <v>1181</v>
      </c>
      <c r="O92" s="542">
        <v>270</v>
      </c>
      <c r="P92" s="543">
        <v>7.18</v>
      </c>
    </row>
    <row r="93" spans="1:16" x14ac:dyDescent="0.2">
      <c r="A93" s="1"/>
      <c r="B93" s="332" t="s">
        <v>1547</v>
      </c>
      <c r="C93" s="321" t="s">
        <v>1548</v>
      </c>
      <c r="D93" s="569" t="s">
        <v>1549</v>
      </c>
      <c r="E93" s="570" t="s">
        <v>1287</v>
      </c>
      <c r="F93" s="571">
        <v>700</v>
      </c>
      <c r="G93" s="572">
        <v>700</v>
      </c>
      <c r="H93" s="572">
        <v>700</v>
      </c>
      <c r="I93" s="572" t="s">
        <v>97</v>
      </c>
      <c r="J93" s="554">
        <v>1607.89</v>
      </c>
      <c r="K93" s="554" t="s">
        <v>97</v>
      </c>
      <c r="L93" s="589" t="s">
        <v>97</v>
      </c>
      <c r="M93" s="541">
        <v>42853</v>
      </c>
      <c r="N93" s="541" t="s">
        <v>1181</v>
      </c>
      <c r="O93" s="542" t="s">
        <v>97</v>
      </c>
      <c r="P93" s="543" t="s">
        <v>97</v>
      </c>
    </row>
    <row r="94" spans="1:16" x14ac:dyDescent="0.2">
      <c r="A94" s="1"/>
      <c r="B94" s="332" t="s">
        <v>90</v>
      </c>
      <c r="C94" s="321" t="s">
        <v>351</v>
      </c>
      <c r="D94" s="569" t="s">
        <v>1550</v>
      </c>
      <c r="E94" s="570" t="s">
        <v>1540</v>
      </c>
      <c r="F94" s="571">
        <v>15500</v>
      </c>
      <c r="G94" s="572">
        <f t="shared" si="1"/>
        <v>15500</v>
      </c>
      <c r="H94" s="572">
        <v>15500</v>
      </c>
      <c r="I94" s="572" t="s">
        <v>97</v>
      </c>
      <c r="J94" s="554">
        <v>17574.099999999999</v>
      </c>
      <c r="K94" s="554">
        <v>17769.4199999999</v>
      </c>
      <c r="L94" s="589">
        <v>37043</v>
      </c>
      <c r="M94" s="541">
        <v>41912</v>
      </c>
      <c r="N94" s="541" t="s">
        <v>1181</v>
      </c>
      <c r="O94" s="542">
        <v>434</v>
      </c>
      <c r="P94" s="543">
        <v>4.42</v>
      </c>
    </row>
    <row r="95" spans="1:16" ht="27" x14ac:dyDescent="0.2">
      <c r="A95" s="1"/>
      <c r="B95" s="332" t="s">
        <v>91</v>
      </c>
      <c r="C95" s="321" t="s">
        <v>352</v>
      </c>
      <c r="D95" s="569" t="s">
        <v>1551</v>
      </c>
      <c r="E95" s="570" t="s">
        <v>1287</v>
      </c>
      <c r="F95" s="571">
        <v>8930</v>
      </c>
      <c r="G95" s="572">
        <f t="shared" si="1"/>
        <v>8930</v>
      </c>
      <c r="H95" s="572">
        <v>8930</v>
      </c>
      <c r="I95" s="572" t="s">
        <v>97</v>
      </c>
      <c r="J95" s="554">
        <v>13026.08</v>
      </c>
      <c r="K95" s="554">
        <v>24399.119999999901</v>
      </c>
      <c r="L95" s="849" t="s">
        <v>1266</v>
      </c>
      <c r="M95" s="541">
        <v>41438</v>
      </c>
      <c r="N95" s="541" t="s">
        <v>1181</v>
      </c>
      <c r="O95" s="542">
        <v>239</v>
      </c>
      <c r="P95" s="543">
        <v>5.43</v>
      </c>
    </row>
    <row r="96" spans="1:16" ht="27" x14ac:dyDescent="0.2">
      <c r="A96" s="1"/>
      <c r="B96" s="332" t="s">
        <v>93</v>
      </c>
      <c r="C96" s="321" t="s">
        <v>354</v>
      </c>
      <c r="D96" s="569" t="s">
        <v>1552</v>
      </c>
      <c r="E96" s="570" t="s">
        <v>1287</v>
      </c>
      <c r="F96" s="571">
        <v>4406.1409999999996</v>
      </c>
      <c r="G96" s="572">
        <f t="shared" si="1"/>
        <v>4406</v>
      </c>
      <c r="H96" s="572">
        <v>4406</v>
      </c>
      <c r="I96" s="572" t="s">
        <v>97</v>
      </c>
      <c r="J96" s="554">
        <v>32128.5</v>
      </c>
      <c r="K96" s="554">
        <v>34198.01</v>
      </c>
      <c r="L96" s="849" t="s">
        <v>1267</v>
      </c>
      <c r="M96" s="541">
        <v>41438</v>
      </c>
      <c r="N96" s="541" t="s">
        <v>1181</v>
      </c>
      <c r="O96" s="542">
        <v>168</v>
      </c>
      <c r="P96" s="543">
        <v>3.97</v>
      </c>
    </row>
    <row r="97" spans="1:16" ht="40.5" x14ac:dyDescent="0.2">
      <c r="A97" s="1"/>
      <c r="B97" s="332" t="s">
        <v>94</v>
      </c>
      <c r="C97" s="321" t="s">
        <v>355</v>
      </c>
      <c r="D97" s="569" t="s">
        <v>1553</v>
      </c>
      <c r="E97" s="570" t="s">
        <v>1287</v>
      </c>
      <c r="F97" s="571">
        <v>3020</v>
      </c>
      <c r="G97" s="572">
        <f t="shared" si="1"/>
        <v>3020</v>
      </c>
      <c r="H97" s="572">
        <v>3020</v>
      </c>
      <c r="I97" s="572" t="s">
        <v>97</v>
      </c>
      <c r="J97" s="554">
        <v>9338.17</v>
      </c>
      <c r="K97" s="554">
        <v>11714.36</v>
      </c>
      <c r="L97" s="849" t="s">
        <v>1268</v>
      </c>
      <c r="M97" s="541">
        <v>41438</v>
      </c>
      <c r="N97" s="541" t="s">
        <v>1181</v>
      </c>
      <c r="O97" s="542">
        <v>260</v>
      </c>
      <c r="P97" s="543">
        <v>3.89</v>
      </c>
    </row>
    <row r="98" spans="1:16" x14ac:dyDescent="0.2">
      <c r="A98" s="1"/>
      <c r="B98" s="332" t="s">
        <v>95</v>
      </c>
      <c r="C98" s="321" t="s">
        <v>356</v>
      </c>
      <c r="D98" s="569" t="s">
        <v>1271</v>
      </c>
      <c r="E98" s="570" t="s">
        <v>1540</v>
      </c>
      <c r="F98" s="571">
        <v>4700</v>
      </c>
      <c r="G98" s="572">
        <f t="shared" si="1"/>
        <v>4700</v>
      </c>
      <c r="H98" s="572">
        <v>4700</v>
      </c>
      <c r="I98" s="572" t="s">
        <v>97</v>
      </c>
      <c r="J98" s="554">
        <v>2098.1799999999898</v>
      </c>
      <c r="K98" s="554">
        <v>6622.14</v>
      </c>
      <c r="L98" s="589">
        <v>38749</v>
      </c>
      <c r="M98" s="541">
        <v>41439</v>
      </c>
      <c r="N98" s="541" t="s">
        <v>1181</v>
      </c>
      <c r="O98" s="542">
        <v>66</v>
      </c>
      <c r="P98" s="543">
        <v>2.42</v>
      </c>
    </row>
    <row r="99" spans="1:16" x14ac:dyDescent="0.2">
      <c r="A99" s="1"/>
      <c r="B99" s="334" t="s">
        <v>96</v>
      </c>
      <c r="C99" s="321" t="s">
        <v>357</v>
      </c>
      <c r="D99" s="569" t="s">
        <v>1271</v>
      </c>
      <c r="E99" s="570" t="s">
        <v>1554</v>
      </c>
      <c r="F99" s="571">
        <v>1640</v>
      </c>
      <c r="G99" s="572">
        <f t="shared" si="1"/>
        <v>1640</v>
      </c>
      <c r="H99" s="572">
        <v>1640</v>
      </c>
      <c r="I99" s="572" t="s">
        <v>97</v>
      </c>
      <c r="J99" s="554">
        <v>787.31</v>
      </c>
      <c r="K99" s="554">
        <v>5692.0299999999897</v>
      </c>
      <c r="L99" s="589">
        <v>39600</v>
      </c>
      <c r="M99" s="541">
        <v>41439</v>
      </c>
      <c r="N99" s="541" t="s">
        <v>1181</v>
      </c>
      <c r="O99" s="542">
        <v>81</v>
      </c>
      <c r="P99" s="543">
        <v>1.57</v>
      </c>
    </row>
    <row r="100" spans="1:16" ht="27" x14ac:dyDescent="0.2">
      <c r="A100" s="1"/>
      <c r="B100" s="580" t="s">
        <v>1270</v>
      </c>
      <c r="C100" s="321" t="s">
        <v>1346</v>
      </c>
      <c r="D100" s="569" t="s">
        <v>1271</v>
      </c>
      <c r="E100" s="570" t="s">
        <v>1247</v>
      </c>
      <c r="F100" s="571">
        <v>1060</v>
      </c>
      <c r="G100" s="572">
        <v>1060</v>
      </c>
      <c r="H100" s="572">
        <v>1060</v>
      </c>
      <c r="I100" s="572" t="s">
        <v>97</v>
      </c>
      <c r="J100" s="554">
        <v>895.66</v>
      </c>
      <c r="K100" s="554">
        <v>1756.32</v>
      </c>
      <c r="L100" s="849" t="s">
        <v>1272</v>
      </c>
      <c r="M100" s="541">
        <v>41394</v>
      </c>
      <c r="N100" s="541" t="s">
        <v>1181</v>
      </c>
      <c r="O100" s="542">
        <v>71</v>
      </c>
      <c r="P100" s="543">
        <v>4.01</v>
      </c>
    </row>
    <row r="101" spans="1:16" x14ac:dyDescent="0.2">
      <c r="A101" s="1"/>
      <c r="B101" s="580" t="s">
        <v>1416</v>
      </c>
      <c r="C101" s="321" t="s">
        <v>1473</v>
      </c>
      <c r="D101" s="569" t="s">
        <v>1555</v>
      </c>
      <c r="E101" s="570" t="s">
        <v>1556</v>
      </c>
      <c r="F101" s="571">
        <v>8500</v>
      </c>
      <c r="G101" s="572">
        <v>8500</v>
      </c>
      <c r="H101" s="572">
        <v>8500</v>
      </c>
      <c r="I101" s="572" t="s">
        <v>97</v>
      </c>
      <c r="J101" s="554">
        <v>3491.74</v>
      </c>
      <c r="K101" s="554">
        <v>21564.42</v>
      </c>
      <c r="L101" s="589">
        <v>38820</v>
      </c>
      <c r="M101" s="541">
        <v>42811</v>
      </c>
      <c r="N101" s="541" t="s">
        <v>1181</v>
      </c>
      <c r="O101" s="542">
        <v>335</v>
      </c>
      <c r="P101" s="543">
        <v>7.0000000000000007E-2</v>
      </c>
    </row>
    <row r="102" spans="1:16" ht="15.5" thickBot="1" x14ac:dyDescent="0.25">
      <c r="A102" s="1"/>
      <c r="B102" s="580" t="s">
        <v>1417</v>
      </c>
      <c r="C102" s="581" t="s">
        <v>1475</v>
      </c>
      <c r="D102" s="582" t="s">
        <v>1557</v>
      </c>
      <c r="E102" s="583" t="s">
        <v>1558</v>
      </c>
      <c r="F102" s="584">
        <v>11600</v>
      </c>
      <c r="G102" s="585">
        <v>11600</v>
      </c>
      <c r="H102" s="491">
        <v>11600</v>
      </c>
      <c r="I102" s="491" t="s">
        <v>1181</v>
      </c>
      <c r="J102" s="341">
        <v>1686.28</v>
      </c>
      <c r="K102" s="341">
        <v>8280.08</v>
      </c>
      <c r="L102" s="850">
        <v>38035</v>
      </c>
      <c r="M102" s="810">
        <v>42825</v>
      </c>
      <c r="N102" s="810" t="s">
        <v>1181</v>
      </c>
      <c r="O102" s="342">
        <v>111</v>
      </c>
      <c r="P102" s="492">
        <v>7.78</v>
      </c>
    </row>
    <row r="103" spans="1:16" ht="41" thickTop="1" x14ac:dyDescent="0.2">
      <c r="A103" s="1"/>
      <c r="B103" s="336" t="s">
        <v>98</v>
      </c>
      <c r="C103" s="321" t="s">
        <v>358</v>
      </c>
      <c r="D103" s="566" t="s">
        <v>617</v>
      </c>
      <c r="E103" s="811" t="s">
        <v>1273</v>
      </c>
      <c r="F103" s="586">
        <v>17400</v>
      </c>
      <c r="G103" s="333">
        <f t="shared" si="1"/>
        <v>17400</v>
      </c>
      <c r="H103" s="333">
        <v>17400</v>
      </c>
      <c r="I103" s="333" t="s">
        <v>97</v>
      </c>
      <c r="J103" s="554">
        <v>35873</v>
      </c>
      <c r="K103" s="554">
        <v>71570.639999999898</v>
      </c>
      <c r="L103" s="848">
        <v>39569</v>
      </c>
      <c r="M103" s="541">
        <v>41439</v>
      </c>
      <c r="N103" s="541" t="s">
        <v>97</v>
      </c>
      <c r="O103" s="542">
        <v>292</v>
      </c>
      <c r="P103" s="543">
        <v>4.16</v>
      </c>
    </row>
    <row r="104" spans="1:16" ht="40.5" x14ac:dyDescent="0.2">
      <c r="A104" s="1"/>
      <c r="B104" s="337" t="s">
        <v>99</v>
      </c>
      <c r="C104" s="321" t="s">
        <v>359</v>
      </c>
      <c r="D104" s="544" t="s">
        <v>1274</v>
      </c>
      <c r="E104" s="812" t="s">
        <v>1275</v>
      </c>
      <c r="F104" s="546">
        <v>15710</v>
      </c>
      <c r="G104" s="547">
        <f t="shared" si="1"/>
        <v>15710</v>
      </c>
      <c r="H104" s="547">
        <v>15710</v>
      </c>
      <c r="I104" s="547" t="s">
        <v>97</v>
      </c>
      <c r="J104" s="548">
        <v>27305.119999999901</v>
      </c>
      <c r="K104" s="548">
        <v>53561.440000000002</v>
      </c>
      <c r="L104" s="589">
        <v>39448</v>
      </c>
      <c r="M104" s="549">
        <v>41439</v>
      </c>
      <c r="N104" s="549" t="s">
        <v>97</v>
      </c>
      <c r="O104" s="550">
        <v>176</v>
      </c>
      <c r="P104" s="551">
        <v>6.42</v>
      </c>
    </row>
    <row r="105" spans="1:16" ht="40.5" x14ac:dyDescent="0.2">
      <c r="A105" s="1"/>
      <c r="B105" s="337" t="s">
        <v>100</v>
      </c>
      <c r="C105" s="321" t="s">
        <v>360</v>
      </c>
      <c r="D105" s="587" t="s">
        <v>616</v>
      </c>
      <c r="E105" s="813" t="s">
        <v>1273</v>
      </c>
      <c r="F105" s="588">
        <v>13700</v>
      </c>
      <c r="G105" s="338">
        <f t="shared" si="1"/>
        <v>13700</v>
      </c>
      <c r="H105" s="338">
        <v>13700</v>
      </c>
      <c r="I105" s="338" t="s">
        <v>97</v>
      </c>
      <c r="J105" s="548">
        <v>36436.349999999897</v>
      </c>
      <c r="K105" s="548">
        <v>72352.88</v>
      </c>
      <c r="L105" s="589">
        <v>39934</v>
      </c>
      <c r="M105" s="549">
        <v>41486</v>
      </c>
      <c r="N105" s="549" t="s">
        <v>97</v>
      </c>
      <c r="O105" s="550">
        <v>310</v>
      </c>
      <c r="P105" s="551">
        <v>3.73</v>
      </c>
    </row>
    <row r="106" spans="1:16" ht="40.5" x14ac:dyDescent="0.2">
      <c r="A106" s="1"/>
      <c r="B106" s="337" t="s">
        <v>101</v>
      </c>
      <c r="C106" s="321" t="s">
        <v>361</v>
      </c>
      <c r="D106" s="544" t="s">
        <v>1276</v>
      </c>
      <c r="E106" s="812" t="s">
        <v>1275</v>
      </c>
      <c r="F106" s="546">
        <v>11410</v>
      </c>
      <c r="G106" s="547">
        <f t="shared" si="1"/>
        <v>11410</v>
      </c>
      <c r="H106" s="547">
        <v>11410</v>
      </c>
      <c r="I106" s="547" t="s">
        <v>97</v>
      </c>
      <c r="J106" s="548">
        <v>24808.98</v>
      </c>
      <c r="K106" s="548">
        <v>49504.379999999903</v>
      </c>
      <c r="L106" s="589">
        <v>39142</v>
      </c>
      <c r="M106" s="549">
        <v>41439</v>
      </c>
      <c r="N106" s="549" t="s">
        <v>97</v>
      </c>
      <c r="O106" s="550">
        <v>101</v>
      </c>
      <c r="P106" s="551">
        <v>6.15</v>
      </c>
    </row>
    <row r="107" spans="1:16" ht="40.5" x14ac:dyDescent="0.2">
      <c r="A107" s="1"/>
      <c r="B107" s="337" t="s">
        <v>102</v>
      </c>
      <c r="C107" s="339" t="s">
        <v>362</v>
      </c>
      <c r="D107" s="587" t="s">
        <v>618</v>
      </c>
      <c r="E107" s="813" t="s">
        <v>1273</v>
      </c>
      <c r="F107" s="588">
        <v>10600</v>
      </c>
      <c r="G107" s="338">
        <f t="shared" si="1"/>
        <v>10600</v>
      </c>
      <c r="H107" s="338">
        <v>10600</v>
      </c>
      <c r="I107" s="338" t="s">
        <v>97</v>
      </c>
      <c r="J107" s="548">
        <v>46401.69</v>
      </c>
      <c r="K107" s="548">
        <v>51474.82</v>
      </c>
      <c r="L107" s="589">
        <v>39356</v>
      </c>
      <c r="M107" s="549">
        <v>41474</v>
      </c>
      <c r="N107" s="549" t="s">
        <v>97</v>
      </c>
      <c r="O107" s="550">
        <v>422</v>
      </c>
      <c r="P107" s="551">
        <v>4.32</v>
      </c>
    </row>
    <row r="108" spans="1:16" ht="40.5" x14ac:dyDescent="0.2">
      <c r="A108" s="1"/>
      <c r="B108" s="337" t="s">
        <v>103</v>
      </c>
      <c r="C108" s="321" t="s">
        <v>363</v>
      </c>
      <c r="D108" s="544" t="s">
        <v>1277</v>
      </c>
      <c r="E108" s="812" t="s">
        <v>1275</v>
      </c>
      <c r="F108" s="546">
        <v>8700</v>
      </c>
      <c r="G108" s="547">
        <f t="shared" si="1"/>
        <v>8700</v>
      </c>
      <c r="H108" s="547">
        <v>8700</v>
      </c>
      <c r="I108" s="547" t="s">
        <v>97</v>
      </c>
      <c r="J108" s="548">
        <v>26978.95</v>
      </c>
      <c r="K108" s="548">
        <v>49927.889999999898</v>
      </c>
      <c r="L108" s="589">
        <v>36739</v>
      </c>
      <c r="M108" s="549">
        <v>41439</v>
      </c>
      <c r="N108" s="549" t="s">
        <v>97</v>
      </c>
      <c r="O108" s="550">
        <v>427</v>
      </c>
      <c r="P108" s="551">
        <v>7.3</v>
      </c>
    </row>
    <row r="109" spans="1:16" ht="40.5" x14ac:dyDescent="0.2">
      <c r="A109" s="1"/>
      <c r="B109" s="337" t="s">
        <v>104</v>
      </c>
      <c r="C109" s="321" t="s">
        <v>364</v>
      </c>
      <c r="D109" s="587" t="s">
        <v>619</v>
      </c>
      <c r="E109" s="813" t="s">
        <v>1273</v>
      </c>
      <c r="F109" s="588">
        <v>8250</v>
      </c>
      <c r="G109" s="338">
        <f t="shared" si="1"/>
        <v>8250</v>
      </c>
      <c r="H109" s="338">
        <v>8250</v>
      </c>
      <c r="I109" s="338" t="s">
        <v>97</v>
      </c>
      <c r="J109" s="548">
        <v>18172.049999999901</v>
      </c>
      <c r="K109" s="548">
        <v>35948.630000000005</v>
      </c>
      <c r="L109" s="589">
        <v>39753</v>
      </c>
      <c r="M109" s="549">
        <v>41439</v>
      </c>
      <c r="N109" s="549" t="s">
        <v>97</v>
      </c>
      <c r="O109" s="550">
        <v>83</v>
      </c>
      <c r="P109" s="551">
        <v>5.79</v>
      </c>
    </row>
    <row r="110" spans="1:16" ht="40.5" x14ac:dyDescent="0.2">
      <c r="A110" s="1"/>
      <c r="B110" s="337" t="s">
        <v>105</v>
      </c>
      <c r="C110" s="321" t="s">
        <v>365</v>
      </c>
      <c r="D110" s="544" t="s">
        <v>1278</v>
      </c>
      <c r="E110" s="812" t="s">
        <v>1275</v>
      </c>
      <c r="F110" s="546">
        <v>7340</v>
      </c>
      <c r="G110" s="547">
        <f t="shared" si="1"/>
        <v>7340</v>
      </c>
      <c r="H110" s="547">
        <v>7340</v>
      </c>
      <c r="I110" s="547" t="s">
        <v>97</v>
      </c>
      <c r="J110" s="548">
        <v>14857.27</v>
      </c>
      <c r="K110" s="548">
        <v>29553.64</v>
      </c>
      <c r="L110" s="589">
        <v>39965</v>
      </c>
      <c r="M110" s="549">
        <v>41439</v>
      </c>
      <c r="N110" s="549" t="s">
        <v>97</v>
      </c>
      <c r="O110" s="550">
        <v>78</v>
      </c>
      <c r="P110" s="551">
        <v>5.9</v>
      </c>
    </row>
    <row r="111" spans="1:16" ht="40.5" x14ac:dyDescent="0.2">
      <c r="A111" s="1"/>
      <c r="B111" s="337" t="s">
        <v>106</v>
      </c>
      <c r="C111" s="339" t="s">
        <v>366</v>
      </c>
      <c r="D111" s="587" t="s">
        <v>620</v>
      </c>
      <c r="E111" s="813" t="s">
        <v>1273</v>
      </c>
      <c r="F111" s="588">
        <v>4660</v>
      </c>
      <c r="G111" s="338">
        <f t="shared" si="1"/>
        <v>4660</v>
      </c>
      <c r="H111" s="338">
        <v>4660</v>
      </c>
      <c r="I111" s="338" t="s">
        <v>97</v>
      </c>
      <c r="J111" s="548">
        <v>10335</v>
      </c>
      <c r="K111" s="548">
        <v>30421.7</v>
      </c>
      <c r="L111" s="589">
        <v>33482</v>
      </c>
      <c r="M111" s="549">
        <v>41439</v>
      </c>
      <c r="N111" s="549" t="s">
        <v>97</v>
      </c>
      <c r="O111" s="550">
        <v>415</v>
      </c>
      <c r="P111" s="551">
        <v>3.4</v>
      </c>
    </row>
    <row r="112" spans="1:16" ht="40.5" x14ac:dyDescent="0.2">
      <c r="A112" s="1"/>
      <c r="B112" s="337" t="s">
        <v>107</v>
      </c>
      <c r="C112" s="339" t="s">
        <v>367</v>
      </c>
      <c r="D112" s="587" t="s">
        <v>1276</v>
      </c>
      <c r="E112" s="813" t="s">
        <v>1273</v>
      </c>
      <c r="F112" s="588">
        <v>4590</v>
      </c>
      <c r="G112" s="338">
        <f t="shared" si="1"/>
        <v>4590</v>
      </c>
      <c r="H112" s="338">
        <v>4590</v>
      </c>
      <c r="I112" s="338" t="s">
        <v>97</v>
      </c>
      <c r="J112" s="548">
        <v>17561.5099999999</v>
      </c>
      <c r="K112" s="548">
        <v>24929.27</v>
      </c>
      <c r="L112" s="589">
        <v>38473</v>
      </c>
      <c r="M112" s="549">
        <v>41439</v>
      </c>
      <c r="N112" s="549" t="s">
        <v>97</v>
      </c>
      <c r="O112" s="550">
        <v>10</v>
      </c>
      <c r="P112" s="551">
        <v>6.15</v>
      </c>
    </row>
    <row r="113" spans="1:16" ht="40.5" x14ac:dyDescent="0.2">
      <c r="A113" s="1"/>
      <c r="B113" s="337" t="s">
        <v>108</v>
      </c>
      <c r="C113" s="339" t="s">
        <v>368</v>
      </c>
      <c r="D113" s="587" t="s">
        <v>621</v>
      </c>
      <c r="E113" s="813" t="s">
        <v>1273</v>
      </c>
      <c r="F113" s="588">
        <v>3810</v>
      </c>
      <c r="G113" s="338">
        <f t="shared" si="1"/>
        <v>3810</v>
      </c>
      <c r="H113" s="338">
        <v>3810</v>
      </c>
      <c r="I113" s="338" t="s">
        <v>97</v>
      </c>
      <c r="J113" s="548">
        <v>27608.9399999999</v>
      </c>
      <c r="K113" s="548">
        <v>24888.6699999999</v>
      </c>
      <c r="L113" s="589">
        <v>38749</v>
      </c>
      <c r="M113" s="549">
        <v>41439</v>
      </c>
      <c r="N113" s="549" t="s">
        <v>97</v>
      </c>
      <c r="O113" s="550">
        <v>84</v>
      </c>
      <c r="P113" s="551">
        <v>2.72</v>
      </c>
    </row>
    <row r="114" spans="1:16" ht="40.5" x14ac:dyDescent="0.2">
      <c r="A114" s="1"/>
      <c r="B114" s="337" t="s">
        <v>109</v>
      </c>
      <c r="C114" s="339" t="s">
        <v>369</v>
      </c>
      <c r="D114" s="587" t="s">
        <v>1279</v>
      </c>
      <c r="E114" s="813" t="s">
        <v>1273</v>
      </c>
      <c r="F114" s="588">
        <v>3750</v>
      </c>
      <c r="G114" s="338">
        <f t="shared" si="1"/>
        <v>3750</v>
      </c>
      <c r="H114" s="338">
        <v>3750</v>
      </c>
      <c r="I114" s="338" t="s">
        <v>97</v>
      </c>
      <c r="J114" s="548">
        <v>9732.8700000000008</v>
      </c>
      <c r="K114" s="548">
        <v>13186.309999999899</v>
      </c>
      <c r="L114" s="589">
        <v>35156</v>
      </c>
      <c r="M114" s="549">
        <v>41439</v>
      </c>
      <c r="N114" s="549" t="s">
        <v>97</v>
      </c>
      <c r="O114" s="550">
        <v>155</v>
      </c>
      <c r="P114" s="551">
        <v>2.92</v>
      </c>
    </row>
    <row r="115" spans="1:16" ht="40.5" x14ac:dyDescent="0.2">
      <c r="A115" s="1"/>
      <c r="B115" s="337" t="s">
        <v>110</v>
      </c>
      <c r="C115" s="339" t="s">
        <v>370</v>
      </c>
      <c r="D115" s="587" t="s">
        <v>622</v>
      </c>
      <c r="E115" s="813" t="s">
        <v>1273</v>
      </c>
      <c r="F115" s="588">
        <v>2830</v>
      </c>
      <c r="G115" s="338">
        <f t="shared" si="1"/>
        <v>2830</v>
      </c>
      <c r="H115" s="338">
        <v>2830</v>
      </c>
      <c r="I115" s="338" t="s">
        <v>97</v>
      </c>
      <c r="J115" s="548">
        <v>12376.309999999899</v>
      </c>
      <c r="K115" s="548">
        <v>11580.059999999899</v>
      </c>
      <c r="L115" s="589">
        <v>33482</v>
      </c>
      <c r="M115" s="549">
        <v>41439</v>
      </c>
      <c r="N115" s="549" t="s">
        <v>97</v>
      </c>
      <c r="O115" s="550">
        <v>187</v>
      </c>
      <c r="P115" s="551">
        <v>2.92</v>
      </c>
    </row>
    <row r="116" spans="1:16" ht="40.5" x14ac:dyDescent="0.2">
      <c r="A116" s="1"/>
      <c r="B116" s="337" t="s">
        <v>111</v>
      </c>
      <c r="C116" s="339" t="s">
        <v>371</v>
      </c>
      <c r="D116" s="587" t="s">
        <v>1276</v>
      </c>
      <c r="E116" s="813" t="s">
        <v>1273</v>
      </c>
      <c r="F116" s="588">
        <v>2690</v>
      </c>
      <c r="G116" s="338">
        <f t="shared" si="1"/>
        <v>2690</v>
      </c>
      <c r="H116" s="338">
        <v>2690</v>
      </c>
      <c r="I116" s="338" t="s">
        <v>97</v>
      </c>
      <c r="J116" s="548">
        <v>16081.79</v>
      </c>
      <c r="K116" s="548">
        <v>9788.6200000000008</v>
      </c>
      <c r="L116" s="589">
        <v>37895</v>
      </c>
      <c r="M116" s="549">
        <v>41439</v>
      </c>
      <c r="N116" s="549" t="s">
        <v>97</v>
      </c>
      <c r="O116" s="550">
        <v>87</v>
      </c>
      <c r="P116" s="551">
        <v>5.36</v>
      </c>
    </row>
    <row r="117" spans="1:16" ht="40.5" x14ac:dyDescent="0.2">
      <c r="A117" s="1"/>
      <c r="B117" s="337" t="s">
        <v>112</v>
      </c>
      <c r="C117" s="339" t="s">
        <v>372</v>
      </c>
      <c r="D117" s="587" t="s">
        <v>622</v>
      </c>
      <c r="E117" s="813" t="s">
        <v>1273</v>
      </c>
      <c r="F117" s="588">
        <v>10790</v>
      </c>
      <c r="G117" s="338">
        <f t="shared" si="1"/>
        <v>10790</v>
      </c>
      <c r="H117" s="338">
        <v>10790</v>
      </c>
      <c r="I117" s="338" t="s">
        <v>97</v>
      </c>
      <c r="J117" s="548">
        <v>22770.720000000001</v>
      </c>
      <c r="K117" s="548">
        <v>41867.82</v>
      </c>
      <c r="L117" s="589">
        <v>37895</v>
      </c>
      <c r="M117" s="549">
        <v>42186</v>
      </c>
      <c r="N117" s="549" t="s">
        <v>97</v>
      </c>
      <c r="O117" s="550">
        <v>348</v>
      </c>
      <c r="P117" s="551">
        <v>3.91</v>
      </c>
    </row>
    <row r="118" spans="1:16" ht="40.5" x14ac:dyDescent="0.2">
      <c r="A118" s="1"/>
      <c r="B118" s="337" t="s">
        <v>1280</v>
      </c>
      <c r="C118" s="339" t="s">
        <v>1353</v>
      </c>
      <c r="D118" s="587" t="s">
        <v>1281</v>
      </c>
      <c r="E118" s="813" t="s">
        <v>1273</v>
      </c>
      <c r="F118" s="588">
        <v>10800</v>
      </c>
      <c r="G118" s="338">
        <f t="shared" si="1"/>
        <v>10800</v>
      </c>
      <c r="H118" s="338">
        <v>10800</v>
      </c>
      <c r="I118" s="338" t="s">
        <v>97</v>
      </c>
      <c r="J118" s="548">
        <v>49164.98</v>
      </c>
      <c r="K118" s="548">
        <v>51485.62</v>
      </c>
      <c r="L118" s="589">
        <v>42473</v>
      </c>
      <c r="M118" s="549">
        <v>42614</v>
      </c>
      <c r="N118" s="549" t="s">
        <v>97</v>
      </c>
      <c r="O118" s="550">
        <v>84</v>
      </c>
      <c r="P118" s="551">
        <v>4.57</v>
      </c>
    </row>
    <row r="119" spans="1:16" ht="40.5" x14ac:dyDescent="0.2">
      <c r="A119" s="1"/>
      <c r="B119" s="337" t="s">
        <v>1418</v>
      </c>
      <c r="C119" s="339" t="s">
        <v>1559</v>
      </c>
      <c r="D119" s="587" t="s">
        <v>1560</v>
      </c>
      <c r="E119" s="813" t="s">
        <v>1273</v>
      </c>
      <c r="F119" s="588">
        <v>9900</v>
      </c>
      <c r="G119" s="338">
        <v>9900</v>
      </c>
      <c r="H119" s="338">
        <v>9900</v>
      </c>
      <c r="I119" s="338" t="s">
        <v>97</v>
      </c>
      <c r="J119" s="548">
        <v>28029.31</v>
      </c>
      <c r="K119" s="548">
        <v>49394.87</v>
      </c>
      <c r="L119" s="589">
        <v>42398</v>
      </c>
      <c r="M119" s="549">
        <v>42825</v>
      </c>
      <c r="N119" s="549" t="s">
        <v>97</v>
      </c>
      <c r="O119" s="550">
        <v>76</v>
      </c>
      <c r="P119" s="551">
        <v>5.56</v>
      </c>
    </row>
    <row r="120" spans="1:16" ht="41" thickBot="1" x14ac:dyDescent="0.25">
      <c r="A120" s="1"/>
      <c r="B120" s="340" t="s">
        <v>1282</v>
      </c>
      <c r="C120" s="573" t="s">
        <v>1357</v>
      </c>
      <c r="D120" s="574" t="s">
        <v>1283</v>
      </c>
      <c r="E120" s="814" t="s">
        <v>1273</v>
      </c>
      <c r="F120" s="815">
        <v>3460</v>
      </c>
      <c r="G120" s="575">
        <f t="shared" si="1"/>
        <v>3460</v>
      </c>
      <c r="H120" s="575">
        <v>3460</v>
      </c>
      <c r="I120" s="575" t="s">
        <v>97</v>
      </c>
      <c r="J120" s="576">
        <v>14315.7</v>
      </c>
      <c r="K120" s="576">
        <v>19628.03</v>
      </c>
      <c r="L120" s="851">
        <v>37726</v>
      </c>
      <c r="M120" s="577">
        <v>42487</v>
      </c>
      <c r="N120" s="577" t="s">
        <v>97</v>
      </c>
      <c r="O120" s="578">
        <v>241</v>
      </c>
      <c r="P120" s="579">
        <v>4.72</v>
      </c>
    </row>
    <row r="121" spans="1:16" ht="15.5" thickTop="1" x14ac:dyDescent="0.2">
      <c r="A121" s="1"/>
      <c r="B121" s="320" t="s">
        <v>117</v>
      </c>
      <c r="C121" s="774" t="s">
        <v>377</v>
      </c>
      <c r="D121" s="816" t="s">
        <v>628</v>
      </c>
      <c r="E121" s="817" t="s">
        <v>1561</v>
      </c>
      <c r="F121" s="818">
        <v>3400</v>
      </c>
      <c r="G121" s="819">
        <f t="shared" si="1"/>
        <v>3400</v>
      </c>
      <c r="H121" s="819">
        <v>3400</v>
      </c>
      <c r="I121" s="819" t="s">
        <v>97</v>
      </c>
      <c r="J121" s="820">
        <v>623.70000000000005</v>
      </c>
      <c r="K121" s="820">
        <v>3620.46</v>
      </c>
      <c r="L121" s="852">
        <v>39657</v>
      </c>
      <c r="M121" s="821">
        <v>39696</v>
      </c>
      <c r="N121" s="821" t="s">
        <v>97</v>
      </c>
      <c r="O121" s="822">
        <v>130</v>
      </c>
      <c r="P121" s="823">
        <v>9.06</v>
      </c>
    </row>
    <row r="122" spans="1:16" x14ac:dyDescent="0.2">
      <c r="A122" s="1"/>
      <c r="B122" s="320" t="s">
        <v>118</v>
      </c>
      <c r="C122" s="824" t="s">
        <v>378</v>
      </c>
      <c r="D122" s="322" t="s">
        <v>1203</v>
      </c>
      <c r="E122" s="343" t="s">
        <v>633</v>
      </c>
      <c r="F122" s="591">
        <v>989</v>
      </c>
      <c r="G122" s="323">
        <f t="shared" si="1"/>
        <v>989</v>
      </c>
      <c r="H122" s="323">
        <v>989</v>
      </c>
      <c r="I122" s="323" t="s">
        <v>97</v>
      </c>
      <c r="J122" s="324">
        <v>447.29</v>
      </c>
      <c r="K122" s="324">
        <v>1229.03</v>
      </c>
      <c r="L122" s="602">
        <v>38663</v>
      </c>
      <c r="M122" s="349">
        <v>39135</v>
      </c>
      <c r="N122" s="349" t="s">
        <v>97</v>
      </c>
      <c r="O122" s="542">
        <v>25</v>
      </c>
      <c r="P122" s="825">
        <v>4.68</v>
      </c>
    </row>
    <row r="123" spans="1:16" x14ac:dyDescent="0.2">
      <c r="A123" s="1"/>
      <c r="B123" s="320" t="s">
        <v>119</v>
      </c>
      <c r="C123" s="826" t="s">
        <v>379</v>
      </c>
      <c r="D123" s="593" t="s">
        <v>1203</v>
      </c>
      <c r="E123" s="594" t="s">
        <v>633</v>
      </c>
      <c r="F123" s="595">
        <v>713</v>
      </c>
      <c r="G123" s="388">
        <f t="shared" si="1"/>
        <v>713</v>
      </c>
      <c r="H123" s="388">
        <v>713</v>
      </c>
      <c r="I123" s="388" t="s">
        <v>97</v>
      </c>
      <c r="J123" s="596">
        <v>667.77999999999895</v>
      </c>
      <c r="K123" s="596">
        <v>995.95</v>
      </c>
      <c r="L123" s="853">
        <v>39119</v>
      </c>
      <c r="M123" s="597">
        <v>39203</v>
      </c>
      <c r="N123" s="597" t="s">
        <v>97</v>
      </c>
      <c r="O123" s="550">
        <v>20</v>
      </c>
      <c r="P123" s="827">
        <v>6.9</v>
      </c>
    </row>
    <row r="124" spans="1:16" x14ac:dyDescent="0.2">
      <c r="A124" s="1"/>
      <c r="B124" s="320" t="s">
        <v>120</v>
      </c>
      <c r="C124" s="321" t="s">
        <v>380</v>
      </c>
      <c r="D124" s="322" t="s">
        <v>1203</v>
      </c>
      <c r="E124" s="343" t="s">
        <v>633</v>
      </c>
      <c r="F124" s="591">
        <v>750</v>
      </c>
      <c r="G124" s="323">
        <f t="shared" si="1"/>
        <v>750</v>
      </c>
      <c r="H124" s="323">
        <v>750</v>
      </c>
      <c r="I124" s="323" t="s">
        <v>97</v>
      </c>
      <c r="J124" s="324">
        <v>306.54000000000002</v>
      </c>
      <c r="K124" s="324">
        <v>729.99</v>
      </c>
      <c r="L124" s="602">
        <v>39478</v>
      </c>
      <c r="M124" s="349">
        <v>39549</v>
      </c>
      <c r="N124" s="349" t="s">
        <v>97</v>
      </c>
      <c r="O124" s="542">
        <v>54</v>
      </c>
      <c r="P124" s="592">
        <v>6.2</v>
      </c>
    </row>
    <row r="125" spans="1:16" x14ac:dyDescent="0.2">
      <c r="A125" s="1"/>
      <c r="B125" s="320" t="s">
        <v>121</v>
      </c>
      <c r="C125" s="339" t="s">
        <v>381</v>
      </c>
      <c r="D125" s="593" t="s">
        <v>1284</v>
      </c>
      <c r="E125" s="594" t="s">
        <v>633</v>
      </c>
      <c r="F125" s="595">
        <v>746</v>
      </c>
      <c r="G125" s="388">
        <f t="shared" si="1"/>
        <v>746</v>
      </c>
      <c r="H125" s="388">
        <v>746</v>
      </c>
      <c r="I125" s="388" t="s">
        <v>97</v>
      </c>
      <c r="J125" s="596">
        <v>489.25</v>
      </c>
      <c r="K125" s="596">
        <v>1029.3399999999899</v>
      </c>
      <c r="L125" s="853">
        <v>38986</v>
      </c>
      <c r="M125" s="597">
        <v>39021</v>
      </c>
      <c r="N125" s="597" t="s">
        <v>97</v>
      </c>
      <c r="O125" s="550">
        <v>52</v>
      </c>
      <c r="P125" s="598">
        <v>8.83</v>
      </c>
    </row>
    <row r="126" spans="1:16" x14ac:dyDescent="0.2">
      <c r="A126" s="1"/>
      <c r="B126" s="320" t="s">
        <v>122</v>
      </c>
      <c r="C126" s="321" t="s">
        <v>382</v>
      </c>
      <c r="D126" s="322" t="s">
        <v>1284</v>
      </c>
      <c r="E126" s="343" t="s">
        <v>633</v>
      </c>
      <c r="F126" s="591">
        <v>939</v>
      </c>
      <c r="G126" s="323">
        <f t="shared" si="1"/>
        <v>939</v>
      </c>
      <c r="H126" s="323">
        <v>939</v>
      </c>
      <c r="I126" s="323" t="s">
        <v>97</v>
      </c>
      <c r="J126" s="324">
        <v>410.77999999999901</v>
      </c>
      <c r="K126" s="324">
        <v>969.46</v>
      </c>
      <c r="L126" s="602">
        <v>39065</v>
      </c>
      <c r="M126" s="349">
        <v>39203</v>
      </c>
      <c r="N126" s="349" t="s">
        <v>97</v>
      </c>
      <c r="O126" s="542">
        <v>16</v>
      </c>
      <c r="P126" s="592">
        <v>7.41</v>
      </c>
    </row>
    <row r="127" spans="1:16" x14ac:dyDescent="0.2">
      <c r="A127" s="1"/>
      <c r="B127" s="320" t="s">
        <v>123</v>
      </c>
      <c r="C127" s="339" t="s">
        <v>383</v>
      </c>
      <c r="D127" s="593" t="s">
        <v>1206</v>
      </c>
      <c r="E127" s="594" t="s">
        <v>633</v>
      </c>
      <c r="F127" s="595">
        <v>2280</v>
      </c>
      <c r="G127" s="388">
        <f t="shared" si="1"/>
        <v>2280</v>
      </c>
      <c r="H127" s="388">
        <v>2280</v>
      </c>
      <c r="I127" s="388" t="s">
        <v>97</v>
      </c>
      <c r="J127" s="596">
        <v>529.02999999999895</v>
      </c>
      <c r="K127" s="596">
        <v>3812.44</v>
      </c>
      <c r="L127" s="853">
        <v>39140</v>
      </c>
      <c r="M127" s="597">
        <v>39234</v>
      </c>
      <c r="N127" s="597" t="s">
        <v>97</v>
      </c>
      <c r="O127" s="550">
        <v>128</v>
      </c>
      <c r="P127" s="598">
        <v>3.97</v>
      </c>
    </row>
    <row r="128" spans="1:16" x14ac:dyDescent="0.2">
      <c r="A128" s="1"/>
      <c r="B128" s="320" t="s">
        <v>124</v>
      </c>
      <c r="C128" s="321" t="s">
        <v>384</v>
      </c>
      <c r="D128" s="322" t="s">
        <v>1205</v>
      </c>
      <c r="E128" s="343" t="s">
        <v>633</v>
      </c>
      <c r="F128" s="591">
        <v>1590</v>
      </c>
      <c r="G128" s="323">
        <f t="shared" si="1"/>
        <v>1590</v>
      </c>
      <c r="H128" s="323">
        <v>1590</v>
      </c>
      <c r="I128" s="323" t="s">
        <v>97</v>
      </c>
      <c r="J128" s="324">
        <v>621.62</v>
      </c>
      <c r="K128" s="324">
        <v>1886.3399999999899</v>
      </c>
      <c r="L128" s="602">
        <v>39038</v>
      </c>
      <c r="M128" s="349">
        <v>39203</v>
      </c>
      <c r="N128" s="349" t="s">
        <v>97</v>
      </c>
      <c r="O128" s="542">
        <v>36</v>
      </c>
      <c r="P128" s="592">
        <v>5.0599999999999996</v>
      </c>
    </row>
    <row r="129" spans="1:16" x14ac:dyDescent="0.2">
      <c r="A129" s="1"/>
      <c r="B129" s="320" t="s">
        <v>125</v>
      </c>
      <c r="C129" s="321" t="s">
        <v>385</v>
      </c>
      <c r="D129" s="322" t="s">
        <v>1205</v>
      </c>
      <c r="E129" s="343" t="s">
        <v>633</v>
      </c>
      <c r="F129" s="591">
        <v>1110</v>
      </c>
      <c r="G129" s="323">
        <f t="shared" si="1"/>
        <v>1110</v>
      </c>
      <c r="H129" s="323">
        <v>1110</v>
      </c>
      <c r="I129" s="323" t="s">
        <v>97</v>
      </c>
      <c r="J129" s="324">
        <v>385.33999999999901</v>
      </c>
      <c r="K129" s="324">
        <v>1548.0799999999899</v>
      </c>
      <c r="L129" s="602">
        <v>39100</v>
      </c>
      <c r="M129" s="349">
        <v>39234</v>
      </c>
      <c r="N129" s="349" t="s">
        <v>97</v>
      </c>
      <c r="O129" s="542">
        <v>22</v>
      </c>
      <c r="P129" s="592">
        <v>5.22</v>
      </c>
    </row>
    <row r="130" spans="1:16" x14ac:dyDescent="0.2">
      <c r="A130" s="1"/>
      <c r="B130" s="320" t="s">
        <v>126</v>
      </c>
      <c r="C130" s="321" t="s">
        <v>386</v>
      </c>
      <c r="D130" s="322" t="s">
        <v>1205</v>
      </c>
      <c r="E130" s="343" t="s">
        <v>633</v>
      </c>
      <c r="F130" s="591">
        <v>947</v>
      </c>
      <c r="G130" s="323">
        <f t="shared" si="1"/>
        <v>947</v>
      </c>
      <c r="H130" s="323">
        <v>947</v>
      </c>
      <c r="I130" s="323" t="s">
        <v>97</v>
      </c>
      <c r="J130" s="324">
        <v>421.77999999999901</v>
      </c>
      <c r="K130" s="324">
        <v>1217.9000000000001</v>
      </c>
      <c r="L130" s="602">
        <v>39416</v>
      </c>
      <c r="M130" s="349">
        <v>39549</v>
      </c>
      <c r="N130" s="349" t="s">
        <v>97</v>
      </c>
      <c r="O130" s="542">
        <v>66</v>
      </c>
      <c r="P130" s="592">
        <v>6.53</v>
      </c>
    </row>
    <row r="131" spans="1:16" x14ac:dyDescent="0.2">
      <c r="A131" s="1"/>
      <c r="B131" s="320" t="s">
        <v>127</v>
      </c>
      <c r="C131" s="339" t="s">
        <v>387</v>
      </c>
      <c r="D131" s="593" t="s">
        <v>1257</v>
      </c>
      <c r="E131" s="594" t="s">
        <v>633</v>
      </c>
      <c r="F131" s="595">
        <v>1190</v>
      </c>
      <c r="G131" s="388">
        <f t="shared" si="1"/>
        <v>1190</v>
      </c>
      <c r="H131" s="388">
        <v>1190</v>
      </c>
      <c r="I131" s="388" t="s">
        <v>97</v>
      </c>
      <c r="J131" s="596">
        <v>272.38999999999902</v>
      </c>
      <c r="K131" s="596">
        <v>1398.55</v>
      </c>
      <c r="L131" s="853">
        <v>39108</v>
      </c>
      <c r="M131" s="597">
        <v>39203</v>
      </c>
      <c r="N131" s="597" t="s">
        <v>97</v>
      </c>
      <c r="O131" s="550">
        <v>24</v>
      </c>
      <c r="P131" s="598">
        <v>5.28</v>
      </c>
    </row>
    <row r="132" spans="1:16" x14ac:dyDescent="0.2">
      <c r="A132" s="1"/>
      <c r="B132" s="320" t="s">
        <v>128</v>
      </c>
      <c r="C132" s="321" t="s">
        <v>388</v>
      </c>
      <c r="D132" s="322" t="s">
        <v>1210</v>
      </c>
      <c r="E132" s="343" t="s">
        <v>633</v>
      </c>
      <c r="F132" s="591">
        <v>1160</v>
      </c>
      <c r="G132" s="323">
        <f t="shared" si="1"/>
        <v>1160</v>
      </c>
      <c r="H132" s="323">
        <v>1160</v>
      </c>
      <c r="I132" s="323" t="s">
        <v>97</v>
      </c>
      <c r="J132" s="324">
        <v>246.509999999999</v>
      </c>
      <c r="K132" s="324">
        <v>1625.18</v>
      </c>
      <c r="L132" s="602">
        <v>39108</v>
      </c>
      <c r="M132" s="349">
        <v>39203</v>
      </c>
      <c r="N132" s="349" t="s">
        <v>97</v>
      </c>
      <c r="O132" s="542">
        <v>22</v>
      </c>
      <c r="P132" s="592">
        <v>8.1300000000000008</v>
      </c>
    </row>
    <row r="133" spans="1:16" x14ac:dyDescent="0.2">
      <c r="A133" s="1"/>
      <c r="B133" s="320" t="s">
        <v>129</v>
      </c>
      <c r="C133" s="339" t="s">
        <v>389</v>
      </c>
      <c r="D133" s="593" t="s">
        <v>1210</v>
      </c>
      <c r="E133" s="594" t="s">
        <v>633</v>
      </c>
      <c r="F133" s="595">
        <v>3320</v>
      </c>
      <c r="G133" s="388">
        <f t="shared" si="1"/>
        <v>3320</v>
      </c>
      <c r="H133" s="388">
        <v>3320</v>
      </c>
      <c r="I133" s="388" t="s">
        <v>97</v>
      </c>
      <c r="J133" s="596">
        <v>726.24</v>
      </c>
      <c r="K133" s="596">
        <v>5315.8299999999899</v>
      </c>
      <c r="L133" s="853">
        <v>39486</v>
      </c>
      <c r="M133" s="597">
        <v>40162</v>
      </c>
      <c r="N133" s="597" t="s">
        <v>97</v>
      </c>
      <c r="O133" s="550">
        <v>224</v>
      </c>
      <c r="P133" s="598">
        <v>8.01</v>
      </c>
    </row>
    <row r="134" spans="1:16" x14ac:dyDescent="0.2">
      <c r="A134" s="1"/>
      <c r="B134" s="320" t="s">
        <v>130</v>
      </c>
      <c r="C134" s="321" t="s">
        <v>390</v>
      </c>
      <c r="D134" s="322" t="s">
        <v>1248</v>
      </c>
      <c r="E134" s="343" t="s">
        <v>633</v>
      </c>
      <c r="F134" s="591">
        <v>623</v>
      </c>
      <c r="G134" s="323">
        <f t="shared" si="1"/>
        <v>623</v>
      </c>
      <c r="H134" s="323">
        <v>623</v>
      </c>
      <c r="I134" s="323" t="s">
        <v>97</v>
      </c>
      <c r="J134" s="324">
        <v>204.75</v>
      </c>
      <c r="K134" s="324">
        <v>873.85</v>
      </c>
      <c r="L134" s="602">
        <v>39525</v>
      </c>
      <c r="M134" s="349">
        <v>39559</v>
      </c>
      <c r="N134" s="349" t="s">
        <v>97</v>
      </c>
      <c r="O134" s="542">
        <v>60</v>
      </c>
      <c r="P134" s="592">
        <v>5</v>
      </c>
    </row>
    <row r="135" spans="1:16" x14ac:dyDescent="0.2">
      <c r="A135" s="1"/>
      <c r="B135" s="320" t="s">
        <v>131</v>
      </c>
      <c r="C135" s="339" t="s">
        <v>391</v>
      </c>
      <c r="D135" s="593" t="s">
        <v>1285</v>
      </c>
      <c r="E135" s="594" t="s">
        <v>633</v>
      </c>
      <c r="F135" s="595">
        <v>928</v>
      </c>
      <c r="G135" s="388">
        <f t="shared" si="1"/>
        <v>928</v>
      </c>
      <c r="H135" s="388">
        <v>928</v>
      </c>
      <c r="I135" s="388" t="s">
        <v>97</v>
      </c>
      <c r="J135" s="596">
        <v>256.44999999999902</v>
      </c>
      <c r="K135" s="596">
        <v>1372.42</v>
      </c>
      <c r="L135" s="853">
        <v>39113</v>
      </c>
      <c r="M135" s="597">
        <v>39141</v>
      </c>
      <c r="N135" s="597" t="s">
        <v>97</v>
      </c>
      <c r="O135" s="550">
        <v>64</v>
      </c>
      <c r="P135" s="598">
        <v>6.97</v>
      </c>
    </row>
    <row r="136" spans="1:16" x14ac:dyDescent="0.2">
      <c r="A136" s="1"/>
      <c r="B136" s="320" t="s">
        <v>132</v>
      </c>
      <c r="C136" s="321" t="s">
        <v>392</v>
      </c>
      <c r="D136" s="322" t="s">
        <v>1285</v>
      </c>
      <c r="E136" s="343" t="s">
        <v>633</v>
      </c>
      <c r="F136" s="591">
        <v>652</v>
      </c>
      <c r="G136" s="323">
        <f t="shared" si="1"/>
        <v>652</v>
      </c>
      <c r="H136" s="323">
        <v>652</v>
      </c>
      <c r="I136" s="323" t="s">
        <v>97</v>
      </c>
      <c r="J136" s="324">
        <v>328.23</v>
      </c>
      <c r="K136" s="324">
        <v>894.13999999999896</v>
      </c>
      <c r="L136" s="602">
        <v>39513</v>
      </c>
      <c r="M136" s="349">
        <v>39549</v>
      </c>
      <c r="N136" s="349" t="s">
        <v>97</v>
      </c>
      <c r="O136" s="542">
        <v>56</v>
      </c>
      <c r="P136" s="592">
        <v>3.59</v>
      </c>
    </row>
    <row r="137" spans="1:16" x14ac:dyDescent="0.2">
      <c r="A137" s="1"/>
      <c r="B137" s="320" t="s">
        <v>133</v>
      </c>
      <c r="C137" s="321" t="s">
        <v>393</v>
      </c>
      <c r="D137" s="322" t="s">
        <v>629</v>
      </c>
      <c r="E137" s="343" t="s">
        <v>633</v>
      </c>
      <c r="F137" s="591">
        <v>1030</v>
      </c>
      <c r="G137" s="323">
        <f t="shared" si="1"/>
        <v>1030</v>
      </c>
      <c r="H137" s="323">
        <v>1030</v>
      </c>
      <c r="I137" s="323" t="s">
        <v>97</v>
      </c>
      <c r="J137" s="324">
        <v>323.75</v>
      </c>
      <c r="K137" s="324">
        <v>1515.28</v>
      </c>
      <c r="L137" s="602">
        <v>39631</v>
      </c>
      <c r="M137" s="349">
        <v>39665</v>
      </c>
      <c r="N137" s="349" t="s">
        <v>97</v>
      </c>
      <c r="O137" s="542">
        <v>93</v>
      </c>
      <c r="P137" s="592">
        <v>7.23</v>
      </c>
    </row>
    <row r="138" spans="1:16" x14ac:dyDescent="0.2">
      <c r="A138" s="1"/>
      <c r="B138" s="320" t="s">
        <v>134</v>
      </c>
      <c r="C138" s="321" t="s">
        <v>394</v>
      </c>
      <c r="D138" s="322" t="s">
        <v>1253</v>
      </c>
      <c r="E138" s="343" t="s">
        <v>633</v>
      </c>
      <c r="F138" s="591">
        <v>1470</v>
      </c>
      <c r="G138" s="323">
        <f t="shared" si="1"/>
        <v>1470</v>
      </c>
      <c r="H138" s="323">
        <v>1470</v>
      </c>
      <c r="I138" s="323" t="s">
        <v>97</v>
      </c>
      <c r="J138" s="324">
        <v>726.6</v>
      </c>
      <c r="K138" s="324">
        <v>2761.09</v>
      </c>
      <c r="L138" s="602">
        <v>40199</v>
      </c>
      <c r="M138" s="349">
        <v>40883</v>
      </c>
      <c r="N138" s="349" t="s">
        <v>97</v>
      </c>
      <c r="O138" s="542">
        <v>32</v>
      </c>
      <c r="P138" s="592">
        <v>7.12</v>
      </c>
    </row>
    <row r="139" spans="1:16" x14ac:dyDescent="0.2">
      <c r="A139" s="1"/>
      <c r="B139" s="320" t="s">
        <v>135</v>
      </c>
      <c r="C139" s="339" t="s">
        <v>1485</v>
      </c>
      <c r="D139" s="593" t="s">
        <v>1209</v>
      </c>
      <c r="E139" s="594" t="s">
        <v>633</v>
      </c>
      <c r="F139" s="595">
        <v>1920</v>
      </c>
      <c r="G139" s="388">
        <f t="shared" si="1"/>
        <v>1920</v>
      </c>
      <c r="H139" s="388">
        <v>1920</v>
      </c>
      <c r="I139" s="388" t="s">
        <v>97</v>
      </c>
      <c r="J139" s="596">
        <v>409.19</v>
      </c>
      <c r="K139" s="596">
        <v>2992.29</v>
      </c>
      <c r="L139" s="853">
        <v>39512</v>
      </c>
      <c r="M139" s="597">
        <v>40162</v>
      </c>
      <c r="N139" s="597" t="s">
        <v>97</v>
      </c>
      <c r="O139" s="550">
        <v>40</v>
      </c>
      <c r="P139" s="598">
        <v>3.27</v>
      </c>
    </row>
    <row r="140" spans="1:16" x14ac:dyDescent="0.2">
      <c r="A140" s="1"/>
      <c r="B140" s="320" t="s">
        <v>136</v>
      </c>
      <c r="C140" s="321" t="s">
        <v>396</v>
      </c>
      <c r="D140" s="322" t="s">
        <v>1216</v>
      </c>
      <c r="E140" s="343" t="s">
        <v>633</v>
      </c>
      <c r="F140" s="591">
        <v>2090</v>
      </c>
      <c r="G140" s="323">
        <f t="shared" si="1"/>
        <v>2090</v>
      </c>
      <c r="H140" s="323">
        <v>2090</v>
      </c>
      <c r="I140" s="323" t="s">
        <v>97</v>
      </c>
      <c r="J140" s="324">
        <v>833.58</v>
      </c>
      <c r="K140" s="324">
        <v>4584.75</v>
      </c>
      <c r="L140" s="602">
        <v>39486</v>
      </c>
      <c r="M140" s="349">
        <v>39521</v>
      </c>
      <c r="N140" s="349" t="s">
        <v>97</v>
      </c>
      <c r="O140" s="542">
        <v>133</v>
      </c>
      <c r="P140" s="592">
        <v>5.79</v>
      </c>
    </row>
    <row r="141" spans="1:16" x14ac:dyDescent="0.2">
      <c r="A141" s="1"/>
      <c r="B141" s="320" t="s">
        <v>137</v>
      </c>
      <c r="C141" s="339" t="s">
        <v>397</v>
      </c>
      <c r="D141" s="593" t="s">
        <v>1216</v>
      </c>
      <c r="E141" s="594" t="s">
        <v>633</v>
      </c>
      <c r="F141" s="595">
        <v>2710</v>
      </c>
      <c r="G141" s="388">
        <f t="shared" ref="G141:G204" si="2">ROUNDDOWN(F141,0)</f>
        <v>2710</v>
      </c>
      <c r="H141" s="388">
        <v>2710</v>
      </c>
      <c r="I141" s="388" t="s">
        <v>97</v>
      </c>
      <c r="J141" s="596">
        <v>3645.3499999999899</v>
      </c>
      <c r="K141" s="596">
        <v>7837.8199999999797</v>
      </c>
      <c r="L141" s="853">
        <v>39512</v>
      </c>
      <c r="M141" s="597">
        <v>39526</v>
      </c>
      <c r="N141" s="597" t="s">
        <v>97</v>
      </c>
      <c r="O141" s="550">
        <v>190</v>
      </c>
      <c r="P141" s="598">
        <v>10.71</v>
      </c>
    </row>
    <row r="142" spans="1:16" x14ac:dyDescent="0.2">
      <c r="A142" s="1"/>
      <c r="B142" s="320" t="s">
        <v>138</v>
      </c>
      <c r="C142" s="321" t="s">
        <v>398</v>
      </c>
      <c r="D142" s="322" t="s">
        <v>1216</v>
      </c>
      <c r="E142" s="343" t="s">
        <v>633</v>
      </c>
      <c r="F142" s="591">
        <v>1650</v>
      </c>
      <c r="G142" s="323">
        <f t="shared" si="2"/>
        <v>1650</v>
      </c>
      <c r="H142" s="323">
        <v>1650</v>
      </c>
      <c r="I142" s="323" t="s">
        <v>97</v>
      </c>
      <c r="J142" s="324">
        <v>853.07</v>
      </c>
      <c r="K142" s="324">
        <v>2834.13</v>
      </c>
      <c r="L142" s="602">
        <v>39904</v>
      </c>
      <c r="M142" s="349">
        <v>40883</v>
      </c>
      <c r="N142" s="349" t="s">
        <v>97</v>
      </c>
      <c r="O142" s="542">
        <v>45</v>
      </c>
      <c r="P142" s="592">
        <v>4.58</v>
      </c>
    </row>
    <row r="143" spans="1:16" x14ac:dyDescent="0.2">
      <c r="A143" s="1"/>
      <c r="B143" s="320" t="s">
        <v>139</v>
      </c>
      <c r="C143" s="339" t="s">
        <v>399</v>
      </c>
      <c r="D143" s="593" t="s">
        <v>1217</v>
      </c>
      <c r="E143" s="594" t="s">
        <v>633</v>
      </c>
      <c r="F143" s="595">
        <v>1100</v>
      </c>
      <c r="G143" s="388">
        <f t="shared" si="2"/>
        <v>1100</v>
      </c>
      <c r="H143" s="388">
        <v>1100</v>
      </c>
      <c r="I143" s="388" t="s">
        <v>97</v>
      </c>
      <c r="J143" s="596">
        <v>333.1</v>
      </c>
      <c r="K143" s="596">
        <v>1365.93</v>
      </c>
      <c r="L143" s="853">
        <v>36235</v>
      </c>
      <c r="M143" s="597">
        <v>38987</v>
      </c>
      <c r="N143" s="597" t="s">
        <v>97</v>
      </c>
      <c r="O143" s="550">
        <v>27</v>
      </c>
      <c r="P143" s="598">
        <v>6.41</v>
      </c>
    </row>
    <row r="144" spans="1:16" x14ac:dyDescent="0.2">
      <c r="A144" s="1"/>
      <c r="B144" s="320" t="s">
        <v>140</v>
      </c>
      <c r="C144" s="321" t="s">
        <v>400</v>
      </c>
      <c r="D144" s="322" t="s">
        <v>1217</v>
      </c>
      <c r="E144" s="343" t="s">
        <v>633</v>
      </c>
      <c r="F144" s="591">
        <v>938</v>
      </c>
      <c r="G144" s="323">
        <f t="shared" si="2"/>
        <v>938</v>
      </c>
      <c r="H144" s="323">
        <v>938</v>
      </c>
      <c r="I144" s="323" t="s">
        <v>97</v>
      </c>
      <c r="J144" s="324">
        <v>473.25999999999902</v>
      </c>
      <c r="K144" s="324">
        <v>1356.97</v>
      </c>
      <c r="L144" s="602">
        <v>37595</v>
      </c>
      <c r="M144" s="349">
        <v>38988</v>
      </c>
      <c r="N144" s="349" t="s">
        <v>97</v>
      </c>
      <c r="O144" s="542">
        <v>51</v>
      </c>
      <c r="P144" s="592">
        <v>6.77</v>
      </c>
    </row>
    <row r="145" spans="1:16" x14ac:dyDescent="0.2">
      <c r="A145" s="1"/>
      <c r="B145" s="320" t="s">
        <v>141</v>
      </c>
      <c r="C145" s="339" t="s">
        <v>401</v>
      </c>
      <c r="D145" s="593" t="s">
        <v>1217</v>
      </c>
      <c r="E145" s="594" t="s">
        <v>633</v>
      </c>
      <c r="F145" s="595">
        <v>972</v>
      </c>
      <c r="G145" s="388">
        <f t="shared" si="2"/>
        <v>972</v>
      </c>
      <c r="H145" s="388">
        <v>972</v>
      </c>
      <c r="I145" s="388" t="s">
        <v>97</v>
      </c>
      <c r="J145" s="596">
        <v>287.58999999999901</v>
      </c>
      <c r="K145" s="596">
        <v>1372.95</v>
      </c>
      <c r="L145" s="853">
        <v>38379</v>
      </c>
      <c r="M145" s="597">
        <v>39135</v>
      </c>
      <c r="N145" s="597" t="s">
        <v>97</v>
      </c>
      <c r="O145" s="550">
        <v>25</v>
      </c>
      <c r="P145" s="598">
        <v>5.65</v>
      </c>
    </row>
    <row r="146" spans="1:16" x14ac:dyDescent="0.2">
      <c r="A146" s="1"/>
      <c r="B146" s="320" t="s">
        <v>142</v>
      </c>
      <c r="C146" s="321" t="s">
        <v>1486</v>
      </c>
      <c r="D146" s="322" t="s">
        <v>1217</v>
      </c>
      <c r="E146" s="343" t="s">
        <v>633</v>
      </c>
      <c r="F146" s="591">
        <v>1830</v>
      </c>
      <c r="G146" s="323">
        <f t="shared" si="2"/>
        <v>1830</v>
      </c>
      <c r="H146" s="323">
        <v>1830</v>
      </c>
      <c r="I146" s="323" t="s">
        <v>97</v>
      </c>
      <c r="J146" s="324">
        <v>495.86</v>
      </c>
      <c r="K146" s="324">
        <v>2429.98</v>
      </c>
      <c r="L146" s="602">
        <v>38917</v>
      </c>
      <c r="M146" s="349">
        <v>40162</v>
      </c>
      <c r="N146" s="349" t="s">
        <v>97</v>
      </c>
      <c r="O146" s="542">
        <v>71</v>
      </c>
      <c r="P146" s="592">
        <v>7.9</v>
      </c>
    </row>
    <row r="147" spans="1:16" x14ac:dyDescent="0.2">
      <c r="A147" s="1"/>
      <c r="B147" s="320" t="s">
        <v>144</v>
      </c>
      <c r="C147" s="339" t="s">
        <v>403</v>
      </c>
      <c r="D147" s="593" t="s">
        <v>1203</v>
      </c>
      <c r="E147" s="594" t="s">
        <v>633</v>
      </c>
      <c r="F147" s="595">
        <v>359</v>
      </c>
      <c r="G147" s="388">
        <f t="shared" si="2"/>
        <v>359</v>
      </c>
      <c r="H147" s="388">
        <v>359</v>
      </c>
      <c r="I147" s="388" t="s">
        <v>97</v>
      </c>
      <c r="J147" s="596">
        <v>121.95</v>
      </c>
      <c r="K147" s="596">
        <v>551.63</v>
      </c>
      <c r="L147" s="853">
        <v>37894</v>
      </c>
      <c r="M147" s="597">
        <v>38988</v>
      </c>
      <c r="N147" s="597" t="s">
        <v>97</v>
      </c>
      <c r="O147" s="550">
        <v>13</v>
      </c>
      <c r="P147" s="598">
        <v>7.68</v>
      </c>
    </row>
    <row r="148" spans="1:16" x14ac:dyDescent="0.2">
      <c r="A148" s="1"/>
      <c r="B148" s="320" t="s">
        <v>145</v>
      </c>
      <c r="C148" s="321" t="s">
        <v>1487</v>
      </c>
      <c r="D148" s="322" t="s">
        <v>1203</v>
      </c>
      <c r="E148" s="343" t="s">
        <v>633</v>
      </c>
      <c r="F148" s="591">
        <v>1140</v>
      </c>
      <c r="G148" s="323">
        <f t="shared" si="2"/>
        <v>1140</v>
      </c>
      <c r="H148" s="323">
        <v>1140</v>
      </c>
      <c r="I148" s="323" t="s">
        <v>97</v>
      </c>
      <c r="J148" s="324">
        <v>242.65</v>
      </c>
      <c r="K148" s="324">
        <v>1465.5</v>
      </c>
      <c r="L148" s="602">
        <v>38742</v>
      </c>
      <c r="M148" s="349">
        <v>41520</v>
      </c>
      <c r="N148" s="349" t="s">
        <v>97</v>
      </c>
      <c r="O148" s="542">
        <v>22</v>
      </c>
      <c r="P148" s="592">
        <v>6.38</v>
      </c>
    </row>
    <row r="149" spans="1:16" x14ac:dyDescent="0.2">
      <c r="A149" s="1"/>
      <c r="B149" s="320" t="s">
        <v>146</v>
      </c>
      <c r="C149" s="339" t="s">
        <v>405</v>
      </c>
      <c r="D149" s="593" t="s">
        <v>1200</v>
      </c>
      <c r="E149" s="594" t="s">
        <v>633</v>
      </c>
      <c r="F149" s="595">
        <v>1090</v>
      </c>
      <c r="G149" s="388">
        <f t="shared" si="2"/>
        <v>1090</v>
      </c>
      <c r="H149" s="388">
        <v>1090</v>
      </c>
      <c r="I149" s="388" t="s">
        <v>97</v>
      </c>
      <c r="J149" s="596">
        <v>273.18</v>
      </c>
      <c r="K149" s="596">
        <v>1400.3099999999899</v>
      </c>
      <c r="L149" s="853">
        <v>37656</v>
      </c>
      <c r="M149" s="597">
        <v>38988</v>
      </c>
      <c r="N149" s="597" t="s">
        <v>97</v>
      </c>
      <c r="O149" s="550">
        <v>42</v>
      </c>
      <c r="P149" s="598">
        <v>5.23</v>
      </c>
    </row>
    <row r="150" spans="1:16" x14ac:dyDescent="0.2">
      <c r="A150" s="1"/>
      <c r="B150" s="320" t="s">
        <v>147</v>
      </c>
      <c r="C150" s="321" t="s">
        <v>406</v>
      </c>
      <c r="D150" s="322" t="s">
        <v>1200</v>
      </c>
      <c r="E150" s="343" t="s">
        <v>633</v>
      </c>
      <c r="F150" s="591">
        <v>679</v>
      </c>
      <c r="G150" s="323">
        <f t="shared" si="2"/>
        <v>679</v>
      </c>
      <c r="H150" s="323">
        <v>679</v>
      </c>
      <c r="I150" s="323" t="s">
        <v>97</v>
      </c>
      <c r="J150" s="324">
        <v>180.96</v>
      </c>
      <c r="K150" s="324">
        <v>911.27999999999895</v>
      </c>
      <c r="L150" s="602">
        <v>37686</v>
      </c>
      <c r="M150" s="349">
        <v>38988</v>
      </c>
      <c r="N150" s="349" t="s">
        <v>97</v>
      </c>
      <c r="O150" s="542">
        <v>59</v>
      </c>
      <c r="P150" s="592">
        <v>4.92</v>
      </c>
    </row>
    <row r="151" spans="1:16" x14ac:dyDescent="0.2">
      <c r="A151" s="1"/>
      <c r="B151" s="320" t="s">
        <v>148</v>
      </c>
      <c r="C151" s="321" t="s">
        <v>407</v>
      </c>
      <c r="D151" s="322" t="s">
        <v>1200</v>
      </c>
      <c r="E151" s="343" t="s">
        <v>633</v>
      </c>
      <c r="F151" s="591">
        <v>2040</v>
      </c>
      <c r="G151" s="323">
        <f t="shared" si="2"/>
        <v>2040</v>
      </c>
      <c r="H151" s="323">
        <v>2040</v>
      </c>
      <c r="I151" s="323" t="s">
        <v>97</v>
      </c>
      <c r="J151" s="324">
        <v>323.62</v>
      </c>
      <c r="K151" s="324">
        <v>2317.5100000000002</v>
      </c>
      <c r="L151" s="602">
        <v>38626</v>
      </c>
      <c r="M151" s="349">
        <v>39135</v>
      </c>
      <c r="N151" s="349" t="s">
        <v>97</v>
      </c>
      <c r="O151" s="542">
        <v>61</v>
      </c>
      <c r="P151" s="592">
        <v>6.31</v>
      </c>
    </row>
    <row r="152" spans="1:16" x14ac:dyDescent="0.2">
      <c r="A152" s="1"/>
      <c r="B152" s="320" t="s">
        <v>149</v>
      </c>
      <c r="C152" s="321" t="s">
        <v>408</v>
      </c>
      <c r="D152" s="322" t="s">
        <v>1284</v>
      </c>
      <c r="E152" s="343" t="s">
        <v>633</v>
      </c>
      <c r="F152" s="591">
        <v>1260</v>
      </c>
      <c r="G152" s="323">
        <f t="shared" si="2"/>
        <v>1260</v>
      </c>
      <c r="H152" s="323">
        <v>1260</v>
      </c>
      <c r="I152" s="323" t="s">
        <v>97</v>
      </c>
      <c r="J152" s="324">
        <v>487.88</v>
      </c>
      <c r="K152" s="324">
        <v>1710.3499999999899</v>
      </c>
      <c r="L152" s="602">
        <v>37091</v>
      </c>
      <c r="M152" s="349">
        <v>38987</v>
      </c>
      <c r="N152" s="349" t="s">
        <v>97</v>
      </c>
      <c r="O152" s="542">
        <v>32</v>
      </c>
      <c r="P152" s="592">
        <v>10.36</v>
      </c>
    </row>
    <row r="153" spans="1:16" x14ac:dyDescent="0.2">
      <c r="A153" s="1"/>
      <c r="B153" s="320" t="s">
        <v>150</v>
      </c>
      <c r="C153" s="339" t="s">
        <v>409</v>
      </c>
      <c r="D153" s="593" t="s">
        <v>1284</v>
      </c>
      <c r="E153" s="594" t="s">
        <v>633</v>
      </c>
      <c r="F153" s="595">
        <v>1410</v>
      </c>
      <c r="G153" s="388">
        <f t="shared" si="2"/>
        <v>1410</v>
      </c>
      <c r="H153" s="388">
        <v>1410</v>
      </c>
      <c r="I153" s="388" t="s">
        <v>97</v>
      </c>
      <c r="J153" s="596">
        <v>919.05999999999904</v>
      </c>
      <c r="K153" s="596">
        <v>1389.5699999999899</v>
      </c>
      <c r="L153" s="853">
        <v>38333</v>
      </c>
      <c r="M153" s="597">
        <v>38988</v>
      </c>
      <c r="N153" s="597" t="s">
        <v>97</v>
      </c>
      <c r="O153" s="550">
        <v>28</v>
      </c>
      <c r="P153" s="598">
        <v>9.4499999999999993</v>
      </c>
    </row>
    <row r="154" spans="1:16" x14ac:dyDescent="0.2">
      <c r="A154" s="1"/>
      <c r="B154" s="320" t="s">
        <v>151</v>
      </c>
      <c r="C154" s="321" t="s">
        <v>410</v>
      </c>
      <c r="D154" s="322" t="s">
        <v>1284</v>
      </c>
      <c r="E154" s="343" t="s">
        <v>633</v>
      </c>
      <c r="F154" s="591">
        <v>775</v>
      </c>
      <c r="G154" s="323">
        <f t="shared" si="2"/>
        <v>775</v>
      </c>
      <c r="H154" s="323">
        <v>775</v>
      </c>
      <c r="I154" s="323" t="s">
        <v>97</v>
      </c>
      <c r="J154" s="324">
        <v>423.45999999999901</v>
      </c>
      <c r="K154" s="324">
        <v>1203.79</v>
      </c>
      <c r="L154" s="602">
        <v>39055</v>
      </c>
      <c r="M154" s="349">
        <v>39135</v>
      </c>
      <c r="N154" s="349" t="s">
        <v>97</v>
      </c>
      <c r="O154" s="542">
        <v>40</v>
      </c>
      <c r="P154" s="592">
        <v>6.18</v>
      </c>
    </row>
    <row r="155" spans="1:16" x14ac:dyDescent="0.2">
      <c r="A155" s="1"/>
      <c r="B155" s="320" t="s">
        <v>152</v>
      </c>
      <c r="C155" s="339" t="s">
        <v>411</v>
      </c>
      <c r="D155" s="593" t="s">
        <v>1284</v>
      </c>
      <c r="E155" s="594" t="s">
        <v>633</v>
      </c>
      <c r="F155" s="595">
        <v>474</v>
      </c>
      <c r="G155" s="388">
        <f t="shared" si="2"/>
        <v>474</v>
      </c>
      <c r="H155" s="388">
        <v>474</v>
      </c>
      <c r="I155" s="388" t="s">
        <v>97</v>
      </c>
      <c r="J155" s="596">
        <v>283.23</v>
      </c>
      <c r="K155" s="596">
        <v>732.23</v>
      </c>
      <c r="L155" s="853">
        <v>39030</v>
      </c>
      <c r="M155" s="597">
        <v>39171</v>
      </c>
      <c r="N155" s="597" t="s">
        <v>97</v>
      </c>
      <c r="O155" s="550">
        <v>29</v>
      </c>
      <c r="P155" s="598">
        <v>8.5299999999999994</v>
      </c>
    </row>
    <row r="156" spans="1:16" x14ac:dyDescent="0.2">
      <c r="A156" s="1"/>
      <c r="B156" s="320" t="s">
        <v>153</v>
      </c>
      <c r="C156" s="321" t="s">
        <v>412</v>
      </c>
      <c r="D156" s="322" t="s">
        <v>1284</v>
      </c>
      <c r="E156" s="343" t="s">
        <v>633</v>
      </c>
      <c r="F156" s="591">
        <v>414</v>
      </c>
      <c r="G156" s="323">
        <f t="shared" si="2"/>
        <v>414</v>
      </c>
      <c r="H156" s="323">
        <v>414</v>
      </c>
      <c r="I156" s="323" t="s">
        <v>97</v>
      </c>
      <c r="J156" s="324">
        <v>261.98</v>
      </c>
      <c r="K156" s="324">
        <v>604.40999999999894</v>
      </c>
      <c r="L156" s="602">
        <v>39078</v>
      </c>
      <c r="M156" s="349">
        <v>39352</v>
      </c>
      <c r="N156" s="349" t="s">
        <v>97</v>
      </c>
      <c r="O156" s="542">
        <v>37</v>
      </c>
      <c r="P156" s="592">
        <v>7.97</v>
      </c>
    </row>
    <row r="157" spans="1:16" x14ac:dyDescent="0.2">
      <c r="A157" s="1"/>
      <c r="B157" s="320" t="s">
        <v>154</v>
      </c>
      <c r="C157" s="339" t="s">
        <v>413</v>
      </c>
      <c r="D157" s="593" t="s">
        <v>1284</v>
      </c>
      <c r="E157" s="594" t="s">
        <v>633</v>
      </c>
      <c r="F157" s="595">
        <v>2970</v>
      </c>
      <c r="G157" s="388">
        <f t="shared" si="2"/>
        <v>2970</v>
      </c>
      <c r="H157" s="388">
        <v>2970</v>
      </c>
      <c r="I157" s="388" t="s">
        <v>97</v>
      </c>
      <c r="J157" s="596">
        <v>1056.48</v>
      </c>
      <c r="K157" s="596">
        <v>3658.54</v>
      </c>
      <c r="L157" s="853">
        <v>39504</v>
      </c>
      <c r="M157" s="597">
        <v>39528</v>
      </c>
      <c r="N157" s="597" t="s">
        <v>97</v>
      </c>
      <c r="O157" s="550">
        <v>126</v>
      </c>
      <c r="P157" s="598">
        <v>5.2</v>
      </c>
    </row>
    <row r="158" spans="1:16" x14ac:dyDescent="0.2">
      <c r="A158" s="1"/>
      <c r="B158" s="320" t="s">
        <v>155</v>
      </c>
      <c r="C158" s="321" t="s">
        <v>414</v>
      </c>
      <c r="D158" s="322" t="s">
        <v>1284</v>
      </c>
      <c r="E158" s="343" t="s">
        <v>633</v>
      </c>
      <c r="F158" s="591">
        <v>1310</v>
      </c>
      <c r="G158" s="323">
        <f t="shared" si="2"/>
        <v>1310</v>
      </c>
      <c r="H158" s="323">
        <v>1310</v>
      </c>
      <c r="I158" s="323" t="s">
        <v>97</v>
      </c>
      <c r="J158" s="324">
        <v>312.18</v>
      </c>
      <c r="K158" s="324">
        <v>1806.3699999999899</v>
      </c>
      <c r="L158" s="602">
        <v>38792</v>
      </c>
      <c r="M158" s="349">
        <v>41520</v>
      </c>
      <c r="N158" s="349" t="s">
        <v>97</v>
      </c>
      <c r="O158" s="542">
        <v>23</v>
      </c>
      <c r="P158" s="592">
        <v>6.04</v>
      </c>
    </row>
    <row r="159" spans="1:16" x14ac:dyDescent="0.2">
      <c r="A159" s="1"/>
      <c r="B159" s="320" t="s">
        <v>156</v>
      </c>
      <c r="C159" s="339" t="s">
        <v>1488</v>
      </c>
      <c r="D159" s="593" t="s">
        <v>1284</v>
      </c>
      <c r="E159" s="594" t="s">
        <v>633</v>
      </c>
      <c r="F159" s="595">
        <v>1080</v>
      </c>
      <c r="G159" s="388">
        <f t="shared" si="2"/>
        <v>1080</v>
      </c>
      <c r="H159" s="388">
        <v>1080</v>
      </c>
      <c r="I159" s="388" t="s">
        <v>97</v>
      </c>
      <c r="J159" s="596">
        <v>545.979999999999</v>
      </c>
      <c r="K159" s="596">
        <v>1432.79</v>
      </c>
      <c r="L159" s="853">
        <v>38932</v>
      </c>
      <c r="M159" s="597">
        <v>41520</v>
      </c>
      <c r="N159" s="597" t="s">
        <v>97</v>
      </c>
      <c r="O159" s="550">
        <v>17</v>
      </c>
      <c r="P159" s="598">
        <v>5.66</v>
      </c>
    </row>
    <row r="160" spans="1:16" x14ac:dyDescent="0.2">
      <c r="A160" s="1"/>
      <c r="B160" s="320" t="s">
        <v>157</v>
      </c>
      <c r="C160" s="321" t="s">
        <v>1489</v>
      </c>
      <c r="D160" s="322" t="s">
        <v>1284</v>
      </c>
      <c r="E160" s="343" t="s">
        <v>633</v>
      </c>
      <c r="F160" s="591">
        <v>2850</v>
      </c>
      <c r="G160" s="323">
        <f t="shared" si="2"/>
        <v>2850</v>
      </c>
      <c r="H160" s="323">
        <v>2850</v>
      </c>
      <c r="I160" s="323" t="s">
        <v>97</v>
      </c>
      <c r="J160" s="324">
        <v>499.51999999999902</v>
      </c>
      <c r="K160" s="324">
        <v>2990.65</v>
      </c>
      <c r="L160" s="602">
        <v>37271</v>
      </c>
      <c r="M160" s="349">
        <v>41992</v>
      </c>
      <c r="N160" s="349" t="s">
        <v>97</v>
      </c>
      <c r="O160" s="542">
        <v>37</v>
      </c>
      <c r="P160" s="592">
        <v>6.16</v>
      </c>
    </row>
    <row r="161" spans="1:16" x14ac:dyDescent="0.2">
      <c r="A161" s="1"/>
      <c r="B161" s="320" t="s">
        <v>158</v>
      </c>
      <c r="C161" s="321" t="s">
        <v>417</v>
      </c>
      <c r="D161" s="322" t="s">
        <v>1206</v>
      </c>
      <c r="E161" s="343" t="s">
        <v>633</v>
      </c>
      <c r="F161" s="591">
        <v>2570</v>
      </c>
      <c r="G161" s="323">
        <f t="shared" si="2"/>
        <v>2570</v>
      </c>
      <c r="H161" s="323">
        <v>2570</v>
      </c>
      <c r="I161" s="323" t="s">
        <v>97</v>
      </c>
      <c r="J161" s="324">
        <v>1324.96</v>
      </c>
      <c r="K161" s="324">
        <v>5451.4099999999899</v>
      </c>
      <c r="L161" s="602">
        <v>31813</v>
      </c>
      <c r="M161" s="349">
        <v>39135</v>
      </c>
      <c r="N161" s="349" t="s">
        <v>97</v>
      </c>
      <c r="O161" s="542">
        <v>234</v>
      </c>
      <c r="P161" s="592">
        <v>5.54</v>
      </c>
    </row>
    <row r="162" spans="1:16" x14ac:dyDescent="0.2">
      <c r="A162" s="1"/>
      <c r="B162" s="320" t="s">
        <v>159</v>
      </c>
      <c r="C162" s="321" t="s">
        <v>418</v>
      </c>
      <c r="D162" s="322" t="s">
        <v>1206</v>
      </c>
      <c r="E162" s="343" t="s">
        <v>633</v>
      </c>
      <c r="F162" s="591">
        <v>2100</v>
      </c>
      <c r="G162" s="323">
        <f t="shared" si="2"/>
        <v>2100</v>
      </c>
      <c r="H162" s="323">
        <v>2100</v>
      </c>
      <c r="I162" s="323" t="s">
        <v>97</v>
      </c>
      <c r="J162" s="324">
        <v>503.81</v>
      </c>
      <c r="K162" s="324">
        <v>4696.7700000000004</v>
      </c>
      <c r="L162" s="602">
        <v>36433</v>
      </c>
      <c r="M162" s="349">
        <v>39430</v>
      </c>
      <c r="N162" s="349" t="s">
        <v>97</v>
      </c>
      <c r="O162" s="542">
        <v>81</v>
      </c>
      <c r="P162" s="592">
        <v>4.75</v>
      </c>
    </row>
    <row r="163" spans="1:16" x14ac:dyDescent="0.2">
      <c r="A163" s="1"/>
      <c r="B163" s="320" t="s">
        <v>160</v>
      </c>
      <c r="C163" s="339" t="s">
        <v>419</v>
      </c>
      <c r="D163" s="593" t="s">
        <v>1206</v>
      </c>
      <c r="E163" s="594" t="s">
        <v>633</v>
      </c>
      <c r="F163" s="595">
        <v>4220</v>
      </c>
      <c r="G163" s="388">
        <f t="shared" si="2"/>
        <v>4220</v>
      </c>
      <c r="H163" s="388">
        <v>4220</v>
      </c>
      <c r="I163" s="388" t="s">
        <v>97</v>
      </c>
      <c r="J163" s="596">
        <v>858.30999999999904</v>
      </c>
      <c r="K163" s="596">
        <v>6898.3299999999899</v>
      </c>
      <c r="L163" s="853">
        <v>39472</v>
      </c>
      <c r="M163" s="597">
        <v>40162</v>
      </c>
      <c r="N163" s="597" t="s">
        <v>97</v>
      </c>
      <c r="O163" s="550">
        <v>191</v>
      </c>
      <c r="P163" s="598">
        <v>6.51</v>
      </c>
    </row>
    <row r="164" spans="1:16" x14ac:dyDescent="0.2">
      <c r="A164" s="1"/>
      <c r="B164" s="320" t="s">
        <v>161</v>
      </c>
      <c r="C164" s="321" t="s">
        <v>1490</v>
      </c>
      <c r="D164" s="322" t="s">
        <v>1206</v>
      </c>
      <c r="E164" s="343" t="s">
        <v>633</v>
      </c>
      <c r="F164" s="591">
        <v>1550</v>
      </c>
      <c r="G164" s="323">
        <f t="shared" si="2"/>
        <v>1550</v>
      </c>
      <c r="H164" s="323">
        <v>1550</v>
      </c>
      <c r="I164" s="323" t="s">
        <v>97</v>
      </c>
      <c r="J164" s="324">
        <v>289.60000000000002</v>
      </c>
      <c r="K164" s="324">
        <v>2493.8000000000002</v>
      </c>
      <c r="L164" s="602">
        <v>38373</v>
      </c>
      <c r="M164" s="349">
        <v>41520</v>
      </c>
      <c r="N164" s="349" t="s">
        <v>97</v>
      </c>
      <c r="O164" s="542">
        <v>28</v>
      </c>
      <c r="P164" s="592">
        <v>3.27</v>
      </c>
    </row>
    <row r="165" spans="1:16" x14ac:dyDescent="0.2">
      <c r="A165" s="1"/>
      <c r="B165" s="320" t="s">
        <v>162</v>
      </c>
      <c r="C165" s="339" t="s">
        <v>421</v>
      </c>
      <c r="D165" s="593" t="s">
        <v>1211</v>
      </c>
      <c r="E165" s="594" t="s">
        <v>633</v>
      </c>
      <c r="F165" s="595">
        <v>557</v>
      </c>
      <c r="G165" s="388">
        <f t="shared" si="2"/>
        <v>557</v>
      </c>
      <c r="H165" s="388">
        <v>557</v>
      </c>
      <c r="I165" s="388" t="s">
        <v>97</v>
      </c>
      <c r="J165" s="596">
        <v>144.289999999999</v>
      </c>
      <c r="K165" s="596">
        <v>833.01999999999896</v>
      </c>
      <c r="L165" s="853">
        <v>38723</v>
      </c>
      <c r="M165" s="597">
        <v>39428</v>
      </c>
      <c r="N165" s="597" t="s">
        <v>97</v>
      </c>
      <c r="O165" s="550">
        <v>17</v>
      </c>
      <c r="P165" s="598">
        <v>8.26</v>
      </c>
    </row>
    <row r="166" spans="1:16" x14ac:dyDescent="0.2">
      <c r="A166" s="1"/>
      <c r="B166" s="320" t="s">
        <v>163</v>
      </c>
      <c r="C166" s="321" t="s">
        <v>422</v>
      </c>
      <c r="D166" s="322" t="s">
        <v>1211</v>
      </c>
      <c r="E166" s="343" t="s">
        <v>633</v>
      </c>
      <c r="F166" s="591">
        <v>866</v>
      </c>
      <c r="G166" s="323">
        <f t="shared" si="2"/>
        <v>866</v>
      </c>
      <c r="H166" s="323">
        <v>866</v>
      </c>
      <c r="I166" s="323" t="s">
        <v>97</v>
      </c>
      <c r="J166" s="324">
        <v>297.19</v>
      </c>
      <c r="K166" s="324">
        <v>1182.5799999999899</v>
      </c>
      <c r="L166" s="602">
        <v>39484</v>
      </c>
      <c r="M166" s="349">
        <v>39507</v>
      </c>
      <c r="N166" s="349" t="s">
        <v>97</v>
      </c>
      <c r="O166" s="542">
        <v>17</v>
      </c>
      <c r="P166" s="592">
        <v>3.64</v>
      </c>
    </row>
    <row r="167" spans="1:16" x14ac:dyDescent="0.2">
      <c r="A167" s="1"/>
      <c r="B167" s="320" t="s">
        <v>164</v>
      </c>
      <c r="C167" s="339" t="s">
        <v>423</v>
      </c>
      <c r="D167" s="593" t="s">
        <v>1205</v>
      </c>
      <c r="E167" s="594" t="s">
        <v>633</v>
      </c>
      <c r="F167" s="595">
        <v>1490</v>
      </c>
      <c r="G167" s="388">
        <f t="shared" si="2"/>
        <v>1490</v>
      </c>
      <c r="H167" s="388">
        <v>1490</v>
      </c>
      <c r="I167" s="388" t="s">
        <v>97</v>
      </c>
      <c r="J167" s="596">
        <v>380.76999999999902</v>
      </c>
      <c r="K167" s="596">
        <v>1911.8699999999899</v>
      </c>
      <c r="L167" s="853">
        <v>37995</v>
      </c>
      <c r="M167" s="597">
        <v>38988</v>
      </c>
      <c r="N167" s="597" t="s">
        <v>97</v>
      </c>
      <c r="O167" s="550">
        <v>30</v>
      </c>
      <c r="P167" s="598">
        <v>2.89</v>
      </c>
    </row>
    <row r="168" spans="1:16" x14ac:dyDescent="0.2">
      <c r="A168" s="1"/>
      <c r="B168" s="320" t="s">
        <v>166</v>
      </c>
      <c r="C168" s="321" t="s">
        <v>424</v>
      </c>
      <c r="D168" s="322" t="s">
        <v>1205</v>
      </c>
      <c r="E168" s="343" t="s">
        <v>633</v>
      </c>
      <c r="F168" s="591">
        <v>1090</v>
      </c>
      <c r="G168" s="323">
        <f t="shared" si="2"/>
        <v>1090</v>
      </c>
      <c r="H168" s="323">
        <v>1090</v>
      </c>
      <c r="I168" s="323" t="s">
        <v>97</v>
      </c>
      <c r="J168" s="324">
        <v>330.6</v>
      </c>
      <c r="K168" s="324">
        <v>1576.23</v>
      </c>
      <c r="L168" s="602">
        <v>38930</v>
      </c>
      <c r="M168" s="349">
        <v>39135</v>
      </c>
      <c r="N168" s="349" t="s">
        <v>97</v>
      </c>
      <c r="O168" s="542">
        <v>91</v>
      </c>
      <c r="P168" s="592">
        <v>5.53</v>
      </c>
    </row>
    <row r="169" spans="1:16" x14ac:dyDescent="0.2">
      <c r="A169" s="1"/>
      <c r="B169" s="320" t="s">
        <v>167</v>
      </c>
      <c r="C169" s="321" t="s">
        <v>425</v>
      </c>
      <c r="D169" s="322" t="s">
        <v>1205</v>
      </c>
      <c r="E169" s="343" t="s">
        <v>633</v>
      </c>
      <c r="F169" s="591">
        <v>885</v>
      </c>
      <c r="G169" s="323">
        <f t="shared" si="2"/>
        <v>885</v>
      </c>
      <c r="H169" s="323">
        <v>885</v>
      </c>
      <c r="I169" s="323" t="s">
        <v>97</v>
      </c>
      <c r="J169" s="324">
        <v>180.259999999999</v>
      </c>
      <c r="K169" s="324">
        <v>1365.4</v>
      </c>
      <c r="L169" s="602">
        <v>39118</v>
      </c>
      <c r="M169" s="349">
        <v>39141</v>
      </c>
      <c r="N169" s="349" t="s">
        <v>97</v>
      </c>
      <c r="O169" s="542">
        <v>14</v>
      </c>
      <c r="P169" s="592">
        <v>4.79</v>
      </c>
    </row>
    <row r="170" spans="1:16" x14ac:dyDescent="0.2">
      <c r="A170" s="1"/>
      <c r="B170" s="320" t="s">
        <v>168</v>
      </c>
      <c r="C170" s="321" t="s">
        <v>426</v>
      </c>
      <c r="D170" s="322" t="s">
        <v>1205</v>
      </c>
      <c r="E170" s="343" t="s">
        <v>633</v>
      </c>
      <c r="F170" s="591">
        <v>430</v>
      </c>
      <c r="G170" s="323">
        <f t="shared" si="2"/>
        <v>430</v>
      </c>
      <c r="H170" s="323">
        <v>430</v>
      </c>
      <c r="I170" s="323" t="s">
        <v>97</v>
      </c>
      <c r="J170" s="324">
        <v>415.5</v>
      </c>
      <c r="K170" s="324">
        <v>629.63</v>
      </c>
      <c r="L170" s="602">
        <v>39108</v>
      </c>
      <c r="M170" s="349">
        <v>39141</v>
      </c>
      <c r="N170" s="349" t="s">
        <v>97</v>
      </c>
      <c r="O170" s="542">
        <v>7</v>
      </c>
      <c r="P170" s="592">
        <v>3.76</v>
      </c>
    </row>
    <row r="171" spans="1:16" x14ac:dyDescent="0.2">
      <c r="A171" s="1"/>
      <c r="B171" s="320" t="s">
        <v>169</v>
      </c>
      <c r="C171" s="339" t="s">
        <v>427</v>
      </c>
      <c r="D171" s="593" t="s">
        <v>1205</v>
      </c>
      <c r="E171" s="594" t="s">
        <v>633</v>
      </c>
      <c r="F171" s="595">
        <v>421</v>
      </c>
      <c r="G171" s="388">
        <f t="shared" si="2"/>
        <v>421</v>
      </c>
      <c r="H171" s="388">
        <v>421</v>
      </c>
      <c r="I171" s="388" t="s">
        <v>97</v>
      </c>
      <c r="J171" s="596">
        <v>244.03</v>
      </c>
      <c r="K171" s="596">
        <v>656.72</v>
      </c>
      <c r="L171" s="853">
        <v>39078</v>
      </c>
      <c r="M171" s="597">
        <v>39352</v>
      </c>
      <c r="N171" s="597" t="s">
        <v>97</v>
      </c>
      <c r="O171" s="550">
        <v>35</v>
      </c>
      <c r="P171" s="598">
        <v>4.7</v>
      </c>
    </row>
    <row r="172" spans="1:16" x14ac:dyDescent="0.2">
      <c r="A172" s="1"/>
      <c r="B172" s="320" t="s">
        <v>170</v>
      </c>
      <c r="C172" s="321" t="s">
        <v>428</v>
      </c>
      <c r="D172" s="322" t="s">
        <v>1205</v>
      </c>
      <c r="E172" s="343" t="s">
        <v>633</v>
      </c>
      <c r="F172" s="591">
        <v>594</v>
      </c>
      <c r="G172" s="323">
        <f t="shared" si="2"/>
        <v>594</v>
      </c>
      <c r="H172" s="323">
        <v>594</v>
      </c>
      <c r="I172" s="323" t="s">
        <v>97</v>
      </c>
      <c r="J172" s="324">
        <v>492.91</v>
      </c>
      <c r="K172" s="324">
        <v>1146.46</v>
      </c>
      <c r="L172" s="602">
        <v>34780</v>
      </c>
      <c r="M172" s="349">
        <v>39428</v>
      </c>
      <c r="N172" s="349" t="s">
        <v>97</v>
      </c>
      <c r="O172" s="542">
        <v>20</v>
      </c>
      <c r="P172" s="592">
        <v>6.9</v>
      </c>
    </row>
    <row r="173" spans="1:16" x14ac:dyDescent="0.2">
      <c r="A173" s="1"/>
      <c r="B173" s="320" t="s">
        <v>171</v>
      </c>
      <c r="C173" s="339" t="s">
        <v>429</v>
      </c>
      <c r="D173" s="593" t="s">
        <v>1205</v>
      </c>
      <c r="E173" s="594" t="s">
        <v>633</v>
      </c>
      <c r="F173" s="595">
        <v>1430</v>
      </c>
      <c r="G173" s="388">
        <f t="shared" si="2"/>
        <v>1430</v>
      </c>
      <c r="H173" s="388">
        <v>1430</v>
      </c>
      <c r="I173" s="388" t="s">
        <v>97</v>
      </c>
      <c r="J173" s="596">
        <v>669.02999999999895</v>
      </c>
      <c r="K173" s="596">
        <v>2190.0500000000002</v>
      </c>
      <c r="L173" s="853">
        <v>38511</v>
      </c>
      <c r="M173" s="597">
        <v>41424</v>
      </c>
      <c r="N173" s="597" t="s">
        <v>97</v>
      </c>
      <c r="O173" s="550">
        <v>30</v>
      </c>
      <c r="P173" s="598">
        <v>2.85</v>
      </c>
    </row>
    <row r="174" spans="1:16" x14ac:dyDescent="0.2">
      <c r="A174" s="1"/>
      <c r="B174" s="320" t="s">
        <v>172</v>
      </c>
      <c r="C174" s="321" t="s">
        <v>1491</v>
      </c>
      <c r="D174" s="322" t="s">
        <v>1205</v>
      </c>
      <c r="E174" s="343" t="s">
        <v>633</v>
      </c>
      <c r="F174" s="591">
        <v>2900</v>
      </c>
      <c r="G174" s="323">
        <f t="shared" si="2"/>
        <v>2900</v>
      </c>
      <c r="H174" s="323">
        <v>2900</v>
      </c>
      <c r="I174" s="323" t="s">
        <v>97</v>
      </c>
      <c r="J174" s="324">
        <v>635.80999999999904</v>
      </c>
      <c r="K174" s="324">
        <v>4079.8299999999899</v>
      </c>
      <c r="L174" s="602">
        <v>39520</v>
      </c>
      <c r="M174" s="349">
        <v>41520</v>
      </c>
      <c r="N174" s="349" t="s">
        <v>97</v>
      </c>
      <c r="O174" s="542">
        <v>38</v>
      </c>
      <c r="P174" s="592">
        <v>5.25</v>
      </c>
    </row>
    <row r="175" spans="1:16" x14ac:dyDescent="0.2">
      <c r="A175" s="1"/>
      <c r="B175" s="320" t="s">
        <v>173</v>
      </c>
      <c r="C175" s="339" t="s">
        <v>1492</v>
      </c>
      <c r="D175" s="593" t="s">
        <v>1257</v>
      </c>
      <c r="E175" s="594" t="s">
        <v>633</v>
      </c>
      <c r="F175" s="595">
        <v>718</v>
      </c>
      <c r="G175" s="388">
        <f t="shared" si="2"/>
        <v>718</v>
      </c>
      <c r="H175" s="388">
        <v>718</v>
      </c>
      <c r="I175" s="388" t="s">
        <v>97</v>
      </c>
      <c r="J175" s="596">
        <v>409.68</v>
      </c>
      <c r="K175" s="596">
        <v>1105.76</v>
      </c>
      <c r="L175" s="853">
        <v>33667</v>
      </c>
      <c r="M175" s="597">
        <v>38988</v>
      </c>
      <c r="N175" s="597" t="s">
        <v>97</v>
      </c>
      <c r="O175" s="550">
        <v>113</v>
      </c>
      <c r="P175" s="598">
        <v>6.91</v>
      </c>
    </row>
    <row r="176" spans="1:16" x14ac:dyDescent="0.2">
      <c r="A176" s="1"/>
      <c r="B176" s="320" t="s">
        <v>174</v>
      </c>
      <c r="C176" s="321" t="s">
        <v>432</v>
      </c>
      <c r="D176" s="322" t="s">
        <v>1257</v>
      </c>
      <c r="E176" s="343" t="s">
        <v>633</v>
      </c>
      <c r="F176" s="591">
        <v>717</v>
      </c>
      <c r="G176" s="323">
        <f t="shared" si="2"/>
        <v>717</v>
      </c>
      <c r="H176" s="323">
        <v>717</v>
      </c>
      <c r="I176" s="323" t="s">
        <v>97</v>
      </c>
      <c r="J176" s="324">
        <v>1020.88</v>
      </c>
      <c r="K176" s="324">
        <v>1903.5799999999899</v>
      </c>
      <c r="L176" s="602">
        <v>32477</v>
      </c>
      <c r="M176" s="349">
        <v>38988</v>
      </c>
      <c r="N176" s="349" t="s">
        <v>97</v>
      </c>
      <c r="O176" s="542">
        <v>76</v>
      </c>
      <c r="P176" s="592">
        <v>8.3800000000000008</v>
      </c>
    </row>
    <row r="177" spans="1:16" x14ac:dyDescent="0.2">
      <c r="A177" s="1"/>
      <c r="B177" s="320" t="s">
        <v>176</v>
      </c>
      <c r="C177" s="321" t="s">
        <v>433</v>
      </c>
      <c r="D177" s="322" t="s">
        <v>1257</v>
      </c>
      <c r="E177" s="343" t="s">
        <v>633</v>
      </c>
      <c r="F177" s="591">
        <v>724</v>
      </c>
      <c r="G177" s="323">
        <f t="shared" si="2"/>
        <v>724</v>
      </c>
      <c r="H177" s="323">
        <v>724</v>
      </c>
      <c r="I177" s="323" t="s">
        <v>97</v>
      </c>
      <c r="J177" s="324">
        <v>313.98</v>
      </c>
      <c r="K177" s="324">
        <v>1115.68</v>
      </c>
      <c r="L177" s="602">
        <v>38359</v>
      </c>
      <c r="M177" s="349">
        <v>39135</v>
      </c>
      <c r="N177" s="349" t="s">
        <v>97</v>
      </c>
      <c r="O177" s="542">
        <v>24</v>
      </c>
      <c r="P177" s="592">
        <v>7.01</v>
      </c>
    </row>
    <row r="178" spans="1:16" x14ac:dyDescent="0.2">
      <c r="A178" s="1"/>
      <c r="B178" s="320" t="s">
        <v>177</v>
      </c>
      <c r="C178" s="321" t="s">
        <v>434</v>
      </c>
      <c r="D178" s="322" t="s">
        <v>1257</v>
      </c>
      <c r="E178" s="343" t="s">
        <v>633</v>
      </c>
      <c r="F178" s="591">
        <v>667</v>
      </c>
      <c r="G178" s="323">
        <f t="shared" si="2"/>
        <v>667</v>
      </c>
      <c r="H178" s="323">
        <v>667</v>
      </c>
      <c r="I178" s="323" t="s">
        <v>97</v>
      </c>
      <c r="J178" s="324">
        <v>685.69</v>
      </c>
      <c r="K178" s="324">
        <v>1170.5799999999899</v>
      </c>
      <c r="L178" s="602">
        <v>39113</v>
      </c>
      <c r="M178" s="349">
        <v>39353</v>
      </c>
      <c r="N178" s="349" t="s">
        <v>97</v>
      </c>
      <c r="O178" s="542">
        <v>56</v>
      </c>
      <c r="P178" s="592">
        <v>9.15</v>
      </c>
    </row>
    <row r="179" spans="1:16" x14ac:dyDescent="0.2">
      <c r="A179" s="1"/>
      <c r="B179" s="320" t="s">
        <v>178</v>
      </c>
      <c r="C179" s="339" t="s">
        <v>435</v>
      </c>
      <c r="D179" s="593" t="s">
        <v>1257</v>
      </c>
      <c r="E179" s="594" t="s">
        <v>633</v>
      </c>
      <c r="F179" s="595">
        <v>549</v>
      </c>
      <c r="G179" s="388">
        <f t="shared" si="2"/>
        <v>549</v>
      </c>
      <c r="H179" s="388">
        <v>549</v>
      </c>
      <c r="I179" s="388" t="s">
        <v>97</v>
      </c>
      <c r="J179" s="596">
        <v>436.61</v>
      </c>
      <c r="K179" s="596">
        <v>994.53999999999905</v>
      </c>
      <c r="L179" s="853">
        <v>39156</v>
      </c>
      <c r="M179" s="597">
        <v>39353</v>
      </c>
      <c r="N179" s="597" t="s">
        <v>97</v>
      </c>
      <c r="O179" s="550">
        <v>40</v>
      </c>
      <c r="P179" s="598">
        <v>6.22</v>
      </c>
    </row>
    <row r="180" spans="1:16" x14ac:dyDescent="0.2">
      <c r="A180" s="1"/>
      <c r="B180" s="320" t="s">
        <v>179</v>
      </c>
      <c r="C180" s="321" t="s">
        <v>436</v>
      </c>
      <c r="D180" s="322" t="s">
        <v>1257</v>
      </c>
      <c r="E180" s="343" t="s">
        <v>633</v>
      </c>
      <c r="F180" s="591">
        <v>338</v>
      </c>
      <c r="G180" s="323">
        <f t="shared" si="2"/>
        <v>338</v>
      </c>
      <c r="H180" s="323">
        <v>338</v>
      </c>
      <c r="I180" s="323" t="s">
        <v>97</v>
      </c>
      <c r="J180" s="324">
        <v>358.68</v>
      </c>
      <c r="K180" s="324">
        <v>634.19000000000005</v>
      </c>
      <c r="L180" s="602">
        <v>39167</v>
      </c>
      <c r="M180" s="349">
        <v>39353</v>
      </c>
      <c r="N180" s="349" t="s">
        <v>97</v>
      </c>
      <c r="O180" s="542">
        <v>27</v>
      </c>
      <c r="P180" s="592">
        <v>4.95</v>
      </c>
    </row>
    <row r="181" spans="1:16" x14ac:dyDescent="0.2">
      <c r="A181" s="1"/>
      <c r="B181" s="320" t="s">
        <v>181</v>
      </c>
      <c r="C181" s="339" t="s">
        <v>437</v>
      </c>
      <c r="D181" s="593" t="s">
        <v>1257</v>
      </c>
      <c r="E181" s="594" t="s">
        <v>633</v>
      </c>
      <c r="F181" s="595">
        <v>746</v>
      </c>
      <c r="G181" s="388">
        <f t="shared" si="2"/>
        <v>746</v>
      </c>
      <c r="H181" s="388">
        <v>746</v>
      </c>
      <c r="I181" s="388" t="s">
        <v>97</v>
      </c>
      <c r="J181" s="596">
        <v>550.97</v>
      </c>
      <c r="K181" s="596">
        <v>1266.0999999999899</v>
      </c>
      <c r="L181" s="853">
        <v>39836</v>
      </c>
      <c r="M181" s="597">
        <v>39871</v>
      </c>
      <c r="N181" s="597" t="s">
        <v>97</v>
      </c>
      <c r="O181" s="550">
        <v>51</v>
      </c>
      <c r="P181" s="598">
        <v>12.16</v>
      </c>
    </row>
    <row r="182" spans="1:16" x14ac:dyDescent="0.2">
      <c r="A182" s="1"/>
      <c r="B182" s="320" t="s">
        <v>182</v>
      </c>
      <c r="C182" s="321" t="s">
        <v>438</v>
      </c>
      <c r="D182" s="322" t="s">
        <v>1257</v>
      </c>
      <c r="E182" s="343" t="s">
        <v>633</v>
      </c>
      <c r="F182" s="591">
        <v>1390</v>
      </c>
      <c r="G182" s="323">
        <f t="shared" si="2"/>
        <v>1390</v>
      </c>
      <c r="H182" s="323">
        <v>1390</v>
      </c>
      <c r="I182" s="323" t="s">
        <v>97</v>
      </c>
      <c r="J182" s="324">
        <v>1102.3199999999899</v>
      </c>
      <c r="K182" s="324">
        <v>2370.21</v>
      </c>
      <c r="L182" s="602">
        <v>39283</v>
      </c>
      <c r="M182" s="349">
        <v>40410</v>
      </c>
      <c r="N182" s="349" t="s">
        <v>97</v>
      </c>
      <c r="O182" s="542">
        <v>31</v>
      </c>
      <c r="P182" s="592">
        <v>6.91</v>
      </c>
    </row>
    <row r="183" spans="1:16" x14ac:dyDescent="0.2">
      <c r="A183" s="1"/>
      <c r="B183" s="320" t="s">
        <v>183</v>
      </c>
      <c r="C183" s="339" t="s">
        <v>439</v>
      </c>
      <c r="D183" s="593" t="s">
        <v>1208</v>
      </c>
      <c r="E183" s="594" t="s">
        <v>633</v>
      </c>
      <c r="F183" s="595">
        <v>494</v>
      </c>
      <c r="G183" s="388">
        <f t="shared" si="2"/>
        <v>494</v>
      </c>
      <c r="H183" s="388">
        <v>494</v>
      </c>
      <c r="I183" s="388" t="s">
        <v>97</v>
      </c>
      <c r="J183" s="596">
        <v>313.31999999999903</v>
      </c>
      <c r="K183" s="596">
        <v>1106.1600000000001</v>
      </c>
      <c r="L183" s="853">
        <v>33616</v>
      </c>
      <c r="M183" s="597">
        <v>38987</v>
      </c>
      <c r="N183" s="597" t="s">
        <v>97</v>
      </c>
      <c r="O183" s="550">
        <v>89</v>
      </c>
      <c r="P183" s="598">
        <v>5.4</v>
      </c>
    </row>
    <row r="184" spans="1:16" x14ac:dyDescent="0.2">
      <c r="A184" s="1"/>
      <c r="B184" s="320" t="s">
        <v>184</v>
      </c>
      <c r="C184" s="321" t="s">
        <v>440</v>
      </c>
      <c r="D184" s="322" t="s">
        <v>1208</v>
      </c>
      <c r="E184" s="343" t="s">
        <v>633</v>
      </c>
      <c r="F184" s="591">
        <v>1860</v>
      </c>
      <c r="G184" s="323">
        <f t="shared" si="2"/>
        <v>1860</v>
      </c>
      <c r="H184" s="323">
        <v>1860</v>
      </c>
      <c r="I184" s="323" t="s">
        <v>97</v>
      </c>
      <c r="J184" s="324">
        <v>502.25999999999902</v>
      </c>
      <c r="K184" s="324">
        <v>2584.17</v>
      </c>
      <c r="L184" s="602">
        <v>38029</v>
      </c>
      <c r="M184" s="349">
        <v>38988</v>
      </c>
      <c r="N184" s="349" t="s">
        <v>97</v>
      </c>
      <c r="O184" s="542">
        <v>34</v>
      </c>
      <c r="P184" s="592">
        <v>8.98</v>
      </c>
    </row>
    <row r="185" spans="1:16" x14ac:dyDescent="0.2">
      <c r="A185" s="1"/>
      <c r="B185" s="320" t="s">
        <v>185</v>
      </c>
      <c r="C185" s="321" t="s">
        <v>441</v>
      </c>
      <c r="D185" s="322" t="s">
        <v>625</v>
      </c>
      <c r="E185" s="343" t="s">
        <v>633</v>
      </c>
      <c r="F185" s="591">
        <v>1040</v>
      </c>
      <c r="G185" s="323">
        <f t="shared" si="2"/>
        <v>1040</v>
      </c>
      <c r="H185" s="323">
        <v>1040</v>
      </c>
      <c r="I185" s="323" t="s">
        <v>97</v>
      </c>
      <c r="J185" s="324">
        <v>411.02999999999901</v>
      </c>
      <c r="K185" s="324">
        <v>2402.27</v>
      </c>
      <c r="L185" s="602">
        <v>32583</v>
      </c>
      <c r="M185" s="349">
        <v>38988</v>
      </c>
      <c r="N185" s="349" t="s">
        <v>97</v>
      </c>
      <c r="O185" s="542">
        <v>168</v>
      </c>
      <c r="P185" s="592">
        <v>5.56</v>
      </c>
    </row>
    <row r="186" spans="1:16" x14ac:dyDescent="0.2">
      <c r="A186" s="1"/>
      <c r="B186" s="320" t="s">
        <v>186</v>
      </c>
      <c r="C186" s="321" t="s">
        <v>442</v>
      </c>
      <c r="D186" s="322" t="s">
        <v>1210</v>
      </c>
      <c r="E186" s="343" t="s">
        <v>633</v>
      </c>
      <c r="F186" s="591">
        <v>951</v>
      </c>
      <c r="G186" s="323">
        <f t="shared" si="2"/>
        <v>951</v>
      </c>
      <c r="H186" s="323">
        <v>951</v>
      </c>
      <c r="I186" s="323" t="s">
        <v>97</v>
      </c>
      <c r="J186" s="324">
        <v>885.91999999999905</v>
      </c>
      <c r="K186" s="324">
        <v>1640.5400000000002</v>
      </c>
      <c r="L186" s="602">
        <v>32081</v>
      </c>
      <c r="M186" s="349">
        <v>38988</v>
      </c>
      <c r="N186" s="349" t="s">
        <v>97</v>
      </c>
      <c r="O186" s="542">
        <v>126</v>
      </c>
      <c r="P186" s="592">
        <v>8.1</v>
      </c>
    </row>
    <row r="187" spans="1:16" x14ac:dyDescent="0.2">
      <c r="A187" s="1"/>
      <c r="B187" s="320" t="s">
        <v>187</v>
      </c>
      <c r="C187" s="339" t="s">
        <v>443</v>
      </c>
      <c r="D187" s="593" t="s">
        <v>1210</v>
      </c>
      <c r="E187" s="594" t="s">
        <v>633</v>
      </c>
      <c r="F187" s="595">
        <v>905</v>
      </c>
      <c r="G187" s="388">
        <f t="shared" si="2"/>
        <v>905</v>
      </c>
      <c r="H187" s="388">
        <v>905</v>
      </c>
      <c r="I187" s="388" t="s">
        <v>97</v>
      </c>
      <c r="J187" s="596">
        <v>252.16</v>
      </c>
      <c r="K187" s="596">
        <v>1369.2</v>
      </c>
      <c r="L187" s="853">
        <v>38357</v>
      </c>
      <c r="M187" s="597">
        <v>38988</v>
      </c>
      <c r="N187" s="597" t="s">
        <v>97</v>
      </c>
      <c r="O187" s="550">
        <v>15</v>
      </c>
      <c r="P187" s="598">
        <v>4.91</v>
      </c>
    </row>
    <row r="188" spans="1:16" x14ac:dyDescent="0.2">
      <c r="A188" s="1"/>
      <c r="B188" s="320" t="s">
        <v>188</v>
      </c>
      <c r="C188" s="321" t="s">
        <v>444</v>
      </c>
      <c r="D188" s="322" t="s">
        <v>1210</v>
      </c>
      <c r="E188" s="343" t="s">
        <v>633</v>
      </c>
      <c r="F188" s="591">
        <v>774</v>
      </c>
      <c r="G188" s="323">
        <f t="shared" si="2"/>
        <v>774</v>
      </c>
      <c r="H188" s="323">
        <v>774</v>
      </c>
      <c r="I188" s="323" t="s">
        <v>97</v>
      </c>
      <c r="J188" s="324">
        <v>581.64999999999895</v>
      </c>
      <c r="K188" s="324">
        <v>1446.39</v>
      </c>
      <c r="L188" s="602">
        <v>39518</v>
      </c>
      <c r="M188" s="349">
        <v>39569</v>
      </c>
      <c r="N188" s="349" t="s">
        <v>97</v>
      </c>
      <c r="O188" s="542">
        <v>64</v>
      </c>
      <c r="P188" s="592">
        <v>5.33</v>
      </c>
    </row>
    <row r="189" spans="1:16" x14ac:dyDescent="0.2">
      <c r="A189" s="1"/>
      <c r="B189" s="320" t="s">
        <v>189</v>
      </c>
      <c r="C189" s="339" t="s">
        <v>1493</v>
      </c>
      <c r="D189" s="593" t="s">
        <v>1210</v>
      </c>
      <c r="E189" s="594" t="s">
        <v>633</v>
      </c>
      <c r="F189" s="595">
        <v>1720</v>
      </c>
      <c r="G189" s="388">
        <f t="shared" si="2"/>
        <v>1720</v>
      </c>
      <c r="H189" s="388">
        <v>1720</v>
      </c>
      <c r="I189" s="388" t="s">
        <v>97</v>
      </c>
      <c r="J189" s="596">
        <v>867.24</v>
      </c>
      <c r="K189" s="596">
        <v>2660.78</v>
      </c>
      <c r="L189" s="853">
        <v>39477</v>
      </c>
      <c r="M189" s="597">
        <v>41992</v>
      </c>
      <c r="N189" s="597" t="s">
        <v>97</v>
      </c>
      <c r="O189" s="550">
        <v>29</v>
      </c>
      <c r="P189" s="598">
        <v>6.17</v>
      </c>
    </row>
    <row r="190" spans="1:16" x14ac:dyDescent="0.2">
      <c r="A190" s="1"/>
      <c r="B190" s="320" t="s">
        <v>191</v>
      </c>
      <c r="C190" s="321" t="s">
        <v>446</v>
      </c>
      <c r="D190" s="322" t="s">
        <v>1286</v>
      </c>
      <c r="E190" s="343" t="s">
        <v>1287</v>
      </c>
      <c r="F190" s="591">
        <v>498</v>
      </c>
      <c r="G190" s="323">
        <f t="shared" si="2"/>
        <v>498</v>
      </c>
      <c r="H190" s="323">
        <v>498</v>
      </c>
      <c r="I190" s="323" t="s">
        <v>97</v>
      </c>
      <c r="J190" s="324">
        <v>593.03999999999905</v>
      </c>
      <c r="K190" s="324">
        <v>1004.53</v>
      </c>
      <c r="L190" s="602">
        <v>39489</v>
      </c>
      <c r="M190" s="349">
        <v>39510</v>
      </c>
      <c r="N190" s="349" t="s">
        <v>97</v>
      </c>
      <c r="O190" s="542">
        <v>43</v>
      </c>
      <c r="P190" s="592">
        <v>11.76</v>
      </c>
    </row>
    <row r="191" spans="1:16" x14ac:dyDescent="0.2">
      <c r="A191" s="1"/>
      <c r="B191" s="320" t="s">
        <v>192</v>
      </c>
      <c r="C191" s="339" t="s">
        <v>447</v>
      </c>
      <c r="D191" s="593" t="s">
        <v>1254</v>
      </c>
      <c r="E191" s="594" t="s">
        <v>633</v>
      </c>
      <c r="F191" s="595">
        <v>1060</v>
      </c>
      <c r="G191" s="388">
        <f t="shared" si="2"/>
        <v>1060</v>
      </c>
      <c r="H191" s="388">
        <v>1060</v>
      </c>
      <c r="I191" s="388" t="s">
        <v>97</v>
      </c>
      <c r="J191" s="596">
        <v>990.38</v>
      </c>
      <c r="K191" s="596">
        <v>2272.01999999999</v>
      </c>
      <c r="L191" s="853">
        <v>31787</v>
      </c>
      <c r="M191" s="597">
        <v>38987</v>
      </c>
      <c r="N191" s="597" t="s">
        <v>97</v>
      </c>
      <c r="O191" s="550">
        <v>48</v>
      </c>
      <c r="P191" s="598">
        <v>9.6999999999999993</v>
      </c>
    </row>
    <row r="192" spans="1:16" x14ac:dyDescent="0.2">
      <c r="A192" s="1"/>
      <c r="B192" s="320" t="s">
        <v>193</v>
      </c>
      <c r="C192" s="321" t="s">
        <v>448</v>
      </c>
      <c r="D192" s="322" t="s">
        <v>1254</v>
      </c>
      <c r="E192" s="343" t="s">
        <v>633</v>
      </c>
      <c r="F192" s="591">
        <v>414</v>
      </c>
      <c r="G192" s="323">
        <f t="shared" si="2"/>
        <v>414</v>
      </c>
      <c r="H192" s="323">
        <v>414</v>
      </c>
      <c r="I192" s="323" t="s">
        <v>97</v>
      </c>
      <c r="J192" s="324">
        <v>260.88</v>
      </c>
      <c r="K192" s="324">
        <v>666.90999999999894</v>
      </c>
      <c r="L192" s="602">
        <v>37663</v>
      </c>
      <c r="M192" s="349">
        <v>38988</v>
      </c>
      <c r="N192" s="349" t="s">
        <v>97</v>
      </c>
      <c r="O192" s="542">
        <v>20</v>
      </c>
      <c r="P192" s="592">
        <v>8.16</v>
      </c>
    </row>
    <row r="193" spans="1:16" x14ac:dyDescent="0.2">
      <c r="A193" s="1"/>
      <c r="B193" s="320" t="s">
        <v>194</v>
      </c>
      <c r="C193" s="321" t="s">
        <v>1494</v>
      </c>
      <c r="D193" s="322" t="s">
        <v>615</v>
      </c>
      <c r="E193" s="343" t="s">
        <v>633</v>
      </c>
      <c r="F193" s="591">
        <v>1790</v>
      </c>
      <c r="G193" s="323">
        <f t="shared" si="2"/>
        <v>1790</v>
      </c>
      <c r="H193" s="323">
        <v>1790</v>
      </c>
      <c r="I193" s="323" t="s">
        <v>97</v>
      </c>
      <c r="J193" s="324">
        <v>916.74</v>
      </c>
      <c r="K193" s="324">
        <v>2638.21</v>
      </c>
      <c r="L193" s="602">
        <v>39479</v>
      </c>
      <c r="M193" s="349">
        <v>41992</v>
      </c>
      <c r="N193" s="349" t="s">
        <v>97</v>
      </c>
      <c r="O193" s="542">
        <v>26</v>
      </c>
      <c r="P193" s="592">
        <v>10.1</v>
      </c>
    </row>
    <row r="194" spans="1:16" x14ac:dyDescent="0.2">
      <c r="A194" s="1"/>
      <c r="B194" s="320" t="s">
        <v>195</v>
      </c>
      <c r="C194" s="321" t="s">
        <v>450</v>
      </c>
      <c r="D194" s="322" t="s">
        <v>1248</v>
      </c>
      <c r="E194" s="343" t="s">
        <v>633</v>
      </c>
      <c r="F194" s="591">
        <v>730</v>
      </c>
      <c r="G194" s="323">
        <f t="shared" si="2"/>
        <v>730</v>
      </c>
      <c r="H194" s="323">
        <v>730</v>
      </c>
      <c r="I194" s="323" t="s">
        <v>97</v>
      </c>
      <c r="J194" s="324">
        <v>386.23</v>
      </c>
      <c r="K194" s="324">
        <v>1094.23</v>
      </c>
      <c r="L194" s="602">
        <v>38967</v>
      </c>
      <c r="M194" s="349">
        <v>39135</v>
      </c>
      <c r="N194" s="349" t="s">
        <v>97</v>
      </c>
      <c r="O194" s="542">
        <v>20</v>
      </c>
      <c r="P194" s="592">
        <v>6.72</v>
      </c>
    </row>
    <row r="195" spans="1:16" x14ac:dyDescent="0.2">
      <c r="A195" s="1"/>
      <c r="B195" s="320" t="s">
        <v>196</v>
      </c>
      <c r="C195" s="339" t="s">
        <v>451</v>
      </c>
      <c r="D195" s="593" t="s">
        <v>1248</v>
      </c>
      <c r="E195" s="594" t="s">
        <v>633</v>
      </c>
      <c r="F195" s="595">
        <v>437</v>
      </c>
      <c r="G195" s="388">
        <f t="shared" si="2"/>
        <v>437</v>
      </c>
      <c r="H195" s="388">
        <v>437</v>
      </c>
      <c r="I195" s="388" t="s">
        <v>97</v>
      </c>
      <c r="J195" s="596">
        <v>831.00999999999794</v>
      </c>
      <c r="K195" s="596">
        <v>1374.14</v>
      </c>
      <c r="L195" s="853">
        <v>32387</v>
      </c>
      <c r="M195" s="597">
        <v>39171</v>
      </c>
      <c r="N195" s="597" t="s">
        <v>97</v>
      </c>
      <c r="O195" s="550">
        <v>67</v>
      </c>
      <c r="P195" s="598">
        <v>8.0500000000000007</v>
      </c>
    </row>
    <row r="196" spans="1:16" x14ac:dyDescent="0.2">
      <c r="A196" s="1"/>
      <c r="B196" s="320" t="s">
        <v>197</v>
      </c>
      <c r="C196" s="321" t="s">
        <v>452</v>
      </c>
      <c r="D196" s="322" t="s">
        <v>1248</v>
      </c>
      <c r="E196" s="343" t="s">
        <v>633</v>
      </c>
      <c r="F196" s="591">
        <v>3800</v>
      </c>
      <c r="G196" s="323">
        <f t="shared" si="2"/>
        <v>3800</v>
      </c>
      <c r="H196" s="323">
        <v>3800</v>
      </c>
      <c r="I196" s="323" t="s">
        <v>97</v>
      </c>
      <c r="J196" s="324">
        <v>771.08</v>
      </c>
      <c r="K196" s="324">
        <v>5110.9799999999896</v>
      </c>
      <c r="L196" s="602">
        <v>39072</v>
      </c>
      <c r="M196" s="349">
        <v>41520</v>
      </c>
      <c r="N196" s="349" t="s">
        <v>97</v>
      </c>
      <c r="O196" s="542">
        <v>58</v>
      </c>
      <c r="P196" s="592">
        <v>8.42</v>
      </c>
    </row>
    <row r="197" spans="1:16" x14ac:dyDescent="0.2">
      <c r="A197" s="1"/>
      <c r="B197" s="320" t="s">
        <v>198</v>
      </c>
      <c r="C197" s="339" t="s">
        <v>453</v>
      </c>
      <c r="D197" s="593" t="s">
        <v>1285</v>
      </c>
      <c r="E197" s="594" t="s">
        <v>633</v>
      </c>
      <c r="F197" s="595">
        <v>2420</v>
      </c>
      <c r="G197" s="388">
        <f t="shared" si="2"/>
        <v>2420</v>
      </c>
      <c r="H197" s="388">
        <v>2420</v>
      </c>
      <c r="I197" s="388" t="s">
        <v>97</v>
      </c>
      <c r="J197" s="596">
        <v>574.23</v>
      </c>
      <c r="K197" s="596">
        <v>3917.5999999999899</v>
      </c>
      <c r="L197" s="853">
        <v>38049</v>
      </c>
      <c r="M197" s="597">
        <v>38988</v>
      </c>
      <c r="N197" s="597" t="s">
        <v>97</v>
      </c>
      <c r="O197" s="550">
        <v>79</v>
      </c>
      <c r="P197" s="598">
        <v>7.56</v>
      </c>
    </row>
    <row r="198" spans="1:16" x14ac:dyDescent="0.2">
      <c r="A198" s="1"/>
      <c r="B198" s="320" t="s">
        <v>199</v>
      </c>
      <c r="C198" s="321" t="s">
        <v>454</v>
      </c>
      <c r="D198" s="322" t="s">
        <v>1285</v>
      </c>
      <c r="E198" s="343" t="s">
        <v>633</v>
      </c>
      <c r="F198" s="591">
        <v>779</v>
      </c>
      <c r="G198" s="323">
        <f t="shared" si="2"/>
        <v>779</v>
      </c>
      <c r="H198" s="323">
        <v>779</v>
      </c>
      <c r="I198" s="323" t="s">
        <v>97</v>
      </c>
      <c r="J198" s="324">
        <v>273.76999999999902</v>
      </c>
      <c r="K198" s="324">
        <v>1185.3399999999899</v>
      </c>
      <c r="L198" s="602">
        <v>38049</v>
      </c>
      <c r="M198" s="349">
        <v>38988</v>
      </c>
      <c r="N198" s="349" t="s">
        <v>97</v>
      </c>
      <c r="O198" s="542">
        <v>28</v>
      </c>
      <c r="P198" s="592">
        <v>3.9</v>
      </c>
    </row>
    <row r="199" spans="1:16" x14ac:dyDescent="0.2">
      <c r="A199" s="1"/>
      <c r="B199" s="320" t="s">
        <v>200</v>
      </c>
      <c r="C199" s="339" t="s">
        <v>455</v>
      </c>
      <c r="D199" s="593" t="s">
        <v>1285</v>
      </c>
      <c r="E199" s="594" t="s">
        <v>633</v>
      </c>
      <c r="F199" s="595">
        <v>632</v>
      </c>
      <c r="G199" s="388">
        <f t="shared" si="2"/>
        <v>632</v>
      </c>
      <c r="H199" s="388">
        <v>632</v>
      </c>
      <c r="I199" s="388" t="s">
        <v>97</v>
      </c>
      <c r="J199" s="596">
        <v>192.33</v>
      </c>
      <c r="K199" s="596">
        <v>958.47</v>
      </c>
      <c r="L199" s="853">
        <v>37697</v>
      </c>
      <c r="M199" s="597">
        <v>38988</v>
      </c>
      <c r="N199" s="597" t="s">
        <v>97</v>
      </c>
      <c r="O199" s="550">
        <v>12</v>
      </c>
      <c r="P199" s="598">
        <v>3.78</v>
      </c>
    </row>
    <row r="200" spans="1:16" x14ac:dyDescent="0.2">
      <c r="A200" s="1"/>
      <c r="B200" s="320" t="s">
        <v>201</v>
      </c>
      <c r="C200" s="321" t="s">
        <v>456</v>
      </c>
      <c r="D200" s="322" t="s">
        <v>1288</v>
      </c>
      <c r="E200" s="343" t="s">
        <v>633</v>
      </c>
      <c r="F200" s="591">
        <v>528</v>
      </c>
      <c r="G200" s="323">
        <f t="shared" si="2"/>
        <v>528</v>
      </c>
      <c r="H200" s="323">
        <v>528</v>
      </c>
      <c r="I200" s="323" t="s">
        <v>97</v>
      </c>
      <c r="J200" s="324">
        <v>281.63999999999902</v>
      </c>
      <c r="K200" s="324">
        <v>1350.89</v>
      </c>
      <c r="L200" s="602">
        <v>32756</v>
      </c>
      <c r="M200" s="349">
        <v>38987</v>
      </c>
      <c r="N200" s="349" t="s">
        <v>97</v>
      </c>
      <c r="O200" s="542">
        <v>64</v>
      </c>
      <c r="P200" s="592">
        <v>5.88</v>
      </c>
    </row>
    <row r="201" spans="1:16" x14ac:dyDescent="0.2">
      <c r="A201" s="1"/>
      <c r="B201" s="320" t="s">
        <v>202</v>
      </c>
      <c r="C201" s="321" t="s">
        <v>457</v>
      </c>
      <c r="D201" s="322" t="s">
        <v>630</v>
      </c>
      <c r="E201" s="343" t="s">
        <v>633</v>
      </c>
      <c r="F201" s="591">
        <v>1290</v>
      </c>
      <c r="G201" s="323">
        <f t="shared" si="2"/>
        <v>1290</v>
      </c>
      <c r="H201" s="323">
        <v>1290</v>
      </c>
      <c r="I201" s="323" t="s">
        <v>97</v>
      </c>
      <c r="J201" s="324">
        <v>408.94999999999902</v>
      </c>
      <c r="K201" s="324">
        <v>2200.7800000000002</v>
      </c>
      <c r="L201" s="602">
        <v>38359</v>
      </c>
      <c r="M201" s="349">
        <v>38988</v>
      </c>
      <c r="N201" s="349" t="s">
        <v>97</v>
      </c>
      <c r="O201" s="542">
        <v>112</v>
      </c>
      <c r="P201" s="592">
        <v>6.3</v>
      </c>
    </row>
    <row r="202" spans="1:16" x14ac:dyDescent="0.2">
      <c r="A202" s="1"/>
      <c r="B202" s="320" t="s">
        <v>203</v>
      </c>
      <c r="C202" s="321" t="s">
        <v>458</v>
      </c>
      <c r="D202" s="322" t="s">
        <v>1288</v>
      </c>
      <c r="E202" s="343" t="s">
        <v>633</v>
      </c>
      <c r="F202" s="591">
        <v>758</v>
      </c>
      <c r="G202" s="323">
        <f t="shared" si="2"/>
        <v>758</v>
      </c>
      <c r="H202" s="323">
        <v>758</v>
      </c>
      <c r="I202" s="323" t="s">
        <v>97</v>
      </c>
      <c r="J202" s="324">
        <v>348.75</v>
      </c>
      <c r="K202" s="324">
        <v>1073.74</v>
      </c>
      <c r="L202" s="602">
        <v>38049</v>
      </c>
      <c r="M202" s="349">
        <v>38988</v>
      </c>
      <c r="N202" s="349" t="s">
        <v>97</v>
      </c>
      <c r="O202" s="542">
        <v>75</v>
      </c>
      <c r="P202" s="592">
        <v>3.66</v>
      </c>
    </row>
    <row r="203" spans="1:16" x14ac:dyDescent="0.2">
      <c r="A203" s="1"/>
      <c r="B203" s="320" t="s">
        <v>204</v>
      </c>
      <c r="C203" s="339" t="s">
        <v>459</v>
      </c>
      <c r="D203" s="593" t="s">
        <v>1260</v>
      </c>
      <c r="E203" s="594" t="s">
        <v>633</v>
      </c>
      <c r="F203" s="595">
        <v>722</v>
      </c>
      <c r="G203" s="388">
        <f t="shared" si="2"/>
        <v>722</v>
      </c>
      <c r="H203" s="388">
        <v>722</v>
      </c>
      <c r="I203" s="388" t="s">
        <v>97</v>
      </c>
      <c r="J203" s="596">
        <v>388.24</v>
      </c>
      <c r="K203" s="596">
        <v>1159.3499999999899</v>
      </c>
      <c r="L203" s="853">
        <v>37705</v>
      </c>
      <c r="M203" s="597">
        <v>38988</v>
      </c>
      <c r="N203" s="597" t="s">
        <v>97</v>
      </c>
      <c r="O203" s="550">
        <v>21</v>
      </c>
      <c r="P203" s="598">
        <v>4.37</v>
      </c>
    </row>
    <row r="204" spans="1:16" x14ac:dyDescent="0.2">
      <c r="A204" s="1"/>
      <c r="B204" s="320" t="s">
        <v>205</v>
      </c>
      <c r="C204" s="321" t="s">
        <v>460</v>
      </c>
      <c r="D204" s="322" t="s">
        <v>1260</v>
      </c>
      <c r="E204" s="343" t="s">
        <v>633</v>
      </c>
      <c r="F204" s="591">
        <v>640</v>
      </c>
      <c r="G204" s="323">
        <f t="shared" si="2"/>
        <v>640</v>
      </c>
      <c r="H204" s="323">
        <v>640</v>
      </c>
      <c r="I204" s="323" t="s">
        <v>97</v>
      </c>
      <c r="J204" s="324">
        <v>317.85000000000002</v>
      </c>
      <c r="K204" s="324">
        <v>1076.5699999999899</v>
      </c>
      <c r="L204" s="602">
        <v>38030</v>
      </c>
      <c r="M204" s="349">
        <v>38988</v>
      </c>
      <c r="N204" s="349" t="s">
        <v>97</v>
      </c>
      <c r="O204" s="542">
        <v>14</v>
      </c>
      <c r="P204" s="592">
        <v>4.78</v>
      </c>
    </row>
    <row r="205" spans="1:16" x14ac:dyDescent="0.2">
      <c r="A205" s="1"/>
      <c r="B205" s="320" t="s">
        <v>206</v>
      </c>
      <c r="C205" s="339" t="s">
        <v>461</v>
      </c>
      <c r="D205" s="593" t="s">
        <v>1260</v>
      </c>
      <c r="E205" s="594" t="s">
        <v>633</v>
      </c>
      <c r="F205" s="595">
        <v>981</v>
      </c>
      <c r="G205" s="388">
        <f t="shared" ref="G205:G271" si="3">ROUNDDOWN(F205,0)</f>
        <v>981</v>
      </c>
      <c r="H205" s="388">
        <v>981</v>
      </c>
      <c r="I205" s="388" t="s">
        <v>97</v>
      </c>
      <c r="J205" s="596">
        <v>502.88999999999902</v>
      </c>
      <c r="K205" s="596">
        <v>1563.1099999999899</v>
      </c>
      <c r="L205" s="853">
        <v>38776</v>
      </c>
      <c r="M205" s="597">
        <v>39135</v>
      </c>
      <c r="N205" s="597" t="s">
        <v>97</v>
      </c>
      <c r="O205" s="550">
        <v>25</v>
      </c>
      <c r="P205" s="598">
        <v>4.5999999999999996</v>
      </c>
    </row>
    <row r="206" spans="1:16" x14ac:dyDescent="0.2">
      <c r="A206" s="1"/>
      <c r="B206" s="320" t="s">
        <v>207</v>
      </c>
      <c r="C206" s="321" t="s">
        <v>462</v>
      </c>
      <c r="D206" s="322" t="s">
        <v>1260</v>
      </c>
      <c r="E206" s="343" t="s">
        <v>633</v>
      </c>
      <c r="F206" s="591">
        <v>1140</v>
      </c>
      <c r="G206" s="323">
        <f t="shared" si="3"/>
        <v>1140</v>
      </c>
      <c r="H206" s="323">
        <v>1140</v>
      </c>
      <c r="I206" s="323" t="s">
        <v>97</v>
      </c>
      <c r="J206" s="324">
        <v>703.46</v>
      </c>
      <c r="K206" s="324">
        <v>2118.4299999999898</v>
      </c>
      <c r="L206" s="602">
        <v>38784</v>
      </c>
      <c r="M206" s="349">
        <v>40555</v>
      </c>
      <c r="N206" s="349" t="s">
        <v>97</v>
      </c>
      <c r="O206" s="542">
        <v>29</v>
      </c>
      <c r="P206" s="592">
        <v>5.22</v>
      </c>
    </row>
    <row r="207" spans="1:16" x14ac:dyDescent="0.2">
      <c r="A207" s="1"/>
      <c r="B207" s="320" t="s">
        <v>209</v>
      </c>
      <c r="C207" s="339" t="s">
        <v>463</v>
      </c>
      <c r="D207" s="593" t="s">
        <v>1274</v>
      </c>
      <c r="E207" s="594" t="s">
        <v>633</v>
      </c>
      <c r="F207" s="595">
        <v>1080</v>
      </c>
      <c r="G207" s="388">
        <f t="shared" si="3"/>
        <v>1080</v>
      </c>
      <c r="H207" s="388">
        <v>1080</v>
      </c>
      <c r="I207" s="388" t="s">
        <v>97</v>
      </c>
      <c r="J207" s="596">
        <v>475.41</v>
      </c>
      <c r="K207" s="596">
        <v>2179.8499999999899</v>
      </c>
      <c r="L207" s="853">
        <v>39042</v>
      </c>
      <c r="M207" s="597">
        <v>40367</v>
      </c>
      <c r="N207" s="597" t="s">
        <v>97</v>
      </c>
      <c r="O207" s="550">
        <v>29</v>
      </c>
      <c r="P207" s="598">
        <v>5.29</v>
      </c>
    </row>
    <row r="208" spans="1:16" x14ac:dyDescent="0.2">
      <c r="A208" s="1"/>
      <c r="B208" s="320" t="s">
        <v>210</v>
      </c>
      <c r="C208" s="321" t="s">
        <v>464</v>
      </c>
      <c r="D208" s="322" t="s">
        <v>1209</v>
      </c>
      <c r="E208" s="343" t="s">
        <v>633</v>
      </c>
      <c r="F208" s="591">
        <v>384</v>
      </c>
      <c r="G208" s="323">
        <f t="shared" si="3"/>
        <v>384</v>
      </c>
      <c r="H208" s="323">
        <v>384</v>
      </c>
      <c r="I208" s="323" t="s">
        <v>97</v>
      </c>
      <c r="J208" s="324">
        <v>311.06999999999903</v>
      </c>
      <c r="K208" s="324">
        <v>1101.69</v>
      </c>
      <c r="L208" s="602">
        <v>31831</v>
      </c>
      <c r="M208" s="349">
        <v>38987</v>
      </c>
      <c r="N208" s="349" t="s">
        <v>97</v>
      </c>
      <c r="O208" s="542">
        <v>101</v>
      </c>
      <c r="P208" s="592">
        <v>10.63</v>
      </c>
    </row>
    <row r="209" spans="1:16" x14ac:dyDescent="0.2">
      <c r="A209" s="1"/>
      <c r="B209" s="320" t="s">
        <v>211</v>
      </c>
      <c r="C209" s="321" t="s">
        <v>465</v>
      </c>
      <c r="D209" s="322" t="s">
        <v>631</v>
      </c>
      <c r="E209" s="343" t="s">
        <v>633</v>
      </c>
      <c r="F209" s="591">
        <v>1910</v>
      </c>
      <c r="G209" s="323">
        <f t="shared" si="3"/>
        <v>1910</v>
      </c>
      <c r="H209" s="323">
        <v>1910</v>
      </c>
      <c r="I209" s="323" t="s">
        <v>97</v>
      </c>
      <c r="J209" s="324">
        <v>694.61</v>
      </c>
      <c r="K209" s="324">
        <v>4417.42</v>
      </c>
      <c r="L209" s="602">
        <v>36909</v>
      </c>
      <c r="M209" s="349">
        <v>40883</v>
      </c>
      <c r="N209" s="349" t="s">
        <v>97</v>
      </c>
      <c r="O209" s="542">
        <v>147</v>
      </c>
      <c r="P209" s="592">
        <v>7.86</v>
      </c>
    </row>
    <row r="210" spans="1:16" x14ac:dyDescent="0.2">
      <c r="A210" s="1"/>
      <c r="B210" s="320" t="s">
        <v>212</v>
      </c>
      <c r="C210" s="321" t="s">
        <v>466</v>
      </c>
      <c r="D210" s="322" t="s">
        <v>1289</v>
      </c>
      <c r="E210" s="343" t="s">
        <v>633</v>
      </c>
      <c r="F210" s="591">
        <v>1910</v>
      </c>
      <c r="G210" s="323">
        <f t="shared" si="3"/>
        <v>1910</v>
      </c>
      <c r="H210" s="323">
        <v>1910</v>
      </c>
      <c r="I210" s="323" t="s">
        <v>97</v>
      </c>
      <c r="J210" s="324">
        <v>6402.84</v>
      </c>
      <c r="K210" s="324">
        <v>6220.34</v>
      </c>
      <c r="L210" s="602">
        <v>33271</v>
      </c>
      <c r="M210" s="349">
        <v>39428</v>
      </c>
      <c r="N210" s="349" t="s">
        <v>97</v>
      </c>
      <c r="O210" s="542">
        <v>95</v>
      </c>
      <c r="P210" s="592">
        <v>5.53</v>
      </c>
    </row>
    <row r="211" spans="1:16" ht="27" x14ac:dyDescent="0.2">
      <c r="A211" s="1"/>
      <c r="B211" s="320" t="s">
        <v>213</v>
      </c>
      <c r="C211" s="339" t="s">
        <v>467</v>
      </c>
      <c r="D211" s="599" t="s">
        <v>1289</v>
      </c>
      <c r="E211" s="594" t="s">
        <v>633</v>
      </c>
      <c r="F211" s="595">
        <v>1280</v>
      </c>
      <c r="G211" s="388">
        <f t="shared" si="3"/>
        <v>1280</v>
      </c>
      <c r="H211" s="388">
        <v>1280</v>
      </c>
      <c r="I211" s="388" t="s">
        <v>97</v>
      </c>
      <c r="J211" s="596">
        <v>2812.25</v>
      </c>
      <c r="K211" s="596">
        <v>3242.0399999999991</v>
      </c>
      <c r="L211" s="853">
        <v>33985</v>
      </c>
      <c r="M211" s="597">
        <v>39430</v>
      </c>
      <c r="N211" s="597" t="s">
        <v>97</v>
      </c>
      <c r="O211" s="600" t="s">
        <v>1290</v>
      </c>
      <c r="P211" s="601" t="s">
        <v>1562</v>
      </c>
    </row>
    <row r="212" spans="1:16" x14ac:dyDescent="0.2">
      <c r="A212" s="1"/>
      <c r="B212" s="320" t="s">
        <v>214</v>
      </c>
      <c r="C212" s="321" t="s">
        <v>1495</v>
      </c>
      <c r="D212" s="322" t="s">
        <v>1289</v>
      </c>
      <c r="E212" s="343" t="s">
        <v>633</v>
      </c>
      <c r="F212" s="591">
        <v>791</v>
      </c>
      <c r="G212" s="323">
        <f t="shared" si="3"/>
        <v>791</v>
      </c>
      <c r="H212" s="323">
        <v>791</v>
      </c>
      <c r="I212" s="323" t="s">
        <v>97</v>
      </c>
      <c r="J212" s="324">
        <v>611.63</v>
      </c>
      <c r="K212" s="324">
        <v>1741.55</v>
      </c>
      <c r="L212" s="602">
        <v>38195</v>
      </c>
      <c r="M212" s="349">
        <v>41068</v>
      </c>
      <c r="N212" s="349" t="s">
        <v>97</v>
      </c>
      <c r="O212" s="542">
        <v>26</v>
      </c>
      <c r="P212" s="592">
        <v>5.01</v>
      </c>
    </row>
    <row r="213" spans="1:16" x14ac:dyDescent="0.2">
      <c r="A213" s="1"/>
      <c r="B213" s="320" t="s">
        <v>215</v>
      </c>
      <c r="C213" s="339" t="s">
        <v>469</v>
      </c>
      <c r="D213" s="593" t="s">
        <v>1291</v>
      </c>
      <c r="E213" s="594" t="s">
        <v>633</v>
      </c>
      <c r="F213" s="595">
        <v>1520</v>
      </c>
      <c r="G213" s="388">
        <f t="shared" si="3"/>
        <v>1520</v>
      </c>
      <c r="H213" s="388">
        <v>1520</v>
      </c>
      <c r="I213" s="388" t="s">
        <v>97</v>
      </c>
      <c r="J213" s="596">
        <v>679.77999999999895</v>
      </c>
      <c r="K213" s="596">
        <v>2839.9099999999899</v>
      </c>
      <c r="L213" s="853">
        <v>39721</v>
      </c>
      <c r="M213" s="597">
        <v>40883</v>
      </c>
      <c r="N213" s="597" t="s">
        <v>97</v>
      </c>
      <c r="O213" s="550">
        <v>144</v>
      </c>
      <c r="P213" s="598">
        <v>2.1800000000000002</v>
      </c>
    </row>
    <row r="214" spans="1:16" x14ac:dyDescent="0.2">
      <c r="A214" s="1"/>
      <c r="B214" s="320" t="s">
        <v>216</v>
      </c>
      <c r="C214" s="321" t="s">
        <v>470</v>
      </c>
      <c r="D214" s="322" t="s">
        <v>1215</v>
      </c>
      <c r="E214" s="343" t="s">
        <v>633</v>
      </c>
      <c r="F214" s="591">
        <v>1940</v>
      </c>
      <c r="G214" s="323">
        <f t="shared" si="3"/>
        <v>1940</v>
      </c>
      <c r="H214" s="323">
        <v>1940</v>
      </c>
      <c r="I214" s="323" t="s">
        <v>97</v>
      </c>
      <c r="J214" s="324">
        <v>1614.3199999999899</v>
      </c>
      <c r="K214" s="324">
        <v>4233.6199999999899</v>
      </c>
      <c r="L214" s="602">
        <v>31833</v>
      </c>
      <c r="M214" s="349">
        <v>39353</v>
      </c>
      <c r="N214" s="349" t="s">
        <v>97</v>
      </c>
      <c r="O214" s="542">
        <v>220</v>
      </c>
      <c r="P214" s="592">
        <v>3.97</v>
      </c>
    </row>
    <row r="215" spans="1:16" x14ac:dyDescent="0.2">
      <c r="A215" s="1"/>
      <c r="B215" s="320" t="s">
        <v>217</v>
      </c>
      <c r="C215" s="339" t="s">
        <v>471</v>
      </c>
      <c r="D215" s="593" t="s">
        <v>1215</v>
      </c>
      <c r="E215" s="594" t="s">
        <v>633</v>
      </c>
      <c r="F215" s="595">
        <v>962</v>
      </c>
      <c r="G215" s="388">
        <f t="shared" si="3"/>
        <v>962</v>
      </c>
      <c r="H215" s="388">
        <v>962</v>
      </c>
      <c r="I215" s="388" t="s">
        <v>97</v>
      </c>
      <c r="J215" s="596">
        <v>496.19</v>
      </c>
      <c r="K215" s="596">
        <v>2071.0100000000002</v>
      </c>
      <c r="L215" s="853">
        <v>35866</v>
      </c>
      <c r="M215" s="597">
        <v>39504</v>
      </c>
      <c r="N215" s="597" t="s">
        <v>97</v>
      </c>
      <c r="O215" s="550">
        <v>72</v>
      </c>
      <c r="P215" s="598">
        <v>7.18</v>
      </c>
    </row>
    <row r="216" spans="1:16" x14ac:dyDescent="0.2">
      <c r="A216" s="1"/>
      <c r="B216" s="320" t="s">
        <v>218</v>
      </c>
      <c r="C216" s="321" t="s">
        <v>472</v>
      </c>
      <c r="D216" s="322" t="s">
        <v>1215</v>
      </c>
      <c r="E216" s="343" t="s">
        <v>633</v>
      </c>
      <c r="F216" s="591">
        <v>1020</v>
      </c>
      <c r="G216" s="323">
        <f t="shared" si="3"/>
        <v>1020</v>
      </c>
      <c r="H216" s="323">
        <v>1020</v>
      </c>
      <c r="I216" s="323" t="s">
        <v>97</v>
      </c>
      <c r="J216" s="324">
        <v>603.62</v>
      </c>
      <c r="K216" s="324">
        <v>1895.91</v>
      </c>
      <c r="L216" s="602">
        <v>39834</v>
      </c>
      <c r="M216" s="349">
        <v>39875</v>
      </c>
      <c r="N216" s="349" t="s">
        <v>97</v>
      </c>
      <c r="O216" s="542">
        <v>28</v>
      </c>
      <c r="P216" s="592">
        <v>5.68</v>
      </c>
    </row>
    <row r="217" spans="1:16" x14ac:dyDescent="0.2">
      <c r="A217" s="1"/>
      <c r="B217" s="320" t="s">
        <v>219</v>
      </c>
      <c r="C217" s="321" t="s">
        <v>473</v>
      </c>
      <c r="D217" s="322" t="s">
        <v>1216</v>
      </c>
      <c r="E217" s="343" t="s">
        <v>633</v>
      </c>
      <c r="F217" s="591">
        <v>493</v>
      </c>
      <c r="G217" s="323">
        <f t="shared" si="3"/>
        <v>493</v>
      </c>
      <c r="H217" s="323">
        <v>493</v>
      </c>
      <c r="I217" s="323" t="s">
        <v>97</v>
      </c>
      <c r="J217" s="324">
        <v>582.08000000000004</v>
      </c>
      <c r="K217" s="324">
        <v>1218.26</v>
      </c>
      <c r="L217" s="602">
        <v>33655</v>
      </c>
      <c r="M217" s="349">
        <v>38987</v>
      </c>
      <c r="N217" s="349" t="s">
        <v>97</v>
      </c>
      <c r="O217" s="542">
        <v>107</v>
      </c>
      <c r="P217" s="592">
        <v>9.42</v>
      </c>
    </row>
    <row r="218" spans="1:16" x14ac:dyDescent="0.2">
      <c r="A218" s="1"/>
      <c r="B218" s="320" t="s">
        <v>221</v>
      </c>
      <c r="C218" s="321" t="s">
        <v>474</v>
      </c>
      <c r="D218" s="322" t="s">
        <v>1292</v>
      </c>
      <c r="E218" s="343" t="s">
        <v>633</v>
      </c>
      <c r="F218" s="591">
        <v>804</v>
      </c>
      <c r="G218" s="323">
        <f t="shared" si="3"/>
        <v>804</v>
      </c>
      <c r="H218" s="323">
        <v>804</v>
      </c>
      <c r="I218" s="323" t="s">
        <v>97</v>
      </c>
      <c r="J218" s="324">
        <v>652.94000000000005</v>
      </c>
      <c r="K218" s="324">
        <v>1526.01</v>
      </c>
      <c r="L218" s="602">
        <v>38049</v>
      </c>
      <c r="M218" s="349">
        <v>38988</v>
      </c>
      <c r="N218" s="349" t="s">
        <v>97</v>
      </c>
      <c r="O218" s="542">
        <v>16</v>
      </c>
      <c r="P218" s="592">
        <v>3.03</v>
      </c>
    </row>
    <row r="219" spans="1:16" x14ac:dyDescent="0.2">
      <c r="A219" s="1"/>
      <c r="B219" s="320" t="s">
        <v>222</v>
      </c>
      <c r="C219" s="339" t="s">
        <v>475</v>
      </c>
      <c r="D219" s="593" t="s">
        <v>1563</v>
      </c>
      <c r="E219" s="594" t="s">
        <v>633</v>
      </c>
      <c r="F219" s="595">
        <v>633</v>
      </c>
      <c r="G219" s="388">
        <f t="shared" si="3"/>
        <v>633</v>
      </c>
      <c r="H219" s="388">
        <v>633</v>
      </c>
      <c r="I219" s="388" t="s">
        <v>97</v>
      </c>
      <c r="J219" s="596">
        <v>598</v>
      </c>
      <c r="K219" s="596">
        <v>1289.02</v>
      </c>
      <c r="L219" s="853">
        <v>37235</v>
      </c>
      <c r="M219" s="597">
        <v>38987</v>
      </c>
      <c r="N219" s="597" t="s">
        <v>97</v>
      </c>
      <c r="O219" s="550">
        <v>89</v>
      </c>
      <c r="P219" s="598">
        <v>3.07</v>
      </c>
    </row>
    <row r="220" spans="1:16" x14ac:dyDescent="0.2">
      <c r="A220" s="1"/>
      <c r="B220" s="320" t="s">
        <v>223</v>
      </c>
      <c r="C220" s="321" t="s">
        <v>476</v>
      </c>
      <c r="D220" s="322" t="s">
        <v>1563</v>
      </c>
      <c r="E220" s="343" t="s">
        <v>633</v>
      </c>
      <c r="F220" s="591">
        <v>730</v>
      </c>
      <c r="G220" s="323">
        <f t="shared" si="3"/>
        <v>730</v>
      </c>
      <c r="H220" s="323">
        <v>730</v>
      </c>
      <c r="I220" s="323" t="s">
        <v>97</v>
      </c>
      <c r="J220" s="324">
        <v>640</v>
      </c>
      <c r="K220" s="324">
        <v>1445.5899999999899</v>
      </c>
      <c r="L220" s="602">
        <v>37400</v>
      </c>
      <c r="M220" s="349">
        <v>38988</v>
      </c>
      <c r="N220" s="349" t="s">
        <v>97</v>
      </c>
      <c r="O220" s="542">
        <v>80</v>
      </c>
      <c r="P220" s="592">
        <v>3</v>
      </c>
    </row>
    <row r="221" spans="1:16" x14ac:dyDescent="0.2">
      <c r="A221" s="1"/>
      <c r="B221" s="320" t="s">
        <v>224</v>
      </c>
      <c r="C221" s="339" t="s">
        <v>477</v>
      </c>
      <c r="D221" s="593" t="s">
        <v>1563</v>
      </c>
      <c r="E221" s="594" t="s">
        <v>633</v>
      </c>
      <c r="F221" s="595">
        <v>488</v>
      </c>
      <c r="G221" s="388">
        <f t="shared" si="3"/>
        <v>488</v>
      </c>
      <c r="H221" s="388">
        <v>488</v>
      </c>
      <c r="I221" s="388" t="s">
        <v>97</v>
      </c>
      <c r="J221" s="596">
        <v>427</v>
      </c>
      <c r="K221" s="596">
        <v>821.47</v>
      </c>
      <c r="L221" s="853">
        <v>38864</v>
      </c>
      <c r="M221" s="597">
        <v>39135</v>
      </c>
      <c r="N221" s="597" t="s">
        <v>97</v>
      </c>
      <c r="O221" s="550">
        <v>12</v>
      </c>
      <c r="P221" s="598">
        <v>2.65</v>
      </c>
    </row>
    <row r="222" spans="1:16" x14ac:dyDescent="0.2">
      <c r="A222" s="1"/>
      <c r="B222" s="320" t="s">
        <v>225</v>
      </c>
      <c r="C222" s="321" t="s">
        <v>1496</v>
      </c>
      <c r="D222" s="322" t="s">
        <v>1563</v>
      </c>
      <c r="E222" s="343" t="s">
        <v>633</v>
      </c>
      <c r="F222" s="591">
        <v>469</v>
      </c>
      <c r="G222" s="323">
        <f t="shared" si="3"/>
        <v>469</v>
      </c>
      <c r="H222" s="323">
        <v>469</v>
      </c>
      <c r="I222" s="323" t="s">
        <v>97</v>
      </c>
      <c r="J222" s="324">
        <v>505</v>
      </c>
      <c r="K222" s="324">
        <v>1016.51</v>
      </c>
      <c r="L222" s="602">
        <v>36951</v>
      </c>
      <c r="M222" s="349">
        <v>39420</v>
      </c>
      <c r="N222" s="349" t="s">
        <v>97</v>
      </c>
      <c r="O222" s="542">
        <v>77</v>
      </c>
      <c r="P222" s="592">
        <v>3.05</v>
      </c>
    </row>
    <row r="223" spans="1:16" x14ac:dyDescent="0.2">
      <c r="A223" s="1"/>
      <c r="B223" s="320" t="s">
        <v>226</v>
      </c>
      <c r="C223" s="339" t="s">
        <v>1497</v>
      </c>
      <c r="D223" s="593" t="s">
        <v>1563</v>
      </c>
      <c r="E223" s="594" t="s">
        <v>633</v>
      </c>
      <c r="F223" s="595">
        <v>747</v>
      </c>
      <c r="G223" s="388">
        <f t="shared" si="3"/>
        <v>747</v>
      </c>
      <c r="H223" s="388">
        <v>747</v>
      </c>
      <c r="I223" s="388" t="s">
        <v>97</v>
      </c>
      <c r="J223" s="596">
        <v>923.89999999999895</v>
      </c>
      <c r="K223" s="596">
        <v>1933.96</v>
      </c>
      <c r="L223" s="853">
        <v>37072</v>
      </c>
      <c r="M223" s="597">
        <v>39493</v>
      </c>
      <c r="N223" s="597" t="s">
        <v>97</v>
      </c>
      <c r="O223" s="550">
        <v>150</v>
      </c>
      <c r="P223" s="598">
        <v>3.5</v>
      </c>
    </row>
    <row r="224" spans="1:16" x14ac:dyDescent="0.2">
      <c r="A224" s="1"/>
      <c r="B224" s="320" t="s">
        <v>227</v>
      </c>
      <c r="C224" s="321" t="s">
        <v>480</v>
      </c>
      <c r="D224" s="322" t="s">
        <v>1293</v>
      </c>
      <c r="E224" s="343" t="s">
        <v>633</v>
      </c>
      <c r="F224" s="591">
        <v>761</v>
      </c>
      <c r="G224" s="323">
        <f t="shared" si="3"/>
        <v>761</v>
      </c>
      <c r="H224" s="323">
        <v>761</v>
      </c>
      <c r="I224" s="323" t="s">
        <v>97</v>
      </c>
      <c r="J224" s="324">
        <v>323.60000000000002</v>
      </c>
      <c r="K224" s="324">
        <v>1319.3399999999899</v>
      </c>
      <c r="L224" s="602">
        <v>38776</v>
      </c>
      <c r="M224" s="349">
        <v>39135</v>
      </c>
      <c r="N224" s="349" t="s">
        <v>97</v>
      </c>
      <c r="O224" s="542">
        <v>17</v>
      </c>
      <c r="P224" s="592">
        <v>3.78</v>
      </c>
    </row>
    <row r="225" spans="1:16" x14ac:dyDescent="0.2">
      <c r="A225" s="1"/>
      <c r="B225" s="320" t="s">
        <v>228</v>
      </c>
      <c r="C225" s="321" t="s">
        <v>481</v>
      </c>
      <c r="D225" s="322" t="s">
        <v>1279</v>
      </c>
      <c r="E225" s="343" t="s">
        <v>633</v>
      </c>
      <c r="F225" s="591">
        <v>1580</v>
      </c>
      <c r="G225" s="323">
        <f t="shared" si="3"/>
        <v>1580</v>
      </c>
      <c r="H225" s="323">
        <v>1580</v>
      </c>
      <c r="I225" s="323" t="s">
        <v>97</v>
      </c>
      <c r="J225" s="324">
        <v>781.45</v>
      </c>
      <c r="K225" s="324">
        <v>3047.8799999999901</v>
      </c>
      <c r="L225" s="602">
        <v>39497</v>
      </c>
      <c r="M225" s="349">
        <v>39539</v>
      </c>
      <c r="N225" s="349" t="s">
        <v>97</v>
      </c>
      <c r="O225" s="542">
        <v>49</v>
      </c>
      <c r="P225" s="592">
        <v>4.1399999999999997</v>
      </c>
    </row>
    <row r="226" spans="1:16" x14ac:dyDescent="0.2">
      <c r="A226" s="1"/>
      <c r="B226" s="320" t="s">
        <v>229</v>
      </c>
      <c r="C226" s="321" t="s">
        <v>482</v>
      </c>
      <c r="D226" s="322" t="s">
        <v>1206</v>
      </c>
      <c r="E226" s="343" t="s">
        <v>633</v>
      </c>
      <c r="F226" s="591">
        <v>920</v>
      </c>
      <c r="G226" s="323">
        <f t="shared" si="3"/>
        <v>920</v>
      </c>
      <c r="H226" s="323">
        <v>920</v>
      </c>
      <c r="I226" s="323" t="s">
        <v>97</v>
      </c>
      <c r="J226" s="324">
        <v>179.9</v>
      </c>
      <c r="K226" s="324">
        <v>1163.3</v>
      </c>
      <c r="L226" s="602">
        <v>41786</v>
      </c>
      <c r="M226" s="349">
        <v>42307</v>
      </c>
      <c r="N226" s="349" t="s">
        <v>97</v>
      </c>
      <c r="O226" s="542">
        <v>15</v>
      </c>
      <c r="P226" s="592">
        <v>4.37</v>
      </c>
    </row>
    <row r="227" spans="1:16" x14ac:dyDescent="0.2">
      <c r="A227" s="1"/>
      <c r="B227" s="320" t="s">
        <v>230</v>
      </c>
      <c r="C227" s="339" t="s">
        <v>483</v>
      </c>
      <c r="D227" s="593" t="s">
        <v>1274</v>
      </c>
      <c r="E227" s="594" t="s">
        <v>633</v>
      </c>
      <c r="F227" s="595">
        <v>720</v>
      </c>
      <c r="G227" s="388">
        <f t="shared" si="3"/>
        <v>720</v>
      </c>
      <c r="H227" s="388">
        <v>720</v>
      </c>
      <c r="I227" s="388" t="s">
        <v>97</v>
      </c>
      <c r="J227" s="596">
        <v>326.01999999999902</v>
      </c>
      <c r="K227" s="596">
        <v>1401.3199999999899</v>
      </c>
      <c r="L227" s="853">
        <v>41828</v>
      </c>
      <c r="M227" s="597">
        <v>42307</v>
      </c>
      <c r="N227" s="597" t="s">
        <v>97</v>
      </c>
      <c r="O227" s="550">
        <v>18</v>
      </c>
      <c r="P227" s="598">
        <v>4.32</v>
      </c>
    </row>
    <row r="228" spans="1:16" x14ac:dyDescent="0.2">
      <c r="A228" s="1"/>
      <c r="B228" s="320" t="s">
        <v>795</v>
      </c>
      <c r="C228" s="321" t="s">
        <v>1361</v>
      </c>
      <c r="D228" s="322" t="s">
        <v>1284</v>
      </c>
      <c r="E228" s="343" t="s">
        <v>633</v>
      </c>
      <c r="F228" s="591">
        <v>1058</v>
      </c>
      <c r="G228" s="323">
        <f t="shared" si="3"/>
        <v>1058</v>
      </c>
      <c r="H228" s="323">
        <v>1058</v>
      </c>
      <c r="I228" s="323" t="s">
        <v>97</v>
      </c>
      <c r="J228" s="324">
        <v>515.34</v>
      </c>
      <c r="K228" s="324">
        <v>1101.06</v>
      </c>
      <c r="L228" s="602">
        <v>39658</v>
      </c>
      <c r="M228" s="349">
        <v>42485</v>
      </c>
      <c r="N228" s="349" t="s">
        <v>97</v>
      </c>
      <c r="O228" s="542">
        <v>17</v>
      </c>
      <c r="P228" s="592">
        <v>8.06</v>
      </c>
    </row>
    <row r="229" spans="1:16" x14ac:dyDescent="0.2">
      <c r="A229" s="1"/>
      <c r="B229" s="320" t="s">
        <v>1294</v>
      </c>
      <c r="C229" s="321" t="s">
        <v>1362</v>
      </c>
      <c r="D229" s="322" t="s">
        <v>1295</v>
      </c>
      <c r="E229" s="343" t="s">
        <v>1564</v>
      </c>
      <c r="F229" s="591">
        <v>7140</v>
      </c>
      <c r="G229" s="323">
        <v>7140</v>
      </c>
      <c r="H229" s="323">
        <v>7140</v>
      </c>
      <c r="I229" s="388" t="s">
        <v>97</v>
      </c>
      <c r="J229" s="554">
        <v>39840.9</v>
      </c>
      <c r="K229" s="324">
        <v>12135.36</v>
      </c>
      <c r="L229" s="602">
        <v>38146</v>
      </c>
      <c r="M229" s="349">
        <v>39059</v>
      </c>
      <c r="N229" s="597" t="s">
        <v>97</v>
      </c>
      <c r="O229" s="325">
        <v>391</v>
      </c>
      <c r="P229" s="543">
        <v>1.46</v>
      </c>
    </row>
    <row r="230" spans="1:16" x14ac:dyDescent="0.2">
      <c r="A230" s="1"/>
      <c r="B230" s="320" t="s">
        <v>1296</v>
      </c>
      <c r="C230" s="321" t="s">
        <v>1363</v>
      </c>
      <c r="D230" s="322" t="s">
        <v>1565</v>
      </c>
      <c r="E230" s="343" t="s">
        <v>633</v>
      </c>
      <c r="F230" s="591">
        <v>5290</v>
      </c>
      <c r="G230" s="323">
        <v>5290</v>
      </c>
      <c r="H230" s="323">
        <v>5290</v>
      </c>
      <c r="I230" s="323" t="s">
        <v>97</v>
      </c>
      <c r="J230" s="324">
        <v>2499.1</v>
      </c>
      <c r="K230" s="324">
        <v>9630.9599999999991</v>
      </c>
      <c r="L230" s="602">
        <v>38359</v>
      </c>
      <c r="M230" s="349">
        <v>39598</v>
      </c>
      <c r="N230" s="349" t="s">
        <v>97</v>
      </c>
      <c r="O230" s="325">
        <v>149</v>
      </c>
      <c r="P230" s="543">
        <v>4.99</v>
      </c>
    </row>
    <row r="231" spans="1:16" x14ac:dyDescent="0.2">
      <c r="A231" s="1"/>
      <c r="B231" s="320" t="s">
        <v>1297</v>
      </c>
      <c r="C231" s="321" t="s">
        <v>1364</v>
      </c>
      <c r="D231" s="322" t="s">
        <v>1566</v>
      </c>
      <c r="E231" s="343" t="s">
        <v>633</v>
      </c>
      <c r="F231" s="591">
        <v>2850</v>
      </c>
      <c r="G231" s="323">
        <v>2850</v>
      </c>
      <c r="H231" s="323">
        <v>2850</v>
      </c>
      <c r="I231" s="323" t="s">
        <v>97</v>
      </c>
      <c r="J231" s="324">
        <v>479.93</v>
      </c>
      <c r="K231" s="324">
        <v>4540.7</v>
      </c>
      <c r="L231" s="602">
        <v>38031</v>
      </c>
      <c r="M231" s="349">
        <v>40940</v>
      </c>
      <c r="N231" s="349" t="s">
        <v>97</v>
      </c>
      <c r="O231" s="325">
        <v>130</v>
      </c>
      <c r="P231" s="543">
        <v>3.81</v>
      </c>
    </row>
    <row r="232" spans="1:16" x14ac:dyDescent="0.2">
      <c r="A232" s="1"/>
      <c r="B232" s="320" t="s">
        <v>1298</v>
      </c>
      <c r="C232" s="321" t="s">
        <v>1365</v>
      </c>
      <c r="D232" s="322" t="s">
        <v>1295</v>
      </c>
      <c r="E232" s="343" t="s">
        <v>633</v>
      </c>
      <c r="F232" s="591">
        <v>1320</v>
      </c>
      <c r="G232" s="323">
        <v>1320</v>
      </c>
      <c r="H232" s="323">
        <v>1320</v>
      </c>
      <c r="I232" s="323" t="s">
        <v>97</v>
      </c>
      <c r="J232" s="324">
        <v>777.85</v>
      </c>
      <c r="K232" s="324">
        <v>1894.35</v>
      </c>
      <c r="L232" s="602">
        <v>39483</v>
      </c>
      <c r="M232" s="349">
        <v>40830</v>
      </c>
      <c r="N232" s="349" t="s">
        <v>97</v>
      </c>
      <c r="O232" s="325">
        <v>23</v>
      </c>
      <c r="P232" s="543">
        <v>8.1999999999999993</v>
      </c>
    </row>
    <row r="233" spans="1:16" x14ac:dyDescent="0.2">
      <c r="A233" s="1"/>
      <c r="B233" s="320" t="s">
        <v>1299</v>
      </c>
      <c r="C233" s="321" t="s">
        <v>1498</v>
      </c>
      <c r="D233" s="322" t="s">
        <v>1567</v>
      </c>
      <c r="E233" s="343" t="s">
        <v>633</v>
      </c>
      <c r="F233" s="591">
        <v>1310</v>
      </c>
      <c r="G233" s="323">
        <v>1310</v>
      </c>
      <c r="H233" s="323">
        <v>1310</v>
      </c>
      <c r="I233" s="388" t="s">
        <v>97</v>
      </c>
      <c r="J233" s="324">
        <v>760.85</v>
      </c>
      <c r="K233" s="324">
        <v>2471.3000000000002</v>
      </c>
      <c r="L233" s="602">
        <v>39605</v>
      </c>
      <c r="M233" s="349">
        <v>40767</v>
      </c>
      <c r="N233" s="597" t="s">
        <v>97</v>
      </c>
      <c r="O233" s="325">
        <v>31</v>
      </c>
      <c r="P233" s="543">
        <v>7.23</v>
      </c>
    </row>
    <row r="234" spans="1:16" x14ac:dyDescent="0.2">
      <c r="A234" s="1"/>
      <c r="B234" s="320" t="s">
        <v>1419</v>
      </c>
      <c r="C234" s="321" t="s">
        <v>1499</v>
      </c>
      <c r="D234" s="322" t="s">
        <v>1284</v>
      </c>
      <c r="E234" s="343" t="s">
        <v>633</v>
      </c>
      <c r="F234" s="591">
        <v>1300</v>
      </c>
      <c r="G234" s="323">
        <v>1300</v>
      </c>
      <c r="H234" s="323">
        <v>1300</v>
      </c>
      <c r="I234" s="323" t="s">
        <v>97</v>
      </c>
      <c r="J234" s="324">
        <v>750.39</v>
      </c>
      <c r="K234" s="324">
        <v>1541.81</v>
      </c>
      <c r="L234" s="602">
        <v>39507</v>
      </c>
      <c r="M234" s="349">
        <v>42825</v>
      </c>
      <c r="N234" s="349" t="s">
        <v>97</v>
      </c>
      <c r="O234" s="325">
        <v>22</v>
      </c>
      <c r="P234" s="543">
        <v>8.51</v>
      </c>
    </row>
    <row r="235" spans="1:16" x14ac:dyDescent="0.2">
      <c r="A235" s="1"/>
      <c r="B235" s="320" t="s">
        <v>1420</v>
      </c>
      <c r="C235" s="321" t="s">
        <v>1500</v>
      </c>
      <c r="D235" s="322" t="s">
        <v>625</v>
      </c>
      <c r="E235" s="343" t="s">
        <v>633</v>
      </c>
      <c r="F235" s="591">
        <v>1110</v>
      </c>
      <c r="G235" s="323">
        <v>1110</v>
      </c>
      <c r="H235" s="323">
        <v>1110</v>
      </c>
      <c r="I235" s="323" t="s">
        <v>97</v>
      </c>
      <c r="J235" s="324">
        <v>526.83000000000004</v>
      </c>
      <c r="K235" s="324">
        <v>1742.08</v>
      </c>
      <c r="L235" s="602">
        <v>41927</v>
      </c>
      <c r="M235" s="349">
        <v>42825</v>
      </c>
      <c r="N235" s="349" t="s">
        <v>97</v>
      </c>
      <c r="O235" s="325">
        <v>16</v>
      </c>
      <c r="P235" s="543">
        <v>5.84</v>
      </c>
    </row>
    <row r="236" spans="1:16" x14ac:dyDescent="0.2">
      <c r="A236" s="1"/>
      <c r="B236" s="320" t="s">
        <v>1421</v>
      </c>
      <c r="C236" s="339" t="s">
        <v>1501</v>
      </c>
      <c r="D236" s="322" t="s">
        <v>1288</v>
      </c>
      <c r="E236" s="343" t="s">
        <v>633</v>
      </c>
      <c r="F236" s="595">
        <v>785</v>
      </c>
      <c r="G236" s="388">
        <v>785</v>
      </c>
      <c r="H236" s="388">
        <v>785</v>
      </c>
      <c r="I236" s="323" t="s">
        <v>97</v>
      </c>
      <c r="J236" s="596">
        <v>175.86</v>
      </c>
      <c r="K236" s="596">
        <v>1259.73</v>
      </c>
      <c r="L236" s="853">
        <v>41992</v>
      </c>
      <c r="M236" s="597">
        <v>42825</v>
      </c>
      <c r="N236" s="349" t="s">
        <v>97</v>
      </c>
      <c r="O236" s="550">
        <v>15</v>
      </c>
      <c r="P236" s="598">
        <v>6.47</v>
      </c>
    </row>
    <row r="237" spans="1:16" x14ac:dyDescent="0.2">
      <c r="A237" s="1"/>
      <c r="B237" s="320" t="s">
        <v>231</v>
      </c>
      <c r="C237" s="339" t="s">
        <v>484</v>
      </c>
      <c r="D237" s="593" t="s">
        <v>1269</v>
      </c>
      <c r="E237" s="594" t="s">
        <v>639</v>
      </c>
      <c r="F237" s="595">
        <v>652</v>
      </c>
      <c r="G237" s="388">
        <f t="shared" si="3"/>
        <v>652</v>
      </c>
      <c r="H237" s="388">
        <v>652</v>
      </c>
      <c r="I237" s="388" t="s">
        <v>97</v>
      </c>
      <c r="J237" s="596">
        <v>484.87</v>
      </c>
      <c r="K237" s="596">
        <v>2100.4</v>
      </c>
      <c r="L237" s="853">
        <v>39118</v>
      </c>
      <c r="M237" s="597">
        <v>39203</v>
      </c>
      <c r="N237" s="597" t="s">
        <v>97</v>
      </c>
      <c r="O237" s="550">
        <v>90</v>
      </c>
      <c r="P237" s="598">
        <v>1.61</v>
      </c>
    </row>
    <row r="238" spans="1:16" x14ac:dyDescent="0.2">
      <c r="A238" s="1"/>
      <c r="B238" s="320" t="s">
        <v>232</v>
      </c>
      <c r="C238" s="321" t="s">
        <v>485</v>
      </c>
      <c r="D238" s="322" t="s">
        <v>1269</v>
      </c>
      <c r="E238" s="343" t="s">
        <v>639</v>
      </c>
      <c r="F238" s="591">
        <v>735</v>
      </c>
      <c r="G238" s="323">
        <f t="shared" si="3"/>
        <v>735</v>
      </c>
      <c r="H238" s="323">
        <v>735</v>
      </c>
      <c r="I238" s="323" t="s">
        <v>97</v>
      </c>
      <c r="J238" s="324">
        <v>1188.54</v>
      </c>
      <c r="K238" s="324">
        <v>2181.4299999999898</v>
      </c>
      <c r="L238" s="602">
        <v>39766</v>
      </c>
      <c r="M238" s="349">
        <v>39801</v>
      </c>
      <c r="N238" s="349" t="s">
        <v>97</v>
      </c>
      <c r="O238" s="542">
        <v>95</v>
      </c>
      <c r="P238" s="592">
        <v>4.55</v>
      </c>
    </row>
    <row r="239" spans="1:16" x14ac:dyDescent="0.2">
      <c r="A239" s="1"/>
      <c r="B239" s="320" t="s">
        <v>233</v>
      </c>
      <c r="C239" s="339" t="s">
        <v>486</v>
      </c>
      <c r="D239" s="593" t="s">
        <v>1238</v>
      </c>
      <c r="E239" s="594" t="s">
        <v>1568</v>
      </c>
      <c r="F239" s="595">
        <v>1620</v>
      </c>
      <c r="G239" s="388">
        <f t="shared" si="3"/>
        <v>1620</v>
      </c>
      <c r="H239" s="388">
        <v>1620</v>
      </c>
      <c r="I239" s="388" t="s">
        <v>97</v>
      </c>
      <c r="J239" s="596">
        <v>787.00999999999897</v>
      </c>
      <c r="K239" s="596">
        <v>3210.28</v>
      </c>
      <c r="L239" s="853">
        <v>40063</v>
      </c>
      <c r="M239" s="597">
        <v>40883</v>
      </c>
      <c r="N239" s="597" t="s">
        <v>97</v>
      </c>
      <c r="O239" s="550">
        <v>47</v>
      </c>
      <c r="P239" s="598">
        <v>10.86</v>
      </c>
    </row>
    <row r="240" spans="1:16" x14ac:dyDescent="0.2">
      <c r="A240" s="1"/>
      <c r="B240" s="320" t="s">
        <v>235</v>
      </c>
      <c r="C240" s="321" t="s">
        <v>487</v>
      </c>
      <c r="D240" s="322" t="s">
        <v>1233</v>
      </c>
      <c r="E240" s="343" t="s">
        <v>1569</v>
      </c>
      <c r="F240" s="591">
        <v>274</v>
      </c>
      <c r="G240" s="323">
        <f t="shared" si="3"/>
        <v>274</v>
      </c>
      <c r="H240" s="323">
        <v>274</v>
      </c>
      <c r="I240" s="323" t="s">
        <v>97</v>
      </c>
      <c r="J240" s="324">
        <v>408.19</v>
      </c>
      <c r="K240" s="324">
        <v>1342.44</v>
      </c>
      <c r="L240" s="602">
        <v>38648</v>
      </c>
      <c r="M240" s="349">
        <v>39135</v>
      </c>
      <c r="N240" s="349" t="s">
        <v>97</v>
      </c>
      <c r="O240" s="542">
        <v>62</v>
      </c>
      <c r="P240" s="592">
        <v>0.41</v>
      </c>
    </row>
    <row r="241" spans="1:16" x14ac:dyDescent="0.2">
      <c r="A241" s="1"/>
      <c r="B241" s="320" t="s">
        <v>236</v>
      </c>
      <c r="C241" s="321" t="s">
        <v>488</v>
      </c>
      <c r="D241" s="322" t="s">
        <v>1233</v>
      </c>
      <c r="E241" s="343" t="s">
        <v>1570</v>
      </c>
      <c r="F241" s="591">
        <v>502</v>
      </c>
      <c r="G241" s="323">
        <f t="shared" si="3"/>
        <v>502</v>
      </c>
      <c r="H241" s="323">
        <v>502</v>
      </c>
      <c r="I241" s="323" t="s">
        <v>97</v>
      </c>
      <c r="J241" s="324">
        <v>336.1</v>
      </c>
      <c r="K241" s="324">
        <v>2278.4899999999898</v>
      </c>
      <c r="L241" s="602">
        <v>38721</v>
      </c>
      <c r="M241" s="349">
        <v>39171</v>
      </c>
      <c r="N241" s="349" t="s">
        <v>97</v>
      </c>
      <c r="O241" s="542">
        <v>66</v>
      </c>
      <c r="P241" s="592">
        <v>0.39</v>
      </c>
    </row>
    <row r="242" spans="1:16" x14ac:dyDescent="0.2">
      <c r="A242" s="1"/>
      <c r="B242" s="320" t="s">
        <v>237</v>
      </c>
      <c r="C242" s="321" t="s">
        <v>489</v>
      </c>
      <c r="D242" s="322" t="s">
        <v>1233</v>
      </c>
      <c r="E242" s="343" t="s">
        <v>1570</v>
      </c>
      <c r="F242" s="591">
        <v>334</v>
      </c>
      <c r="G242" s="323">
        <f t="shared" si="3"/>
        <v>334</v>
      </c>
      <c r="H242" s="323">
        <v>334</v>
      </c>
      <c r="I242" s="323" t="s">
        <v>97</v>
      </c>
      <c r="J242" s="324">
        <v>224.069999999999</v>
      </c>
      <c r="K242" s="324">
        <v>1462.3399999999899</v>
      </c>
      <c r="L242" s="602">
        <v>38620</v>
      </c>
      <c r="M242" s="349">
        <v>39171</v>
      </c>
      <c r="N242" s="349" t="s">
        <v>97</v>
      </c>
      <c r="O242" s="542">
        <v>50</v>
      </c>
      <c r="P242" s="592">
        <v>0.42</v>
      </c>
    </row>
    <row r="243" spans="1:16" x14ac:dyDescent="0.2">
      <c r="A243" s="1"/>
      <c r="B243" s="320" t="s">
        <v>238</v>
      </c>
      <c r="C243" s="339" t="s">
        <v>490</v>
      </c>
      <c r="D243" s="593" t="s">
        <v>1233</v>
      </c>
      <c r="E243" s="594" t="s">
        <v>1571</v>
      </c>
      <c r="F243" s="595">
        <v>547</v>
      </c>
      <c r="G243" s="388">
        <f t="shared" si="3"/>
        <v>547</v>
      </c>
      <c r="H243" s="388">
        <v>547</v>
      </c>
      <c r="I243" s="388" t="s">
        <v>97</v>
      </c>
      <c r="J243" s="596">
        <v>642.63999999999896</v>
      </c>
      <c r="K243" s="596">
        <v>2297.9499999999898</v>
      </c>
      <c r="L243" s="853">
        <v>39469</v>
      </c>
      <c r="M243" s="597">
        <v>39505</v>
      </c>
      <c r="N243" s="597" t="s">
        <v>97</v>
      </c>
      <c r="O243" s="550">
        <v>56</v>
      </c>
      <c r="P243" s="598">
        <v>0.44</v>
      </c>
    </row>
    <row r="244" spans="1:16" x14ac:dyDescent="0.2">
      <c r="A244" s="1"/>
      <c r="B244" s="320" t="s">
        <v>239</v>
      </c>
      <c r="C244" s="321" t="s">
        <v>491</v>
      </c>
      <c r="D244" s="322" t="s">
        <v>1233</v>
      </c>
      <c r="E244" s="343" t="s">
        <v>1571</v>
      </c>
      <c r="F244" s="591">
        <v>475</v>
      </c>
      <c r="G244" s="323">
        <f t="shared" si="3"/>
        <v>475</v>
      </c>
      <c r="H244" s="323">
        <v>475</v>
      </c>
      <c r="I244" s="323" t="s">
        <v>97</v>
      </c>
      <c r="J244" s="324">
        <v>1441.8499999999899</v>
      </c>
      <c r="K244" s="324">
        <v>2470.6399999999899</v>
      </c>
      <c r="L244" s="602">
        <v>39476</v>
      </c>
      <c r="M244" s="349">
        <v>39505</v>
      </c>
      <c r="N244" s="349" t="s">
        <v>97</v>
      </c>
      <c r="O244" s="542">
        <v>71</v>
      </c>
      <c r="P244" s="592">
        <v>0.5</v>
      </c>
    </row>
    <row r="245" spans="1:16" x14ac:dyDescent="0.2">
      <c r="A245" s="1"/>
      <c r="B245" s="320" t="s">
        <v>240</v>
      </c>
      <c r="C245" s="339" t="s">
        <v>492</v>
      </c>
      <c r="D245" s="593" t="s">
        <v>1233</v>
      </c>
      <c r="E245" s="594" t="s">
        <v>1571</v>
      </c>
      <c r="F245" s="595">
        <v>394</v>
      </c>
      <c r="G245" s="388">
        <f t="shared" si="3"/>
        <v>394</v>
      </c>
      <c r="H245" s="388">
        <v>394</v>
      </c>
      <c r="I245" s="388" t="s">
        <v>97</v>
      </c>
      <c r="J245" s="596">
        <v>529.92999999999904</v>
      </c>
      <c r="K245" s="596">
        <v>1787.96</v>
      </c>
      <c r="L245" s="853">
        <v>39469</v>
      </c>
      <c r="M245" s="597">
        <v>39505</v>
      </c>
      <c r="N245" s="597" t="s">
        <v>97</v>
      </c>
      <c r="O245" s="550">
        <v>50</v>
      </c>
      <c r="P245" s="598">
        <v>0.86</v>
      </c>
    </row>
    <row r="246" spans="1:16" x14ac:dyDescent="0.2">
      <c r="A246" s="1"/>
      <c r="B246" s="320" t="s">
        <v>241</v>
      </c>
      <c r="C246" s="321" t="s">
        <v>493</v>
      </c>
      <c r="D246" s="322" t="s">
        <v>1233</v>
      </c>
      <c r="E246" s="343" t="s">
        <v>1571</v>
      </c>
      <c r="F246" s="591">
        <v>249</v>
      </c>
      <c r="G246" s="323">
        <f t="shared" si="3"/>
        <v>249</v>
      </c>
      <c r="H246" s="323">
        <v>249</v>
      </c>
      <c r="I246" s="323" t="s">
        <v>97</v>
      </c>
      <c r="J246" s="324">
        <v>269.13999999999902</v>
      </c>
      <c r="K246" s="324">
        <v>1363.6099999999899</v>
      </c>
      <c r="L246" s="602">
        <v>39464</v>
      </c>
      <c r="M246" s="349">
        <v>39505</v>
      </c>
      <c r="N246" s="349" t="s">
        <v>97</v>
      </c>
      <c r="O246" s="542">
        <v>47</v>
      </c>
      <c r="P246" s="592">
        <v>0.67</v>
      </c>
    </row>
    <row r="247" spans="1:16" x14ac:dyDescent="0.2">
      <c r="A247" s="1"/>
      <c r="B247" s="320" t="s">
        <v>242</v>
      </c>
      <c r="C247" s="339" t="s">
        <v>494</v>
      </c>
      <c r="D247" s="593" t="s">
        <v>1233</v>
      </c>
      <c r="E247" s="594" t="s">
        <v>1571</v>
      </c>
      <c r="F247" s="595">
        <v>229</v>
      </c>
      <c r="G247" s="388">
        <f t="shared" si="3"/>
        <v>229</v>
      </c>
      <c r="H247" s="388">
        <v>229</v>
      </c>
      <c r="I247" s="388" t="s">
        <v>97</v>
      </c>
      <c r="J247" s="596">
        <v>481.41</v>
      </c>
      <c r="K247" s="596">
        <v>1085.98</v>
      </c>
      <c r="L247" s="853">
        <v>39469</v>
      </c>
      <c r="M247" s="597">
        <v>39505</v>
      </c>
      <c r="N247" s="597" t="s">
        <v>97</v>
      </c>
      <c r="O247" s="550">
        <v>35</v>
      </c>
      <c r="P247" s="598">
        <v>0.82</v>
      </c>
    </row>
    <row r="248" spans="1:16" x14ac:dyDescent="0.2">
      <c r="A248" s="1"/>
      <c r="B248" s="320" t="s">
        <v>243</v>
      </c>
      <c r="C248" s="321" t="s">
        <v>495</v>
      </c>
      <c r="D248" s="322" t="s">
        <v>1233</v>
      </c>
      <c r="E248" s="343" t="s">
        <v>1571</v>
      </c>
      <c r="F248" s="591">
        <v>437</v>
      </c>
      <c r="G248" s="323">
        <f t="shared" si="3"/>
        <v>437</v>
      </c>
      <c r="H248" s="323">
        <v>437</v>
      </c>
      <c r="I248" s="323" t="s">
        <v>97</v>
      </c>
      <c r="J248" s="324">
        <v>928.53999999999905</v>
      </c>
      <c r="K248" s="324">
        <v>2228.2199999999898</v>
      </c>
      <c r="L248" s="602">
        <v>39465</v>
      </c>
      <c r="M248" s="349">
        <v>39507</v>
      </c>
      <c r="N248" s="349" t="s">
        <v>97</v>
      </c>
      <c r="O248" s="542">
        <v>54</v>
      </c>
      <c r="P248" s="592">
        <v>0.33</v>
      </c>
    </row>
    <row r="249" spans="1:16" x14ac:dyDescent="0.2">
      <c r="A249" s="1"/>
      <c r="B249" s="320" t="s">
        <v>244</v>
      </c>
      <c r="C249" s="321" t="s">
        <v>496</v>
      </c>
      <c r="D249" s="322" t="s">
        <v>1233</v>
      </c>
      <c r="E249" s="343" t="s">
        <v>1571</v>
      </c>
      <c r="F249" s="591">
        <v>616</v>
      </c>
      <c r="G249" s="323">
        <f t="shared" si="3"/>
        <v>616</v>
      </c>
      <c r="H249" s="323">
        <v>616</v>
      </c>
      <c r="I249" s="323" t="s">
        <v>97</v>
      </c>
      <c r="J249" s="324">
        <v>852.78999999999905</v>
      </c>
      <c r="K249" s="324">
        <v>2792.04</v>
      </c>
      <c r="L249" s="602">
        <v>39507</v>
      </c>
      <c r="M249" s="349">
        <v>39533</v>
      </c>
      <c r="N249" s="349" t="s">
        <v>97</v>
      </c>
      <c r="O249" s="542">
        <v>72</v>
      </c>
      <c r="P249" s="592">
        <v>1.0900000000000001</v>
      </c>
    </row>
    <row r="250" spans="1:16" x14ac:dyDescent="0.2">
      <c r="A250" s="1"/>
      <c r="B250" s="320" t="s">
        <v>245</v>
      </c>
      <c r="C250" s="321" t="s">
        <v>497</v>
      </c>
      <c r="D250" s="322" t="s">
        <v>1233</v>
      </c>
      <c r="E250" s="343" t="s">
        <v>1571</v>
      </c>
      <c r="F250" s="591">
        <v>4480</v>
      </c>
      <c r="G250" s="323">
        <f t="shared" si="3"/>
        <v>4480</v>
      </c>
      <c r="H250" s="323">
        <v>4480</v>
      </c>
      <c r="I250" s="323" t="s">
        <v>97</v>
      </c>
      <c r="J250" s="324">
        <v>2718.8099999999899</v>
      </c>
      <c r="K250" s="324">
        <v>21239.84</v>
      </c>
      <c r="L250" s="602">
        <v>39475</v>
      </c>
      <c r="M250" s="349">
        <v>40883</v>
      </c>
      <c r="N250" s="349" t="s">
        <v>97</v>
      </c>
      <c r="O250" s="542">
        <v>207</v>
      </c>
      <c r="P250" s="592">
        <v>0.02</v>
      </c>
    </row>
    <row r="251" spans="1:16" x14ac:dyDescent="0.2">
      <c r="A251" s="1"/>
      <c r="B251" s="320" t="s">
        <v>246</v>
      </c>
      <c r="C251" s="339" t="s">
        <v>498</v>
      </c>
      <c r="D251" s="593" t="s">
        <v>1233</v>
      </c>
      <c r="E251" s="594" t="s">
        <v>1571</v>
      </c>
      <c r="F251" s="595">
        <v>1730</v>
      </c>
      <c r="G251" s="388">
        <f t="shared" si="3"/>
        <v>1730</v>
      </c>
      <c r="H251" s="388">
        <v>1730</v>
      </c>
      <c r="I251" s="388" t="s">
        <v>97</v>
      </c>
      <c r="J251" s="596">
        <v>875.71</v>
      </c>
      <c r="K251" s="596">
        <v>6391.85</v>
      </c>
      <c r="L251" s="853">
        <v>39132</v>
      </c>
      <c r="M251" s="597">
        <v>40883</v>
      </c>
      <c r="N251" s="597" t="s">
        <v>97</v>
      </c>
      <c r="O251" s="550">
        <v>82</v>
      </c>
      <c r="P251" s="598">
        <v>0.98</v>
      </c>
    </row>
    <row r="252" spans="1:16" x14ac:dyDescent="0.2">
      <c r="A252" s="1"/>
      <c r="B252" s="320" t="s">
        <v>247</v>
      </c>
      <c r="C252" s="321" t="s">
        <v>499</v>
      </c>
      <c r="D252" s="322" t="s">
        <v>1269</v>
      </c>
      <c r="E252" s="343" t="s">
        <v>639</v>
      </c>
      <c r="F252" s="591">
        <v>1140</v>
      </c>
      <c r="G252" s="323">
        <f t="shared" si="3"/>
        <v>1140</v>
      </c>
      <c r="H252" s="323">
        <v>1140</v>
      </c>
      <c r="I252" s="323" t="s">
        <v>97</v>
      </c>
      <c r="J252" s="324">
        <v>1075.1400000000001</v>
      </c>
      <c r="K252" s="324">
        <v>3821.8899999999899</v>
      </c>
      <c r="L252" s="602">
        <v>39462</v>
      </c>
      <c r="M252" s="349">
        <v>39479</v>
      </c>
      <c r="N252" s="349" t="s">
        <v>97</v>
      </c>
      <c r="O252" s="542">
        <v>126</v>
      </c>
      <c r="P252" s="592">
        <v>3.65</v>
      </c>
    </row>
    <row r="253" spans="1:16" x14ac:dyDescent="0.2">
      <c r="A253" s="1"/>
      <c r="B253" s="320" t="s">
        <v>248</v>
      </c>
      <c r="C253" s="339" t="s">
        <v>500</v>
      </c>
      <c r="D253" s="593" t="s">
        <v>1269</v>
      </c>
      <c r="E253" s="594" t="s">
        <v>639</v>
      </c>
      <c r="F253" s="595">
        <v>466</v>
      </c>
      <c r="G253" s="388">
        <f t="shared" si="3"/>
        <v>466</v>
      </c>
      <c r="H253" s="388">
        <v>466</v>
      </c>
      <c r="I253" s="388" t="s">
        <v>97</v>
      </c>
      <c r="J253" s="596">
        <v>894.52999999999895</v>
      </c>
      <c r="K253" s="596">
        <v>1473.76</v>
      </c>
      <c r="L253" s="853">
        <v>39462</v>
      </c>
      <c r="M253" s="597">
        <v>39479</v>
      </c>
      <c r="N253" s="597" t="s">
        <v>97</v>
      </c>
      <c r="O253" s="550">
        <v>56</v>
      </c>
      <c r="P253" s="598">
        <v>4.34</v>
      </c>
    </row>
    <row r="254" spans="1:16" x14ac:dyDescent="0.2">
      <c r="A254" s="1"/>
      <c r="B254" s="320" t="s">
        <v>249</v>
      </c>
      <c r="C254" s="321" t="s">
        <v>501</v>
      </c>
      <c r="D254" s="322" t="s">
        <v>1269</v>
      </c>
      <c r="E254" s="343" t="s">
        <v>639</v>
      </c>
      <c r="F254" s="591">
        <v>949</v>
      </c>
      <c r="G254" s="323">
        <f t="shared" si="3"/>
        <v>949</v>
      </c>
      <c r="H254" s="323">
        <v>949</v>
      </c>
      <c r="I254" s="323" t="s">
        <v>97</v>
      </c>
      <c r="J254" s="324">
        <v>1274.45</v>
      </c>
      <c r="K254" s="324">
        <v>4482.22</v>
      </c>
      <c r="L254" s="602">
        <v>34936</v>
      </c>
      <c r="M254" s="349">
        <v>39630</v>
      </c>
      <c r="N254" s="349" t="s">
        <v>97</v>
      </c>
      <c r="O254" s="542">
        <v>225</v>
      </c>
      <c r="P254" s="592">
        <v>1.48</v>
      </c>
    </row>
    <row r="255" spans="1:16" x14ac:dyDescent="0.2">
      <c r="A255" s="1"/>
      <c r="B255" s="320" t="s">
        <v>250</v>
      </c>
      <c r="C255" s="339" t="s">
        <v>502</v>
      </c>
      <c r="D255" s="593" t="s">
        <v>1236</v>
      </c>
      <c r="E255" s="594" t="s">
        <v>1572</v>
      </c>
      <c r="F255" s="595">
        <v>712</v>
      </c>
      <c r="G255" s="388">
        <f t="shared" si="3"/>
        <v>712</v>
      </c>
      <c r="H255" s="388">
        <v>712</v>
      </c>
      <c r="I255" s="388" t="s">
        <v>97</v>
      </c>
      <c r="J255" s="596">
        <v>710.49</v>
      </c>
      <c r="K255" s="596">
        <v>1686.3299999999899</v>
      </c>
      <c r="L255" s="853">
        <v>38938</v>
      </c>
      <c r="M255" s="597">
        <v>39135</v>
      </c>
      <c r="N255" s="597" t="s">
        <v>97</v>
      </c>
      <c r="O255" s="550">
        <v>22</v>
      </c>
      <c r="P255" s="598">
        <v>10.66</v>
      </c>
    </row>
    <row r="256" spans="1:16" x14ac:dyDescent="0.2">
      <c r="A256" s="1"/>
      <c r="B256" s="320" t="s">
        <v>251</v>
      </c>
      <c r="C256" s="321" t="s">
        <v>503</v>
      </c>
      <c r="D256" s="322" t="s">
        <v>1236</v>
      </c>
      <c r="E256" s="343" t="s">
        <v>637</v>
      </c>
      <c r="F256" s="591">
        <v>553</v>
      </c>
      <c r="G256" s="323">
        <f t="shared" si="3"/>
        <v>553</v>
      </c>
      <c r="H256" s="323">
        <v>553</v>
      </c>
      <c r="I256" s="323" t="s">
        <v>97</v>
      </c>
      <c r="J256" s="324">
        <v>378.27999999999901</v>
      </c>
      <c r="K256" s="324">
        <v>1678.6099999999899</v>
      </c>
      <c r="L256" s="602">
        <v>39466</v>
      </c>
      <c r="M256" s="349">
        <v>39507</v>
      </c>
      <c r="N256" s="349" t="s">
        <v>97</v>
      </c>
      <c r="O256" s="542">
        <v>86</v>
      </c>
      <c r="P256" s="592">
        <v>8.77</v>
      </c>
    </row>
    <row r="257" spans="1:16" x14ac:dyDescent="0.2">
      <c r="A257" s="1"/>
      <c r="B257" s="320" t="s">
        <v>252</v>
      </c>
      <c r="C257" s="321" t="s">
        <v>504</v>
      </c>
      <c r="D257" s="322" t="s">
        <v>1236</v>
      </c>
      <c r="E257" s="343" t="s">
        <v>637</v>
      </c>
      <c r="F257" s="591">
        <v>1020</v>
      </c>
      <c r="G257" s="323">
        <f t="shared" si="3"/>
        <v>1020</v>
      </c>
      <c r="H257" s="323">
        <v>1020</v>
      </c>
      <c r="I257" s="323" t="s">
        <v>97</v>
      </c>
      <c r="J257" s="324">
        <v>553.1</v>
      </c>
      <c r="K257" s="324">
        <v>2893.3499999999899</v>
      </c>
      <c r="L257" s="602">
        <v>39625</v>
      </c>
      <c r="M257" s="349">
        <v>39877</v>
      </c>
      <c r="N257" s="349" t="s">
        <v>97</v>
      </c>
      <c r="O257" s="542">
        <v>136</v>
      </c>
      <c r="P257" s="592">
        <v>6.77</v>
      </c>
    </row>
    <row r="258" spans="1:16" x14ac:dyDescent="0.2">
      <c r="A258" s="1"/>
      <c r="B258" s="320" t="s">
        <v>253</v>
      </c>
      <c r="C258" s="321" t="s">
        <v>1502</v>
      </c>
      <c r="D258" s="322" t="s">
        <v>1236</v>
      </c>
      <c r="E258" s="343" t="s">
        <v>637</v>
      </c>
      <c r="F258" s="591">
        <v>1590</v>
      </c>
      <c r="G258" s="323">
        <f t="shared" si="3"/>
        <v>1590</v>
      </c>
      <c r="H258" s="323">
        <v>1590</v>
      </c>
      <c r="I258" s="323" t="s">
        <v>97</v>
      </c>
      <c r="J258" s="324">
        <v>743.16999999999905</v>
      </c>
      <c r="K258" s="324">
        <v>3876.1</v>
      </c>
      <c r="L258" s="602">
        <v>39659</v>
      </c>
      <c r="M258" s="349">
        <v>40729</v>
      </c>
      <c r="N258" s="349" t="s">
        <v>97</v>
      </c>
      <c r="O258" s="542">
        <v>57</v>
      </c>
      <c r="P258" s="592">
        <v>7.73</v>
      </c>
    </row>
    <row r="259" spans="1:16" x14ac:dyDescent="0.2">
      <c r="A259" s="1"/>
      <c r="B259" s="320" t="s">
        <v>254</v>
      </c>
      <c r="C259" s="339" t="s">
        <v>506</v>
      </c>
      <c r="D259" s="593" t="s">
        <v>1236</v>
      </c>
      <c r="E259" s="594" t="s">
        <v>637</v>
      </c>
      <c r="F259" s="595">
        <v>3770</v>
      </c>
      <c r="G259" s="388">
        <f t="shared" si="3"/>
        <v>3770</v>
      </c>
      <c r="H259" s="388">
        <v>3770</v>
      </c>
      <c r="I259" s="388" t="s">
        <v>97</v>
      </c>
      <c r="J259" s="596">
        <v>1145.3199999999899</v>
      </c>
      <c r="K259" s="596">
        <v>9636.5</v>
      </c>
      <c r="L259" s="853">
        <v>39475</v>
      </c>
      <c r="M259" s="597">
        <v>40883</v>
      </c>
      <c r="N259" s="597" t="s">
        <v>97</v>
      </c>
      <c r="O259" s="550">
        <v>58</v>
      </c>
      <c r="P259" s="598">
        <v>5.99</v>
      </c>
    </row>
    <row r="260" spans="1:16" x14ac:dyDescent="0.2">
      <c r="A260" s="1"/>
      <c r="B260" s="320" t="s">
        <v>255</v>
      </c>
      <c r="C260" s="321" t="s">
        <v>507</v>
      </c>
      <c r="D260" s="322" t="s">
        <v>1265</v>
      </c>
      <c r="E260" s="343" t="s">
        <v>637</v>
      </c>
      <c r="F260" s="591">
        <v>652</v>
      </c>
      <c r="G260" s="323">
        <f t="shared" si="3"/>
        <v>652</v>
      </c>
      <c r="H260" s="323">
        <v>652</v>
      </c>
      <c r="I260" s="323" t="s">
        <v>97</v>
      </c>
      <c r="J260" s="324">
        <v>417.94</v>
      </c>
      <c r="K260" s="324">
        <v>1432.75</v>
      </c>
      <c r="L260" s="602">
        <v>39113</v>
      </c>
      <c r="M260" s="349">
        <v>39142</v>
      </c>
      <c r="N260" s="349" t="s">
        <v>97</v>
      </c>
      <c r="O260" s="542">
        <v>14</v>
      </c>
      <c r="P260" s="592">
        <v>6.04</v>
      </c>
    </row>
    <row r="261" spans="1:16" x14ac:dyDescent="0.2">
      <c r="A261" s="1"/>
      <c r="B261" s="320" t="s">
        <v>256</v>
      </c>
      <c r="C261" s="321" t="s">
        <v>508</v>
      </c>
      <c r="D261" s="322" t="s">
        <v>1265</v>
      </c>
      <c r="E261" s="343" t="s">
        <v>637</v>
      </c>
      <c r="F261" s="591">
        <v>794</v>
      </c>
      <c r="G261" s="323">
        <f t="shared" si="3"/>
        <v>794</v>
      </c>
      <c r="H261" s="323">
        <v>794</v>
      </c>
      <c r="I261" s="323" t="s">
        <v>97</v>
      </c>
      <c r="J261" s="324">
        <v>441.76999999999902</v>
      </c>
      <c r="K261" s="324">
        <v>1597.2</v>
      </c>
      <c r="L261" s="602">
        <v>39128</v>
      </c>
      <c r="M261" s="349">
        <v>39150</v>
      </c>
      <c r="N261" s="349" t="s">
        <v>97</v>
      </c>
      <c r="O261" s="542">
        <v>23</v>
      </c>
      <c r="P261" s="592">
        <v>5.95</v>
      </c>
    </row>
    <row r="262" spans="1:16" x14ac:dyDescent="0.2">
      <c r="A262" s="1"/>
      <c r="B262" s="320" t="s">
        <v>257</v>
      </c>
      <c r="C262" s="321" t="s">
        <v>509</v>
      </c>
      <c r="D262" s="322" t="s">
        <v>1265</v>
      </c>
      <c r="E262" s="343" t="s">
        <v>637</v>
      </c>
      <c r="F262" s="591">
        <v>1190</v>
      </c>
      <c r="G262" s="323">
        <f t="shared" si="3"/>
        <v>1190</v>
      </c>
      <c r="H262" s="323">
        <v>1190</v>
      </c>
      <c r="I262" s="323" t="s">
        <v>97</v>
      </c>
      <c r="J262" s="324">
        <v>384.47</v>
      </c>
      <c r="K262" s="324">
        <v>2956.4099999999899</v>
      </c>
      <c r="L262" s="602">
        <v>39665</v>
      </c>
      <c r="M262" s="349">
        <v>39786</v>
      </c>
      <c r="N262" s="349" t="s">
        <v>97</v>
      </c>
      <c r="O262" s="542">
        <v>55</v>
      </c>
      <c r="P262" s="592">
        <v>7.51</v>
      </c>
    </row>
    <row r="263" spans="1:16" x14ac:dyDescent="0.2">
      <c r="A263" s="1"/>
      <c r="B263" s="320" t="s">
        <v>258</v>
      </c>
      <c r="C263" s="339" t="s">
        <v>1503</v>
      </c>
      <c r="D263" s="593" t="s">
        <v>1238</v>
      </c>
      <c r="E263" s="594" t="s">
        <v>637</v>
      </c>
      <c r="F263" s="595">
        <v>1020</v>
      </c>
      <c r="G263" s="388">
        <f t="shared" si="3"/>
        <v>1020</v>
      </c>
      <c r="H263" s="388">
        <v>1020</v>
      </c>
      <c r="I263" s="388" t="s">
        <v>97</v>
      </c>
      <c r="J263" s="596">
        <v>436.6</v>
      </c>
      <c r="K263" s="596">
        <v>2618.13</v>
      </c>
      <c r="L263" s="853">
        <v>39864</v>
      </c>
      <c r="M263" s="597">
        <v>40855</v>
      </c>
      <c r="N263" s="597" t="s">
        <v>97</v>
      </c>
      <c r="O263" s="550">
        <v>38</v>
      </c>
      <c r="P263" s="598">
        <v>11.4</v>
      </c>
    </row>
    <row r="264" spans="1:16" x14ac:dyDescent="0.2">
      <c r="A264" s="1"/>
      <c r="B264" s="320" t="s">
        <v>259</v>
      </c>
      <c r="C264" s="321" t="s">
        <v>1504</v>
      </c>
      <c r="D264" s="322" t="s">
        <v>1238</v>
      </c>
      <c r="E264" s="343" t="s">
        <v>1573</v>
      </c>
      <c r="F264" s="591">
        <v>1810</v>
      </c>
      <c r="G264" s="323">
        <f t="shared" si="3"/>
        <v>1810</v>
      </c>
      <c r="H264" s="323">
        <v>1810</v>
      </c>
      <c r="I264" s="323" t="s">
        <v>97</v>
      </c>
      <c r="J264" s="324">
        <v>694.62</v>
      </c>
      <c r="K264" s="324">
        <v>4231.4099999999899</v>
      </c>
      <c r="L264" s="602">
        <v>39123</v>
      </c>
      <c r="M264" s="349">
        <v>41520</v>
      </c>
      <c r="N264" s="349" t="s">
        <v>97</v>
      </c>
      <c r="O264" s="542">
        <v>54</v>
      </c>
      <c r="P264" s="592">
        <v>9.93</v>
      </c>
    </row>
    <row r="265" spans="1:16" x14ac:dyDescent="0.2">
      <c r="A265" s="1"/>
      <c r="B265" s="320" t="s">
        <v>260</v>
      </c>
      <c r="C265" s="321" t="s">
        <v>512</v>
      </c>
      <c r="D265" s="322" t="s">
        <v>1241</v>
      </c>
      <c r="E265" s="343" t="s">
        <v>640</v>
      </c>
      <c r="F265" s="591">
        <v>588</v>
      </c>
      <c r="G265" s="323">
        <f t="shared" si="3"/>
        <v>588</v>
      </c>
      <c r="H265" s="323">
        <v>588</v>
      </c>
      <c r="I265" s="323" t="s">
        <v>97</v>
      </c>
      <c r="J265" s="324">
        <v>449.00999999999902</v>
      </c>
      <c r="K265" s="324">
        <v>2299.36</v>
      </c>
      <c r="L265" s="602">
        <v>39149</v>
      </c>
      <c r="M265" s="349">
        <v>39218</v>
      </c>
      <c r="N265" s="349" t="s">
        <v>97</v>
      </c>
      <c r="O265" s="542">
        <v>99</v>
      </c>
      <c r="P265" s="592">
        <v>1.46</v>
      </c>
    </row>
    <row r="266" spans="1:16" x14ac:dyDescent="0.2">
      <c r="A266" s="1"/>
      <c r="B266" s="320" t="s">
        <v>261</v>
      </c>
      <c r="C266" s="321" t="s">
        <v>513</v>
      </c>
      <c r="D266" s="322" t="s">
        <v>1241</v>
      </c>
      <c r="E266" s="343" t="s">
        <v>640</v>
      </c>
      <c r="F266" s="591">
        <v>265</v>
      </c>
      <c r="G266" s="323">
        <f t="shared" si="3"/>
        <v>265</v>
      </c>
      <c r="H266" s="323">
        <v>265</v>
      </c>
      <c r="I266" s="323" t="s">
        <v>97</v>
      </c>
      <c r="J266" s="324">
        <v>331.13999999999902</v>
      </c>
      <c r="K266" s="324">
        <v>994.22</v>
      </c>
      <c r="L266" s="602">
        <v>39153</v>
      </c>
      <c r="M266" s="349">
        <v>39218</v>
      </c>
      <c r="N266" s="349" t="s">
        <v>97</v>
      </c>
      <c r="O266" s="542">
        <v>50</v>
      </c>
      <c r="P266" s="592">
        <v>2.4700000000000002</v>
      </c>
    </row>
    <row r="267" spans="1:16" x14ac:dyDescent="0.2">
      <c r="A267" s="1"/>
      <c r="B267" s="320" t="s">
        <v>262</v>
      </c>
      <c r="C267" s="339" t="s">
        <v>514</v>
      </c>
      <c r="D267" s="593" t="s">
        <v>1241</v>
      </c>
      <c r="E267" s="594" t="s">
        <v>640</v>
      </c>
      <c r="F267" s="595">
        <v>398</v>
      </c>
      <c r="G267" s="388">
        <f t="shared" si="3"/>
        <v>398</v>
      </c>
      <c r="H267" s="388">
        <v>398</v>
      </c>
      <c r="I267" s="388" t="s">
        <v>97</v>
      </c>
      <c r="J267" s="596">
        <v>369.88</v>
      </c>
      <c r="K267" s="596">
        <v>1345.0799999999899</v>
      </c>
      <c r="L267" s="853">
        <v>39492</v>
      </c>
      <c r="M267" s="597">
        <v>39512</v>
      </c>
      <c r="N267" s="597" t="s">
        <v>97</v>
      </c>
      <c r="O267" s="550">
        <v>62</v>
      </c>
      <c r="P267" s="598">
        <v>0.63</v>
      </c>
    </row>
    <row r="268" spans="1:16" x14ac:dyDescent="0.2">
      <c r="A268" s="1"/>
      <c r="B268" s="320" t="s">
        <v>263</v>
      </c>
      <c r="C268" s="321" t="s">
        <v>515</v>
      </c>
      <c r="D268" s="322" t="s">
        <v>1241</v>
      </c>
      <c r="E268" s="343" t="s">
        <v>640</v>
      </c>
      <c r="F268" s="591">
        <v>622</v>
      </c>
      <c r="G268" s="323">
        <f t="shared" si="3"/>
        <v>622</v>
      </c>
      <c r="H268" s="323">
        <v>622</v>
      </c>
      <c r="I268" s="323" t="s">
        <v>97</v>
      </c>
      <c r="J268" s="324">
        <v>490.50999999999902</v>
      </c>
      <c r="K268" s="324">
        <v>2080.0799999999899</v>
      </c>
      <c r="L268" s="602">
        <v>39510</v>
      </c>
      <c r="M268" s="349">
        <v>39526</v>
      </c>
      <c r="N268" s="349" t="s">
        <v>97</v>
      </c>
      <c r="O268" s="542">
        <v>94</v>
      </c>
      <c r="P268" s="592">
        <v>2.37</v>
      </c>
    </row>
    <row r="269" spans="1:16" x14ac:dyDescent="0.2">
      <c r="A269" s="1"/>
      <c r="B269" s="320" t="s">
        <v>264</v>
      </c>
      <c r="C269" s="321" t="s">
        <v>516</v>
      </c>
      <c r="D269" s="322" t="s">
        <v>1241</v>
      </c>
      <c r="E269" s="343" t="s">
        <v>640</v>
      </c>
      <c r="F269" s="591">
        <v>604</v>
      </c>
      <c r="G269" s="323">
        <f t="shared" si="3"/>
        <v>604</v>
      </c>
      <c r="H269" s="323">
        <v>604</v>
      </c>
      <c r="I269" s="323" t="s">
        <v>97</v>
      </c>
      <c r="J269" s="324">
        <v>1010.33</v>
      </c>
      <c r="K269" s="324">
        <v>2194.85</v>
      </c>
      <c r="L269" s="602">
        <v>39518</v>
      </c>
      <c r="M269" s="349">
        <v>39535</v>
      </c>
      <c r="N269" s="349" t="s">
        <v>97</v>
      </c>
      <c r="O269" s="542">
        <v>59</v>
      </c>
      <c r="P269" s="592">
        <v>0.67</v>
      </c>
    </row>
    <row r="270" spans="1:16" ht="15.5" thickBot="1" x14ac:dyDescent="0.25">
      <c r="A270" s="1"/>
      <c r="B270" s="344" t="s">
        <v>803</v>
      </c>
      <c r="C270" s="321" t="s">
        <v>816</v>
      </c>
      <c r="D270" s="322" t="s">
        <v>1236</v>
      </c>
      <c r="E270" s="343" t="s">
        <v>1572</v>
      </c>
      <c r="F270" s="591">
        <v>1110</v>
      </c>
      <c r="G270" s="323">
        <f t="shared" si="3"/>
        <v>1110</v>
      </c>
      <c r="H270" s="323">
        <v>1110</v>
      </c>
      <c r="I270" s="323" t="s">
        <v>97</v>
      </c>
      <c r="J270" s="324">
        <v>400.53</v>
      </c>
      <c r="K270" s="324">
        <v>2393.4699999999998</v>
      </c>
      <c r="L270" s="602">
        <v>39672</v>
      </c>
      <c r="M270" s="349">
        <v>42465</v>
      </c>
      <c r="N270" s="349" t="s">
        <v>97</v>
      </c>
      <c r="O270" s="542">
        <v>31</v>
      </c>
      <c r="P270" s="592">
        <v>6.66</v>
      </c>
    </row>
    <row r="271" spans="1:16" ht="15.5" thickTop="1" x14ac:dyDescent="0.2">
      <c r="A271" s="1"/>
      <c r="B271" s="748" t="s">
        <v>1367</v>
      </c>
      <c r="C271" s="603" t="s">
        <v>1574</v>
      </c>
      <c r="D271" s="604" t="s">
        <v>1575</v>
      </c>
      <c r="E271" s="605" t="s">
        <v>1287</v>
      </c>
      <c r="F271" s="606">
        <v>4900</v>
      </c>
      <c r="G271" s="346">
        <f t="shared" si="3"/>
        <v>4900</v>
      </c>
      <c r="H271" s="346">
        <v>4900</v>
      </c>
      <c r="I271" s="347" t="s">
        <v>97</v>
      </c>
      <c r="J271" s="607">
        <v>14427.02</v>
      </c>
      <c r="K271" s="607" t="s">
        <v>1535</v>
      </c>
      <c r="L271" s="854" t="s">
        <v>1535</v>
      </c>
      <c r="M271" s="608">
        <v>42516</v>
      </c>
      <c r="N271" s="608" t="s">
        <v>1181</v>
      </c>
      <c r="O271" s="609" t="s">
        <v>97</v>
      </c>
      <c r="P271" s="610" t="s">
        <v>97</v>
      </c>
    </row>
    <row r="272" spans="1:16" x14ac:dyDescent="0.2">
      <c r="A272" s="1"/>
      <c r="D272" s="611"/>
      <c r="E272" s="612"/>
      <c r="F272" s="612"/>
      <c r="G272" s="613"/>
      <c r="H272" s="613"/>
      <c r="I272" s="613"/>
      <c r="J272" s="614"/>
      <c r="K272" s="614"/>
      <c r="L272" s="855"/>
      <c r="M272" s="828"/>
      <c r="N272" s="828"/>
      <c r="O272" s="615"/>
      <c r="P272" s="615"/>
    </row>
    <row r="273" spans="1:16" x14ac:dyDescent="0.2">
      <c r="A273" s="1"/>
      <c r="B273" s="616"/>
      <c r="C273" s="617" t="s">
        <v>1607</v>
      </c>
      <c r="D273" s="618" t="s">
        <v>1608</v>
      </c>
      <c r="E273" s="618" t="s">
        <v>1608</v>
      </c>
      <c r="F273" s="619">
        <f>SUM(F4:F271)</f>
        <v>927318.14099999995</v>
      </c>
      <c r="G273" s="619">
        <f>ROUNDDOWN(F273,0)</f>
        <v>927318</v>
      </c>
      <c r="H273" s="619">
        <f>SUM(H4:H271)</f>
        <v>920138</v>
      </c>
      <c r="I273" s="619">
        <f>SUM(I4:I271)</f>
        <v>7180</v>
      </c>
      <c r="J273" s="620">
        <f>SUM(J4:J271)</f>
        <v>1002277.1120743637</v>
      </c>
      <c r="K273" s="620">
        <f>SUM(K4:K271)</f>
        <v>2302439.2199999969</v>
      </c>
      <c r="L273" s="856" t="s">
        <v>1608</v>
      </c>
      <c r="M273" s="829" t="s">
        <v>1608</v>
      </c>
      <c r="N273" s="829" t="s">
        <v>1608</v>
      </c>
      <c r="O273" s="621">
        <v>54054</v>
      </c>
      <c r="P273" s="622">
        <v>2</v>
      </c>
    </row>
    <row r="274" spans="1:16" x14ac:dyDescent="0.2">
      <c r="A274" s="1"/>
      <c r="B274" s="623"/>
      <c r="C274" s="624" t="s">
        <v>1609</v>
      </c>
      <c r="D274" s="625" t="s">
        <v>1610</v>
      </c>
      <c r="E274" s="625" t="s">
        <v>1610</v>
      </c>
      <c r="F274" s="626">
        <f>SUM(F4:F60)</f>
        <v>420260</v>
      </c>
      <c r="G274" s="626">
        <f t="shared" ref="G274:H274" si="4">SUM(G4:G60)</f>
        <v>420260</v>
      </c>
      <c r="H274" s="626">
        <f t="shared" si="4"/>
        <v>420260</v>
      </c>
      <c r="I274" s="830" t="s">
        <v>1610</v>
      </c>
      <c r="J274" s="627">
        <f t="shared" ref="J274:K274" si="5">SUM(J4:J60)</f>
        <v>197916.41207436498</v>
      </c>
      <c r="K274" s="627">
        <f t="shared" si="5"/>
        <v>802676.93999999901</v>
      </c>
      <c r="L274" s="857" t="s">
        <v>1610</v>
      </c>
      <c r="M274" s="831" t="s">
        <v>1610</v>
      </c>
      <c r="N274" s="831" t="s">
        <v>1610</v>
      </c>
      <c r="O274" s="628">
        <v>31765</v>
      </c>
      <c r="P274" s="625" t="s">
        <v>97</v>
      </c>
    </row>
    <row r="275" spans="1:16" x14ac:dyDescent="0.2">
      <c r="A275" s="1"/>
      <c r="B275" s="629"/>
      <c r="C275" s="630" t="s">
        <v>1611</v>
      </c>
      <c r="D275" s="631" t="s">
        <v>1610</v>
      </c>
      <c r="E275" s="631" t="s">
        <v>1610</v>
      </c>
      <c r="F275" s="632">
        <f>SUM(F61:F102)</f>
        <v>167723.141</v>
      </c>
      <c r="G275" s="632">
        <f t="shared" ref="G275:K275" si="6">SUM(G61:G102)</f>
        <v>167723</v>
      </c>
      <c r="H275" s="632">
        <f t="shared" si="6"/>
        <v>160543</v>
      </c>
      <c r="I275" s="632">
        <f t="shared" si="6"/>
        <v>7180</v>
      </c>
      <c r="J275" s="633">
        <f t="shared" si="6"/>
        <v>214331.50999999998</v>
      </c>
      <c r="K275" s="633">
        <f t="shared" si="6"/>
        <v>448935.81999999931</v>
      </c>
      <c r="L275" s="858" t="s">
        <v>1610</v>
      </c>
      <c r="M275" s="832" t="s">
        <v>1610</v>
      </c>
      <c r="N275" s="832" t="s">
        <v>1610</v>
      </c>
      <c r="O275" s="634">
        <v>8936</v>
      </c>
      <c r="P275" s="631" t="s">
        <v>97</v>
      </c>
    </row>
    <row r="276" spans="1:16" ht="16.25" customHeight="1" x14ac:dyDescent="0.2">
      <c r="B276" s="635"/>
      <c r="C276" s="636" t="s">
        <v>1612</v>
      </c>
      <c r="D276" s="637" t="s">
        <v>1610</v>
      </c>
      <c r="E276" s="637" t="s">
        <v>1610</v>
      </c>
      <c r="F276" s="638">
        <f>SUM(F103:F120)</f>
        <v>150390</v>
      </c>
      <c r="G276" s="638">
        <f t="shared" ref="G276:H276" si="7">SUM(G103:G120)</f>
        <v>150390</v>
      </c>
      <c r="H276" s="638">
        <f t="shared" si="7"/>
        <v>150390</v>
      </c>
      <c r="I276" s="833" t="s">
        <v>1610</v>
      </c>
      <c r="J276" s="639">
        <f t="shared" ref="J276:K276" si="8">SUM(J103:J120)</f>
        <v>438810.53999999934</v>
      </c>
      <c r="K276" s="639">
        <f t="shared" si="8"/>
        <v>691065.28999999946</v>
      </c>
      <c r="L276" s="859" t="s">
        <v>1610</v>
      </c>
      <c r="M276" s="834" t="s">
        <v>1610</v>
      </c>
      <c r="N276" s="834" t="s">
        <v>1610</v>
      </c>
      <c r="O276" s="640">
        <v>3585</v>
      </c>
      <c r="P276" s="637" t="s">
        <v>97</v>
      </c>
    </row>
    <row r="277" spans="1:16" ht="16.25" customHeight="1" x14ac:dyDescent="0.2">
      <c r="B277" s="641"/>
      <c r="C277" s="642" t="s">
        <v>1613</v>
      </c>
      <c r="D277" s="643" t="s">
        <v>1610</v>
      </c>
      <c r="E277" s="643" t="s">
        <v>1610</v>
      </c>
      <c r="F277" s="644">
        <f>SUM(F121:F270)</f>
        <v>184045</v>
      </c>
      <c r="G277" s="644">
        <f t="shared" ref="G277:H277" si="9">SUM(G121:G270)</f>
        <v>184045</v>
      </c>
      <c r="H277" s="644">
        <f t="shared" si="9"/>
        <v>184045</v>
      </c>
      <c r="I277" s="835" t="s">
        <v>1610</v>
      </c>
      <c r="J277" s="645">
        <f t="shared" ref="J277:K277" si="10">SUM(J121:J270)</f>
        <v>136791.62999999989</v>
      </c>
      <c r="K277" s="645">
        <f t="shared" si="10"/>
        <v>359761.16999999946</v>
      </c>
      <c r="L277" s="860" t="s">
        <v>1610</v>
      </c>
      <c r="M277" s="836" t="s">
        <v>1610</v>
      </c>
      <c r="N277" s="837" t="s">
        <v>1610</v>
      </c>
      <c r="O277" s="647">
        <v>9767</v>
      </c>
      <c r="P277" s="646" t="s">
        <v>97</v>
      </c>
    </row>
    <row r="278" spans="1:16" ht="16.25" customHeight="1" x14ac:dyDescent="0.2">
      <c r="B278" s="648"/>
      <c r="C278" s="649" t="s">
        <v>1614</v>
      </c>
      <c r="D278" s="650" t="s">
        <v>1610</v>
      </c>
      <c r="E278" s="650" t="s">
        <v>1610</v>
      </c>
      <c r="F278" s="651">
        <f>SUM(F271)</f>
        <v>4900</v>
      </c>
      <c r="G278" s="651">
        <f t="shared" ref="G278:H278" si="11">SUM(G271)</f>
        <v>4900</v>
      </c>
      <c r="H278" s="651">
        <f t="shared" si="11"/>
        <v>4900</v>
      </c>
      <c r="I278" s="838" t="s">
        <v>1610</v>
      </c>
      <c r="J278" s="652">
        <f t="shared" ref="J278" si="12">SUM(J271)</f>
        <v>14427.02</v>
      </c>
      <c r="K278" s="838" t="s">
        <v>1610</v>
      </c>
      <c r="L278" s="861" t="s">
        <v>1610</v>
      </c>
      <c r="M278" s="839" t="s">
        <v>1610</v>
      </c>
      <c r="N278" s="839" t="s">
        <v>1610</v>
      </c>
      <c r="O278" s="650" t="s">
        <v>97</v>
      </c>
      <c r="P278" s="650" t="s">
        <v>97</v>
      </c>
    </row>
    <row r="279" spans="1:16" ht="16.25" customHeight="1" x14ac:dyDescent="0.2">
      <c r="B279" s="653" t="s">
        <v>1576</v>
      </c>
      <c r="M279" s="840"/>
      <c r="N279" s="840"/>
      <c r="O279" s="27"/>
      <c r="P279" s="27"/>
    </row>
    <row r="280" spans="1:16" ht="16.25" customHeight="1" x14ac:dyDescent="0.2">
      <c r="M280" s="840"/>
      <c r="N280" s="840"/>
    </row>
    <row r="281" spans="1:16" ht="16.25" customHeight="1" x14ac:dyDescent="0.2">
      <c r="B281" s="423" t="s">
        <v>1615</v>
      </c>
      <c r="D281" s="423"/>
      <c r="E281" s="423"/>
      <c r="F281" s="423"/>
      <c r="M281" s="840"/>
      <c r="N281" s="840"/>
      <c r="O281" s="702"/>
      <c r="P281" s="702"/>
    </row>
    <row r="282" spans="1:16" ht="25" x14ac:dyDescent="0.2">
      <c r="B282" s="424" t="s">
        <v>699</v>
      </c>
      <c r="C282" s="425" t="s">
        <v>549</v>
      </c>
      <c r="D282" s="425" t="s">
        <v>1577</v>
      </c>
      <c r="E282" s="528" t="s">
        <v>1578</v>
      </c>
      <c r="F282" s="529" t="s">
        <v>1405</v>
      </c>
      <c r="G282" s="529" t="s">
        <v>1405</v>
      </c>
      <c r="H282" s="530" t="s">
        <v>1579</v>
      </c>
      <c r="I282" s="531" t="s">
        <v>1188</v>
      </c>
      <c r="J282" s="426" t="s">
        <v>1580</v>
      </c>
      <c r="K282" s="426" t="s">
        <v>1581</v>
      </c>
      <c r="L282" s="846" t="s">
        <v>1582</v>
      </c>
      <c r="M282" s="841" t="s">
        <v>1583</v>
      </c>
      <c r="N282" s="842" t="s">
        <v>1584</v>
      </c>
      <c r="O282" s="702"/>
      <c r="P282" s="702"/>
    </row>
    <row r="283" spans="1:16" x14ac:dyDescent="0.2">
      <c r="B283" s="328"/>
      <c r="C283" s="40"/>
      <c r="D283" s="295"/>
      <c r="E283" s="296" t="s">
        <v>1585</v>
      </c>
      <c r="F283" s="41" t="s">
        <v>1586</v>
      </c>
      <c r="G283" s="41" t="s">
        <v>1586</v>
      </c>
      <c r="H283" s="41" t="s">
        <v>1586</v>
      </c>
      <c r="I283" s="41" t="s">
        <v>1586</v>
      </c>
      <c r="J283" s="42" t="s">
        <v>1587</v>
      </c>
      <c r="K283" s="42" t="s">
        <v>0</v>
      </c>
      <c r="L283" s="847"/>
      <c r="M283" s="843"/>
      <c r="N283" s="844"/>
      <c r="O283" s="702"/>
      <c r="P283" s="702"/>
    </row>
    <row r="284" spans="1:16" x14ac:dyDescent="0.2">
      <c r="B284" s="319" t="s">
        <v>4</v>
      </c>
      <c r="C284" s="339" t="s">
        <v>1588</v>
      </c>
      <c r="D284" s="544" t="s">
        <v>627</v>
      </c>
      <c r="E284" s="545" t="s">
        <v>1589</v>
      </c>
      <c r="F284" s="546">
        <v>10914</v>
      </c>
      <c r="G284" s="547">
        <f>ROUNDDOWN(F284,0)</f>
        <v>10914</v>
      </c>
      <c r="H284" s="547">
        <v>21400</v>
      </c>
      <c r="I284" s="547">
        <v>-10486</v>
      </c>
      <c r="J284" s="548">
        <v>3196.3099999999899</v>
      </c>
      <c r="K284" s="548">
        <v>29430.6699999999</v>
      </c>
      <c r="L284" s="589">
        <v>22390</v>
      </c>
      <c r="M284" s="549">
        <v>37960</v>
      </c>
      <c r="N284" s="549" t="s">
        <v>1536</v>
      </c>
      <c r="O284" s="702"/>
      <c r="P284" s="702"/>
    </row>
    <row r="285" spans="1:16" x14ac:dyDescent="0.2">
      <c r="B285" s="319" t="s">
        <v>8</v>
      </c>
      <c r="C285" s="387" t="s">
        <v>1590</v>
      </c>
      <c r="D285" s="544" t="s">
        <v>625</v>
      </c>
      <c r="E285" s="545" t="s">
        <v>632</v>
      </c>
      <c r="F285" s="546">
        <v>12700</v>
      </c>
      <c r="G285" s="547">
        <f>ROUNDDOWN(F285,0)</f>
        <v>12700</v>
      </c>
      <c r="H285" s="547">
        <v>12700</v>
      </c>
      <c r="I285" s="547" t="s">
        <v>97</v>
      </c>
      <c r="J285" s="548">
        <v>5816.26</v>
      </c>
      <c r="K285" s="554">
        <v>17587.299999999901</v>
      </c>
      <c r="L285" s="848">
        <v>34712</v>
      </c>
      <c r="M285" s="541">
        <v>38044</v>
      </c>
      <c r="N285" s="541" t="s">
        <v>1538</v>
      </c>
      <c r="O285" s="702"/>
      <c r="P285" s="702"/>
    </row>
    <row r="286" spans="1:16" x14ac:dyDescent="0.2">
      <c r="B286" s="319" t="s">
        <v>32</v>
      </c>
      <c r="C286" s="339" t="s">
        <v>1591</v>
      </c>
      <c r="D286" s="544" t="s">
        <v>1592</v>
      </c>
      <c r="E286" s="545" t="s">
        <v>1537</v>
      </c>
      <c r="F286" s="546">
        <v>4780</v>
      </c>
      <c r="G286" s="547">
        <f>ROUNDDOWN(F286,0)</f>
        <v>4780</v>
      </c>
      <c r="H286" s="547">
        <v>4780</v>
      </c>
      <c r="I286" s="547" t="s">
        <v>97</v>
      </c>
      <c r="J286" s="548">
        <v>12759.05999999999</v>
      </c>
      <c r="K286" s="548">
        <v>21516.54</v>
      </c>
      <c r="L286" s="589">
        <v>33121</v>
      </c>
      <c r="M286" s="549">
        <v>37960</v>
      </c>
      <c r="N286" s="549" t="s">
        <v>1536</v>
      </c>
      <c r="O286" s="702"/>
      <c r="P286" s="702"/>
    </row>
    <row r="287" spans="1:16" x14ac:dyDescent="0.2">
      <c r="B287" s="332" t="s">
        <v>74</v>
      </c>
      <c r="C287" s="321" t="s">
        <v>1593</v>
      </c>
      <c r="D287" s="566" t="s">
        <v>1594</v>
      </c>
      <c r="E287" s="567" t="s">
        <v>1541</v>
      </c>
      <c r="F287" s="568">
        <v>1570</v>
      </c>
      <c r="G287" s="333">
        <f>ROUNDDOWN(F287,0)</f>
        <v>1570</v>
      </c>
      <c r="H287" s="333">
        <v>1570</v>
      </c>
      <c r="I287" s="333" t="s">
        <v>97</v>
      </c>
      <c r="J287" s="554">
        <v>1421.3099999999899</v>
      </c>
      <c r="K287" s="554">
        <v>0</v>
      </c>
      <c r="L287" s="848" t="s">
        <v>97</v>
      </c>
      <c r="M287" s="541">
        <v>41438</v>
      </c>
      <c r="N287" s="541" t="s">
        <v>1536</v>
      </c>
      <c r="O287" s="702"/>
      <c r="P287" s="702"/>
    </row>
    <row r="288" spans="1:16" x14ac:dyDescent="0.2">
      <c r="B288" s="332" t="s">
        <v>81</v>
      </c>
      <c r="C288" s="339" t="s">
        <v>1595</v>
      </c>
      <c r="D288" s="544" t="s">
        <v>1542</v>
      </c>
      <c r="E288" s="545" t="s">
        <v>1541</v>
      </c>
      <c r="F288" s="546">
        <v>740</v>
      </c>
      <c r="G288" s="547">
        <f>ROUNDDOWN(F288,0)</f>
        <v>740</v>
      </c>
      <c r="H288" s="547">
        <v>740</v>
      </c>
      <c r="I288" s="547" t="s">
        <v>97</v>
      </c>
      <c r="J288" s="548">
        <v>1831</v>
      </c>
      <c r="K288" s="548">
        <v>0</v>
      </c>
      <c r="L288" s="589" t="s">
        <v>97</v>
      </c>
      <c r="M288" s="549">
        <v>41438</v>
      </c>
      <c r="N288" s="549" t="s">
        <v>97</v>
      </c>
      <c r="O288" s="702"/>
      <c r="P288" s="702"/>
    </row>
    <row r="289" spans="2:16" x14ac:dyDescent="0.2">
      <c r="B289" s="332" t="s">
        <v>1264</v>
      </c>
      <c r="C289" s="321" t="s">
        <v>1596</v>
      </c>
      <c r="D289" s="569" t="s">
        <v>1597</v>
      </c>
      <c r="E289" s="545" t="s">
        <v>1541</v>
      </c>
      <c r="F289" s="571">
        <v>649</v>
      </c>
      <c r="G289" s="572">
        <v>649</v>
      </c>
      <c r="H289" s="572">
        <v>649</v>
      </c>
      <c r="I289" s="572" t="s">
        <v>97</v>
      </c>
      <c r="J289" s="554">
        <v>29854.57</v>
      </c>
      <c r="K289" s="554">
        <v>45338.37</v>
      </c>
      <c r="L289" s="848">
        <v>34634</v>
      </c>
      <c r="M289" s="541">
        <v>38868</v>
      </c>
      <c r="N289" s="541" t="s">
        <v>1538</v>
      </c>
      <c r="O289" s="702"/>
      <c r="P289" s="702"/>
    </row>
    <row r="290" spans="2:16" ht="27" x14ac:dyDescent="0.2">
      <c r="B290" s="332" t="s">
        <v>92</v>
      </c>
      <c r="C290" s="321" t="s">
        <v>1598</v>
      </c>
      <c r="D290" s="566" t="s">
        <v>607</v>
      </c>
      <c r="E290" s="567" t="s">
        <v>633</v>
      </c>
      <c r="F290" s="568">
        <v>6640</v>
      </c>
      <c r="G290" s="333">
        <f>ROUNDDOWN(F290,0)</f>
        <v>6640</v>
      </c>
      <c r="H290" s="333">
        <v>6640</v>
      </c>
      <c r="I290" s="333" t="s">
        <v>97</v>
      </c>
      <c r="J290" s="553">
        <v>28435.52</v>
      </c>
      <c r="K290" s="553">
        <v>39696.68</v>
      </c>
      <c r="L290" s="849" t="s">
        <v>1599</v>
      </c>
      <c r="M290" s="541">
        <v>41438</v>
      </c>
      <c r="N290" s="541" t="s">
        <v>97</v>
      </c>
      <c r="O290" s="702"/>
      <c r="P290" s="702"/>
    </row>
    <row r="291" spans="2:16" ht="40.5" x14ac:dyDescent="0.2">
      <c r="B291" s="337" t="s">
        <v>113</v>
      </c>
      <c r="C291" s="321" t="s">
        <v>1600</v>
      </c>
      <c r="D291" s="544" t="s">
        <v>1601</v>
      </c>
      <c r="E291" s="812" t="s">
        <v>1602</v>
      </c>
      <c r="F291" s="546">
        <v>3430</v>
      </c>
      <c r="G291" s="547">
        <f>ROUNDDOWN(F291,0)</f>
        <v>3430</v>
      </c>
      <c r="H291" s="547">
        <v>3430</v>
      </c>
      <c r="I291" s="547" t="s">
        <v>97</v>
      </c>
      <c r="J291" s="548">
        <v>39604.26</v>
      </c>
      <c r="K291" s="548">
        <v>42324.75</v>
      </c>
      <c r="L291" s="589">
        <v>37681</v>
      </c>
      <c r="M291" s="549">
        <v>41439</v>
      </c>
      <c r="N291" s="549" t="s">
        <v>97</v>
      </c>
      <c r="O291" s="702"/>
      <c r="P291" s="702"/>
    </row>
    <row r="292" spans="2:16" ht="40.5" x14ac:dyDescent="0.2">
      <c r="B292" s="337" t="s">
        <v>114</v>
      </c>
      <c r="C292" s="339" t="s">
        <v>1603</v>
      </c>
      <c r="D292" s="587" t="s">
        <v>623</v>
      </c>
      <c r="E292" s="813" t="s">
        <v>1604</v>
      </c>
      <c r="F292" s="588">
        <v>2170</v>
      </c>
      <c r="G292" s="338">
        <f>ROUNDDOWN(F292,0)</f>
        <v>2170</v>
      </c>
      <c r="H292" s="338">
        <v>2170</v>
      </c>
      <c r="I292" s="338" t="s">
        <v>97</v>
      </c>
      <c r="J292" s="548">
        <v>22428.97</v>
      </c>
      <c r="K292" s="548">
        <v>23584.720000000001</v>
      </c>
      <c r="L292" s="589">
        <v>39661</v>
      </c>
      <c r="M292" s="549">
        <v>41439</v>
      </c>
      <c r="N292" s="549" t="s">
        <v>97</v>
      </c>
      <c r="O292" s="702"/>
      <c r="P292" s="702"/>
    </row>
    <row r="293" spans="2:16" ht="40.5" x14ac:dyDescent="0.2">
      <c r="B293" s="337" t="s">
        <v>115</v>
      </c>
      <c r="C293" s="321" t="s">
        <v>1605</v>
      </c>
      <c r="D293" s="544" t="s">
        <v>1601</v>
      </c>
      <c r="E293" s="812" t="s">
        <v>1602</v>
      </c>
      <c r="F293" s="546">
        <v>650</v>
      </c>
      <c r="G293" s="547">
        <f>ROUNDDOWN(F293,0)</f>
        <v>650</v>
      </c>
      <c r="H293" s="547">
        <v>650</v>
      </c>
      <c r="I293" s="547" t="s">
        <v>97</v>
      </c>
      <c r="J293" s="548">
        <v>4950.01</v>
      </c>
      <c r="K293" s="548">
        <v>9048.3899999999903</v>
      </c>
      <c r="L293" s="589">
        <v>38108</v>
      </c>
      <c r="M293" s="549">
        <v>41439</v>
      </c>
      <c r="N293" s="549" t="s">
        <v>97</v>
      </c>
      <c r="O293" s="702"/>
      <c r="P293" s="702"/>
    </row>
    <row r="294" spans="2:16" ht="40.5" x14ac:dyDescent="0.2">
      <c r="B294" s="337" t="s">
        <v>116</v>
      </c>
      <c r="C294" s="321" t="s">
        <v>1606</v>
      </c>
      <c r="D294" s="587" t="s">
        <v>624</v>
      </c>
      <c r="E294" s="813" t="s">
        <v>1604</v>
      </c>
      <c r="F294" s="588">
        <v>330</v>
      </c>
      <c r="G294" s="338">
        <f>ROUNDDOWN(F294,0)</f>
        <v>330</v>
      </c>
      <c r="H294" s="338">
        <v>330</v>
      </c>
      <c r="I294" s="338" t="s">
        <v>97</v>
      </c>
      <c r="J294" s="548">
        <v>6236.13</v>
      </c>
      <c r="K294" s="548">
        <v>4584.54</v>
      </c>
      <c r="L294" s="589">
        <v>36161</v>
      </c>
      <c r="M294" s="549">
        <v>41439</v>
      </c>
      <c r="N294" s="549" t="s">
        <v>97</v>
      </c>
      <c r="O294" s="702"/>
      <c r="P294" s="702"/>
    </row>
  </sheetData>
  <phoneticPr fontId="2"/>
  <conditionalFormatting sqref="C51 C53 C55 C57 C59 C61 C63 C65 C67 C69 C71 C73 C75 C77 C79 C81 C83 C85 C87 C89 C91 C93 C95:C98 C100 C102 C104 C5 C7 C9 C11 C13 C15 C17 C19 C21 C23 C25 C27 C29 C31 C33 C35 C37 C39:C49">
    <cfRule type="expression" dxfId="176" priority="36">
      <formula>MOD(ROW(),2)=0</formula>
    </cfRule>
  </conditionalFormatting>
  <conditionalFormatting sqref="P40:P49">
    <cfRule type="expression" dxfId="175" priority="35">
      <formula>MOD(ROW(),2)=0</formula>
    </cfRule>
  </conditionalFormatting>
  <conditionalFormatting sqref="G40:P49">
    <cfRule type="expression" dxfId="174" priority="34">
      <formula>MOD(ROW(),2)=0</formula>
    </cfRule>
  </conditionalFormatting>
  <conditionalFormatting sqref="G96:P98">
    <cfRule type="expression" dxfId="173" priority="33">
      <formula>MOD(ROW(),2)=0</formula>
    </cfRule>
  </conditionalFormatting>
  <conditionalFormatting sqref="P96:P98">
    <cfRule type="expression" dxfId="172" priority="32">
      <formula>MOD(ROW(),2)=0</formula>
    </cfRule>
  </conditionalFormatting>
  <conditionalFormatting sqref="P122">
    <cfRule type="expression" dxfId="171" priority="31">
      <formula>MOD(ROW(),2)=0</formula>
    </cfRule>
  </conditionalFormatting>
  <conditionalFormatting sqref="G122:P122">
    <cfRule type="expression" dxfId="170" priority="30">
      <formula>MOD(ROW(),2)=0</formula>
    </cfRule>
  </conditionalFormatting>
  <conditionalFormatting sqref="G236:P240">
    <cfRule type="expression" dxfId="169" priority="29">
      <formula>MOD(ROW(),2)=0</formula>
    </cfRule>
  </conditionalFormatting>
  <conditionalFormatting sqref="P236:P240">
    <cfRule type="expression" dxfId="168" priority="28">
      <formula>MOD(ROW(),2)=0</formula>
    </cfRule>
  </conditionalFormatting>
  <conditionalFormatting sqref="C4:P272">
    <cfRule type="expression" dxfId="167" priority="23">
      <formula>MOD(ROW(),2)=1</formula>
    </cfRule>
    <cfRule type="expression" dxfId="166" priority="24">
      <formula>MOD(ROW(),2)=1</formula>
    </cfRule>
    <cfRule type="expression" dxfId="165" priority="25">
      <formula>"　=MOD(ROW(),2)=1 "</formula>
    </cfRule>
    <cfRule type="expression" dxfId="164" priority="26">
      <formula>MOD(ROW(),2)=0</formula>
    </cfRule>
    <cfRule type="expression" dxfId="163" priority="27">
      <formula>MOD(ROW(),2)=0</formula>
    </cfRule>
  </conditionalFormatting>
  <conditionalFormatting sqref="G106:P106">
    <cfRule type="expression" dxfId="162" priority="22">
      <formula>MOD(ROW(),2)=0</formula>
    </cfRule>
  </conditionalFormatting>
  <conditionalFormatting sqref="P106">
    <cfRule type="expression" dxfId="161" priority="21">
      <formula>MOD(ROW(),2)=0</formula>
    </cfRule>
  </conditionalFormatting>
  <conditionalFormatting sqref="F40:F49">
    <cfRule type="expression" dxfId="160" priority="20">
      <formula>MOD(ROW(),2)=0</formula>
    </cfRule>
  </conditionalFormatting>
  <conditionalFormatting sqref="F96:F98">
    <cfRule type="expression" dxfId="159" priority="19">
      <formula>MOD(ROW(),2)=0</formula>
    </cfRule>
  </conditionalFormatting>
  <conditionalFormatting sqref="F106">
    <cfRule type="expression" dxfId="158" priority="18">
      <formula>MOD(ROW(),2)=0</formula>
    </cfRule>
  </conditionalFormatting>
  <conditionalFormatting sqref="F236:F240">
    <cfRule type="expression" dxfId="157" priority="17">
      <formula>MOD(ROW(),2)=0</formula>
    </cfRule>
  </conditionalFormatting>
  <conditionalFormatting sqref="C84 C86 C88 C79 C81 C48 C50 C52 C54 C56 C58 C60 C62 C64 C66 C68 C70 C72 C74 C76:C77 C28 C30 C32 C34 C36:C46 C7 C9 C11 C13 C15 C17 C19 C21 C23 C25 C5 C90:C101">
    <cfRule type="expression" dxfId="156" priority="16">
      <formula>MOD(ROW(),2)=0</formula>
    </cfRule>
  </conditionalFormatting>
  <conditionalFormatting sqref="G118:P118 F37:P46 F229:P236 F91:P102">
    <cfRule type="expression" dxfId="155" priority="15">
      <formula>MOD(ROW(),2)=0</formula>
    </cfRule>
  </conditionalFormatting>
  <conditionalFormatting sqref="C4:P271">
    <cfRule type="expression" dxfId="154" priority="10">
      <formula>MOD(ROW(),2)=1</formula>
    </cfRule>
    <cfRule type="expression" dxfId="153" priority="11">
      <formula>MOD(ROW(),2)=1</formula>
    </cfRule>
    <cfRule type="expression" dxfId="152" priority="12">
      <formula>"　=MOD(ROW(),2)=1 "</formula>
    </cfRule>
    <cfRule type="expression" dxfId="151" priority="13">
      <formula>MOD(ROW(),2)=0</formula>
    </cfRule>
    <cfRule type="expression" dxfId="150" priority="14">
      <formula>MOD(ROW(),2)=0</formula>
    </cfRule>
  </conditionalFormatting>
  <conditionalFormatting sqref="G89:I89">
    <cfRule type="expression" dxfId="149" priority="9">
      <formula>MOD(ROW(),2)=0</formula>
    </cfRule>
  </conditionalFormatting>
  <conditionalFormatting sqref="C286 C284 C288:C289 C84 C86 C88 C79 C81 C48 C50 C52 C54 C56 C58 C60 C62 C64 C66 C68 C70 C72 C74 C76:C77 C28 C30 C32 C34 C36:C46 C7 C9 C11 C13 C15 C17 C19 C21 C23 C25 C5 C90:C101">
    <cfRule type="expression" dxfId="148" priority="8">
      <formula>MOD(ROW(),2)=0</formula>
    </cfRule>
  </conditionalFormatting>
  <conditionalFormatting sqref="G118:P118 F37:P46 F289:N289 F229:P236 F91:P102">
    <cfRule type="expression" dxfId="147" priority="7">
      <formula>MOD(ROW(),2)=0</formula>
    </cfRule>
  </conditionalFormatting>
  <conditionalFormatting sqref="C284:N294 C4:P271">
    <cfRule type="expression" dxfId="146" priority="2">
      <formula>MOD(ROW(),2)=1</formula>
    </cfRule>
    <cfRule type="expression" dxfId="145" priority="3">
      <formula>MOD(ROW(),2)=1</formula>
    </cfRule>
    <cfRule type="expression" dxfId="144" priority="4">
      <formula>"　=MOD(ROW(),2)=1 "</formula>
    </cfRule>
    <cfRule type="expression" dxfId="143" priority="5">
      <formula>MOD(ROW(),2)=0</formula>
    </cfRule>
    <cfRule type="expression" dxfId="142" priority="6">
      <formula>MOD(ROW(),2)=0</formula>
    </cfRule>
  </conditionalFormatting>
  <conditionalFormatting sqref="G89:I89">
    <cfRule type="expression" dxfId="141" priority="1">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53125" style="355" customWidth="1"/>
    <col min="2" max="2" width="24.1796875" style="355" bestFit="1" customWidth="1"/>
    <col min="3" max="7" width="16" style="357" customWidth="1"/>
    <col min="8" max="8" width="17.90625" style="357" customWidth="1"/>
    <col min="9" max="9" width="16" style="357" customWidth="1"/>
    <col min="10" max="273" width="16" style="355" customWidth="1"/>
    <col min="274" max="281" width="16.81640625" style="355" customWidth="1"/>
    <col min="282" max="16384" width="9" style="355"/>
  </cols>
  <sheetData>
    <row r="1" spans="1:281" ht="23.25" customHeight="1" x14ac:dyDescent="0.35">
      <c r="B1" s="356" t="s">
        <v>1393</v>
      </c>
      <c r="H1" s="716"/>
      <c r="J1" s="357"/>
    </row>
    <row r="2" spans="1:281" ht="23.25" customHeight="1" x14ac:dyDescent="0.3">
      <c r="A2" s="358"/>
      <c r="B2" s="358" t="s">
        <v>575</v>
      </c>
      <c r="C2" s="359"/>
      <c r="D2" s="359"/>
      <c r="E2" s="359"/>
      <c r="F2" s="359"/>
      <c r="G2" s="359"/>
      <c r="H2" s="717"/>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row>
    <row r="3" spans="1:281" ht="23.25" customHeight="1" x14ac:dyDescent="0.3">
      <c r="A3" s="164"/>
      <c r="B3" s="360" t="s">
        <v>1394</v>
      </c>
      <c r="C3" s="362" t="s">
        <v>97</v>
      </c>
      <c r="D3" s="362" t="s">
        <v>97</v>
      </c>
      <c r="E3" s="362" t="s">
        <v>97</v>
      </c>
      <c r="F3" s="362" t="s">
        <v>97</v>
      </c>
      <c r="G3" s="362" t="s">
        <v>97</v>
      </c>
      <c r="H3" s="362" t="s">
        <v>97</v>
      </c>
      <c r="I3" s="718"/>
      <c r="J3" s="362" t="s">
        <v>6</v>
      </c>
      <c r="K3" s="362" t="s">
        <v>3</v>
      </c>
      <c r="L3" s="362" t="s">
        <v>7</v>
      </c>
      <c r="M3" s="362" t="s">
        <v>4</v>
      </c>
      <c r="N3" s="362" t="s">
        <v>8</v>
      </c>
      <c r="O3" s="362" t="s">
        <v>5</v>
      </c>
      <c r="P3" s="362" t="s">
        <v>9</v>
      </c>
      <c r="Q3" s="362" t="s">
        <v>10</v>
      </c>
      <c r="R3" s="362" t="s">
        <v>11</v>
      </c>
      <c r="S3" s="362" t="s">
        <v>12</v>
      </c>
      <c r="T3" s="362" t="s">
        <v>13</v>
      </c>
      <c r="U3" s="362" t="s">
        <v>15</v>
      </c>
      <c r="V3" s="362" t="s">
        <v>17</v>
      </c>
      <c r="W3" s="362" t="s">
        <v>18</v>
      </c>
      <c r="X3" s="362" t="s">
        <v>19</v>
      </c>
      <c r="Y3" s="362" t="s">
        <v>20</v>
      </c>
      <c r="Z3" s="362" t="s">
        <v>21</v>
      </c>
      <c r="AA3" s="362" t="s">
        <v>22</v>
      </c>
      <c r="AB3" s="362" t="s">
        <v>23</v>
      </c>
      <c r="AC3" s="362" t="s">
        <v>24</v>
      </c>
      <c r="AD3" s="362" t="s">
        <v>25</v>
      </c>
      <c r="AE3" s="362" t="s">
        <v>26</v>
      </c>
      <c r="AF3" s="362" t="s">
        <v>28</v>
      </c>
      <c r="AG3" s="362" t="s">
        <v>30</v>
      </c>
      <c r="AH3" s="362" t="s">
        <v>31</v>
      </c>
      <c r="AI3" s="362" t="s">
        <v>32</v>
      </c>
      <c r="AJ3" s="362" t="s">
        <v>33</v>
      </c>
      <c r="AK3" s="362" t="s">
        <v>36</v>
      </c>
      <c r="AL3" s="362" t="s">
        <v>37</v>
      </c>
      <c r="AM3" s="362" t="s">
        <v>38</v>
      </c>
      <c r="AN3" s="362" t="s">
        <v>39</v>
      </c>
      <c r="AO3" s="362" t="s">
        <v>40</v>
      </c>
      <c r="AP3" s="362" t="s">
        <v>41</v>
      </c>
      <c r="AQ3" s="362" t="s">
        <v>733</v>
      </c>
      <c r="AR3" s="362" t="s">
        <v>734</v>
      </c>
      <c r="AS3" s="362" t="s">
        <v>736</v>
      </c>
      <c r="AT3" s="362" t="s">
        <v>1218</v>
      </c>
      <c r="AU3" s="362" t="s">
        <v>1219</v>
      </c>
      <c r="AV3" s="362" t="s">
        <v>1220</v>
      </c>
      <c r="AW3" s="362" t="s">
        <v>1222</v>
      </c>
      <c r="AX3" s="362" t="s">
        <v>1223</v>
      </c>
      <c r="AY3" s="362" t="s">
        <v>1224</v>
      </c>
      <c r="AZ3" s="362" t="s">
        <v>1225</v>
      </c>
      <c r="BA3" s="362" t="s">
        <v>1227</v>
      </c>
      <c r="BB3" s="362" t="s">
        <v>1229</v>
      </c>
      <c r="BC3" s="362" t="s">
        <v>1231</v>
      </c>
      <c r="BD3" s="362" t="s">
        <v>43</v>
      </c>
      <c r="BE3" s="362" t="s">
        <v>44</v>
      </c>
      <c r="BF3" s="362" t="s">
        <v>46</v>
      </c>
      <c r="BG3" s="362" t="s">
        <v>47</v>
      </c>
      <c r="BH3" s="362" t="s">
        <v>48</v>
      </c>
      <c r="BI3" s="362" t="s">
        <v>49</v>
      </c>
      <c r="BJ3" s="362" t="s">
        <v>50</v>
      </c>
      <c r="BK3" s="362" t="s">
        <v>51</v>
      </c>
      <c r="BL3" s="362" t="s">
        <v>52</v>
      </c>
      <c r="BM3" s="362" t="s">
        <v>53</v>
      </c>
      <c r="BN3" s="362" t="s">
        <v>54</v>
      </c>
      <c r="BO3" s="362" t="s">
        <v>55</v>
      </c>
      <c r="BP3" s="362" t="s">
        <v>56</v>
      </c>
      <c r="BQ3" s="362" t="s">
        <v>57</v>
      </c>
      <c r="BR3" s="362" t="s">
        <v>58</v>
      </c>
      <c r="BS3" s="362" t="s">
        <v>59</v>
      </c>
      <c r="BT3" s="362" t="s">
        <v>60</v>
      </c>
      <c r="BU3" s="362" t="s">
        <v>61</v>
      </c>
      <c r="BV3" s="362" t="s">
        <v>62</v>
      </c>
      <c r="BW3" s="362" t="s">
        <v>63</v>
      </c>
      <c r="BX3" s="362" t="s">
        <v>64</v>
      </c>
      <c r="BY3" s="362" t="s">
        <v>65</v>
      </c>
      <c r="BZ3" s="362" t="s">
        <v>66</v>
      </c>
      <c r="CA3" s="362" t="s">
        <v>67</v>
      </c>
      <c r="CB3" s="362" t="s">
        <v>68</v>
      </c>
      <c r="CC3" s="362" t="s">
        <v>69</v>
      </c>
      <c r="CD3" s="362" t="s">
        <v>70</v>
      </c>
      <c r="CE3" s="362" t="s">
        <v>71</v>
      </c>
      <c r="CF3" s="362" t="s">
        <v>72</v>
      </c>
      <c r="CG3" s="362" t="s">
        <v>73</v>
      </c>
      <c r="CH3" s="362" t="s">
        <v>74</v>
      </c>
      <c r="CI3" s="362" t="s">
        <v>75</v>
      </c>
      <c r="CJ3" s="362" t="s">
        <v>76</v>
      </c>
      <c r="CK3" s="362" t="s">
        <v>77</v>
      </c>
      <c r="CL3" s="362" t="s">
        <v>78</v>
      </c>
      <c r="CM3" s="362" t="s">
        <v>79</v>
      </c>
      <c r="CN3" s="362" t="s">
        <v>80</v>
      </c>
      <c r="CO3" s="362" t="s">
        <v>81</v>
      </c>
      <c r="CP3" s="362" t="s">
        <v>82</v>
      </c>
      <c r="CQ3" s="362" t="s">
        <v>83</v>
      </c>
      <c r="CR3" s="362" t="s">
        <v>84</v>
      </c>
      <c r="CS3" s="362" t="s">
        <v>85</v>
      </c>
      <c r="CT3" s="362" t="s">
        <v>86</v>
      </c>
      <c r="CU3" s="362" t="s">
        <v>87</v>
      </c>
      <c r="CV3" s="362" t="s">
        <v>88</v>
      </c>
      <c r="CW3" s="362" t="s">
        <v>89</v>
      </c>
      <c r="CX3" s="362" t="s">
        <v>1262</v>
      </c>
      <c r="CY3" s="362" t="s">
        <v>1263</v>
      </c>
      <c r="CZ3" s="362" t="s">
        <v>1264</v>
      </c>
      <c r="DA3" s="362" t="s">
        <v>90</v>
      </c>
      <c r="DB3" s="362" t="s">
        <v>91</v>
      </c>
      <c r="DC3" s="362" t="s">
        <v>92</v>
      </c>
      <c r="DD3" s="362" t="s">
        <v>93</v>
      </c>
      <c r="DE3" s="362" t="s">
        <v>94</v>
      </c>
      <c r="DF3" s="362" t="s">
        <v>95</v>
      </c>
      <c r="DG3" s="362" t="s">
        <v>96</v>
      </c>
      <c r="DH3" s="362" t="s">
        <v>1270</v>
      </c>
      <c r="DI3" s="362" t="s">
        <v>98</v>
      </c>
      <c r="DJ3" s="362" t="s">
        <v>99</v>
      </c>
      <c r="DK3" s="362" t="s">
        <v>100</v>
      </c>
      <c r="DL3" s="362" t="s">
        <v>101</v>
      </c>
      <c r="DM3" s="362" t="s">
        <v>102</v>
      </c>
      <c r="DN3" s="362" t="s">
        <v>103</v>
      </c>
      <c r="DO3" s="362" t="s">
        <v>104</v>
      </c>
      <c r="DP3" s="362" t="s">
        <v>105</v>
      </c>
      <c r="DQ3" s="362" t="s">
        <v>106</v>
      </c>
      <c r="DR3" s="362" t="s">
        <v>107</v>
      </c>
      <c r="DS3" s="362" t="s">
        <v>108</v>
      </c>
      <c r="DT3" s="362" t="s">
        <v>109</v>
      </c>
      <c r="DU3" s="362" t="s">
        <v>110</v>
      </c>
      <c r="DV3" s="362" t="s">
        <v>111</v>
      </c>
      <c r="DW3" s="362" t="s">
        <v>112</v>
      </c>
      <c r="DX3" s="362" t="s">
        <v>1280</v>
      </c>
      <c r="DY3" s="362" t="s">
        <v>113</v>
      </c>
      <c r="DZ3" s="362" t="s">
        <v>114</v>
      </c>
      <c r="EA3" s="362" t="s">
        <v>115</v>
      </c>
      <c r="EB3" s="362" t="s">
        <v>116</v>
      </c>
      <c r="EC3" s="362" t="s">
        <v>807</v>
      </c>
      <c r="ED3" s="362" t="s">
        <v>117</v>
      </c>
      <c r="EE3" s="362" t="s">
        <v>118</v>
      </c>
      <c r="EF3" s="362" t="s">
        <v>119</v>
      </c>
      <c r="EG3" s="362" t="s">
        <v>120</v>
      </c>
      <c r="EH3" s="362" t="s">
        <v>121</v>
      </c>
      <c r="EI3" s="362" t="s">
        <v>122</v>
      </c>
      <c r="EJ3" s="362" t="s">
        <v>123</v>
      </c>
      <c r="EK3" s="362" t="s">
        <v>124</v>
      </c>
      <c r="EL3" s="362" t="s">
        <v>125</v>
      </c>
      <c r="EM3" s="362" t="s">
        <v>126</v>
      </c>
      <c r="EN3" s="362" t="s">
        <v>127</v>
      </c>
      <c r="EO3" s="362" t="s">
        <v>128</v>
      </c>
      <c r="EP3" s="362" t="s">
        <v>129</v>
      </c>
      <c r="EQ3" s="362" t="s">
        <v>130</v>
      </c>
      <c r="ER3" s="362" t="s">
        <v>131</v>
      </c>
      <c r="ES3" s="362" t="s">
        <v>132</v>
      </c>
      <c r="ET3" s="362" t="s">
        <v>133</v>
      </c>
      <c r="EU3" s="362" t="s">
        <v>134</v>
      </c>
      <c r="EV3" s="362" t="s">
        <v>135</v>
      </c>
      <c r="EW3" s="362" t="s">
        <v>136</v>
      </c>
      <c r="EX3" s="362" t="s">
        <v>137</v>
      </c>
      <c r="EY3" s="362" t="s">
        <v>138</v>
      </c>
      <c r="EZ3" s="362" t="s">
        <v>139</v>
      </c>
      <c r="FA3" s="362" t="s">
        <v>140</v>
      </c>
      <c r="FB3" s="362" t="s">
        <v>141</v>
      </c>
      <c r="FC3" s="362" t="s">
        <v>142</v>
      </c>
      <c r="FD3" s="362" t="s">
        <v>144</v>
      </c>
      <c r="FE3" s="362" t="s">
        <v>145</v>
      </c>
      <c r="FF3" s="362" t="s">
        <v>146</v>
      </c>
      <c r="FG3" s="362" t="s">
        <v>147</v>
      </c>
      <c r="FH3" s="362" t="s">
        <v>148</v>
      </c>
      <c r="FI3" s="362" t="s">
        <v>149</v>
      </c>
      <c r="FJ3" s="362" t="s">
        <v>150</v>
      </c>
      <c r="FK3" s="362" t="s">
        <v>151</v>
      </c>
      <c r="FL3" s="362" t="s">
        <v>152</v>
      </c>
      <c r="FM3" s="362" t="s">
        <v>153</v>
      </c>
      <c r="FN3" s="362" t="s">
        <v>154</v>
      </c>
      <c r="FO3" s="362" t="s">
        <v>155</v>
      </c>
      <c r="FP3" s="362" t="s">
        <v>156</v>
      </c>
      <c r="FQ3" s="362" t="s">
        <v>157</v>
      </c>
      <c r="FR3" s="362" t="s">
        <v>158</v>
      </c>
      <c r="FS3" s="362" t="s">
        <v>159</v>
      </c>
      <c r="FT3" s="362" t="s">
        <v>160</v>
      </c>
      <c r="FU3" s="362" t="s">
        <v>161</v>
      </c>
      <c r="FV3" s="362" t="s">
        <v>162</v>
      </c>
      <c r="FW3" s="362" t="s">
        <v>163</v>
      </c>
      <c r="FX3" s="362" t="s">
        <v>164</v>
      </c>
      <c r="FY3" s="362" t="s">
        <v>166</v>
      </c>
      <c r="FZ3" s="362" t="s">
        <v>167</v>
      </c>
      <c r="GA3" s="362" t="s">
        <v>168</v>
      </c>
      <c r="GB3" s="362" t="s">
        <v>169</v>
      </c>
      <c r="GC3" s="362" t="s">
        <v>170</v>
      </c>
      <c r="GD3" s="362" t="s">
        <v>171</v>
      </c>
      <c r="GE3" s="362" t="s">
        <v>172</v>
      </c>
      <c r="GF3" s="362" t="s">
        <v>173</v>
      </c>
      <c r="GG3" s="362" t="s">
        <v>174</v>
      </c>
      <c r="GH3" s="362" t="s">
        <v>176</v>
      </c>
      <c r="GI3" s="362" t="s">
        <v>177</v>
      </c>
      <c r="GJ3" s="362" t="s">
        <v>178</v>
      </c>
      <c r="GK3" s="362" t="s">
        <v>179</v>
      </c>
      <c r="GL3" s="362" t="s">
        <v>181</v>
      </c>
      <c r="GM3" s="362" t="s">
        <v>182</v>
      </c>
      <c r="GN3" s="362" t="s">
        <v>183</v>
      </c>
      <c r="GO3" s="362" t="s">
        <v>184</v>
      </c>
      <c r="GP3" s="362" t="s">
        <v>185</v>
      </c>
      <c r="GQ3" s="362" t="s">
        <v>186</v>
      </c>
      <c r="GR3" s="362" t="s">
        <v>187</v>
      </c>
      <c r="GS3" s="362" t="s">
        <v>188</v>
      </c>
      <c r="GT3" s="362" t="s">
        <v>189</v>
      </c>
      <c r="GU3" s="362" t="s">
        <v>191</v>
      </c>
      <c r="GV3" s="362" t="s">
        <v>192</v>
      </c>
      <c r="GW3" s="362" t="s">
        <v>193</v>
      </c>
      <c r="GX3" s="362" t="s">
        <v>194</v>
      </c>
      <c r="GY3" s="362" t="s">
        <v>195</v>
      </c>
      <c r="GZ3" s="362" t="s">
        <v>196</v>
      </c>
      <c r="HA3" s="362" t="s">
        <v>197</v>
      </c>
      <c r="HB3" s="362" t="s">
        <v>198</v>
      </c>
      <c r="HC3" s="362" t="s">
        <v>199</v>
      </c>
      <c r="HD3" s="362" t="s">
        <v>200</v>
      </c>
      <c r="HE3" s="362" t="s">
        <v>201</v>
      </c>
      <c r="HF3" s="362" t="s">
        <v>202</v>
      </c>
      <c r="HG3" s="362" t="s">
        <v>203</v>
      </c>
      <c r="HH3" s="362" t="s">
        <v>204</v>
      </c>
      <c r="HI3" s="362" t="s">
        <v>205</v>
      </c>
      <c r="HJ3" s="362" t="s">
        <v>206</v>
      </c>
      <c r="HK3" s="362" t="s">
        <v>207</v>
      </c>
      <c r="HL3" s="362" t="s">
        <v>209</v>
      </c>
      <c r="HM3" s="362" t="s">
        <v>210</v>
      </c>
      <c r="HN3" s="362" t="s">
        <v>211</v>
      </c>
      <c r="HO3" s="362" t="s">
        <v>212</v>
      </c>
      <c r="HP3" s="362" t="s">
        <v>213</v>
      </c>
      <c r="HQ3" s="362" t="s">
        <v>214</v>
      </c>
      <c r="HR3" s="362" t="s">
        <v>215</v>
      </c>
      <c r="HS3" s="362" t="s">
        <v>216</v>
      </c>
      <c r="HT3" s="362" t="s">
        <v>217</v>
      </c>
      <c r="HU3" s="362" t="s">
        <v>218</v>
      </c>
      <c r="HV3" s="362" t="s">
        <v>219</v>
      </c>
      <c r="HW3" s="362" t="s">
        <v>221</v>
      </c>
      <c r="HX3" s="362" t="s">
        <v>222</v>
      </c>
      <c r="HY3" s="362" t="s">
        <v>223</v>
      </c>
      <c r="HZ3" s="362" t="s">
        <v>224</v>
      </c>
      <c r="IA3" s="362" t="s">
        <v>225</v>
      </c>
      <c r="IB3" s="362" t="s">
        <v>226</v>
      </c>
      <c r="IC3" s="362" t="s">
        <v>227</v>
      </c>
      <c r="ID3" s="362" t="s">
        <v>228</v>
      </c>
      <c r="IE3" s="362" t="s">
        <v>229</v>
      </c>
      <c r="IF3" s="362" t="s">
        <v>230</v>
      </c>
      <c r="IG3" s="362" t="s">
        <v>795</v>
      </c>
      <c r="IH3" s="362" t="s">
        <v>1294</v>
      </c>
      <c r="II3" s="362" t="s">
        <v>1296</v>
      </c>
      <c r="IJ3" s="362" t="s">
        <v>1297</v>
      </c>
      <c r="IK3" s="362" t="s">
        <v>1298</v>
      </c>
      <c r="IL3" s="362" t="s">
        <v>1299</v>
      </c>
      <c r="IM3" s="362" t="s">
        <v>231</v>
      </c>
      <c r="IN3" s="362" t="s">
        <v>232</v>
      </c>
      <c r="IO3" s="362" t="s">
        <v>233</v>
      </c>
      <c r="IP3" s="362" t="s">
        <v>235</v>
      </c>
      <c r="IQ3" s="362" t="s">
        <v>236</v>
      </c>
      <c r="IR3" s="362" t="s">
        <v>237</v>
      </c>
      <c r="IS3" s="362" t="s">
        <v>238</v>
      </c>
      <c r="IT3" s="362" t="s">
        <v>239</v>
      </c>
      <c r="IU3" s="362" t="s">
        <v>240</v>
      </c>
      <c r="IV3" s="362" t="s">
        <v>241</v>
      </c>
      <c r="IW3" s="362" t="s">
        <v>242</v>
      </c>
      <c r="IX3" s="362" t="s">
        <v>243</v>
      </c>
      <c r="IY3" s="362" t="s">
        <v>244</v>
      </c>
      <c r="IZ3" s="362" t="s">
        <v>245</v>
      </c>
      <c r="JA3" s="362" t="s">
        <v>246</v>
      </c>
      <c r="JB3" s="362" t="s">
        <v>247</v>
      </c>
      <c r="JC3" s="362" t="s">
        <v>248</v>
      </c>
      <c r="JD3" s="362" t="s">
        <v>249</v>
      </c>
      <c r="JE3" s="362" t="s">
        <v>250</v>
      </c>
      <c r="JF3" s="362" t="s">
        <v>251</v>
      </c>
      <c r="JG3" s="362" t="s">
        <v>252</v>
      </c>
      <c r="JH3" s="362" t="s">
        <v>253</v>
      </c>
      <c r="JI3" s="362" t="s">
        <v>254</v>
      </c>
      <c r="JJ3" s="362" t="s">
        <v>255</v>
      </c>
      <c r="JK3" s="362" t="s">
        <v>256</v>
      </c>
      <c r="JL3" s="362" t="s">
        <v>257</v>
      </c>
      <c r="JM3" s="362" t="s">
        <v>258</v>
      </c>
      <c r="JN3" s="362" t="s">
        <v>259</v>
      </c>
      <c r="JO3" s="362" t="s">
        <v>260</v>
      </c>
      <c r="JP3" s="362" t="s">
        <v>261</v>
      </c>
      <c r="JQ3" s="362" t="s">
        <v>262</v>
      </c>
      <c r="JR3" s="362" t="s">
        <v>263</v>
      </c>
      <c r="JS3" s="362" t="s">
        <v>264</v>
      </c>
      <c r="JT3" s="362" t="s">
        <v>803</v>
      </c>
      <c r="JU3" s="362" t="s">
        <v>808</v>
      </c>
    </row>
    <row r="4" spans="1:281" s="363" customFormat="1" ht="30" customHeight="1" x14ac:dyDescent="0.3">
      <c r="A4" s="165"/>
      <c r="B4" s="43" t="s">
        <v>573</v>
      </c>
      <c r="C4" s="16" t="s">
        <v>1395</v>
      </c>
      <c r="D4" s="16" t="s">
        <v>599</v>
      </c>
      <c r="E4" s="16" t="s">
        <v>1396</v>
      </c>
      <c r="F4" s="16" t="s">
        <v>1397</v>
      </c>
      <c r="G4" s="16" t="s">
        <v>1398</v>
      </c>
      <c r="H4" s="16" t="s">
        <v>810</v>
      </c>
      <c r="I4" s="719"/>
      <c r="J4" s="720" t="s">
        <v>1302</v>
      </c>
      <c r="K4" s="720" t="s">
        <v>277</v>
      </c>
      <c r="L4" s="720" t="s">
        <v>278</v>
      </c>
      <c r="M4" s="720" t="s">
        <v>279</v>
      </c>
      <c r="N4" s="720" t="s">
        <v>280</v>
      </c>
      <c r="O4" s="720" t="s">
        <v>1304</v>
      </c>
      <c r="P4" s="720" t="s">
        <v>1305</v>
      </c>
      <c r="Q4" s="720" t="s">
        <v>283</v>
      </c>
      <c r="R4" s="720" t="s">
        <v>1306</v>
      </c>
      <c r="S4" s="720" t="s">
        <v>285</v>
      </c>
      <c r="T4" s="720" t="s">
        <v>286</v>
      </c>
      <c r="U4" s="720" t="s">
        <v>287</v>
      </c>
      <c r="V4" s="720" t="s">
        <v>1309</v>
      </c>
      <c r="W4" s="720" t="s">
        <v>289</v>
      </c>
      <c r="X4" s="720" t="s">
        <v>290</v>
      </c>
      <c r="Y4" s="720" t="s">
        <v>1310</v>
      </c>
      <c r="Z4" s="720" t="s">
        <v>292</v>
      </c>
      <c r="AA4" s="720" t="s">
        <v>293</v>
      </c>
      <c r="AB4" s="720" t="s">
        <v>294</v>
      </c>
      <c r="AC4" s="720" t="s">
        <v>1311</v>
      </c>
      <c r="AD4" s="720" t="s">
        <v>1312</v>
      </c>
      <c r="AE4" s="720" t="s">
        <v>297</v>
      </c>
      <c r="AF4" s="720" t="s">
        <v>298</v>
      </c>
      <c r="AG4" s="720" t="s">
        <v>299</v>
      </c>
      <c r="AH4" s="720" t="s">
        <v>300</v>
      </c>
      <c r="AI4" s="720" t="s">
        <v>301</v>
      </c>
      <c r="AJ4" s="720" t="s">
        <v>302</v>
      </c>
      <c r="AK4" s="720" t="s">
        <v>303</v>
      </c>
      <c r="AL4" s="720" t="s">
        <v>1313</v>
      </c>
      <c r="AM4" s="720" t="s">
        <v>305</v>
      </c>
      <c r="AN4" s="720" t="s">
        <v>1314</v>
      </c>
      <c r="AO4" s="720" t="s">
        <v>1315</v>
      </c>
      <c r="AP4" s="720" t="s">
        <v>1316</v>
      </c>
      <c r="AQ4" s="720" t="s">
        <v>811</v>
      </c>
      <c r="AR4" s="720" t="s">
        <v>812</v>
      </c>
      <c r="AS4" s="720" t="s">
        <v>813</v>
      </c>
      <c r="AT4" s="720" t="s">
        <v>1317</v>
      </c>
      <c r="AU4" s="720" t="s">
        <v>1318</v>
      </c>
      <c r="AV4" s="720" t="s">
        <v>1319</v>
      </c>
      <c r="AW4" s="720" t="s">
        <v>1320</v>
      </c>
      <c r="AX4" s="720" t="s">
        <v>1321</v>
      </c>
      <c r="AY4" s="720" t="s">
        <v>1322</v>
      </c>
      <c r="AZ4" s="720" t="s">
        <v>1323</v>
      </c>
      <c r="BA4" s="720" t="s">
        <v>1324</v>
      </c>
      <c r="BB4" s="720" t="s">
        <v>1325</v>
      </c>
      <c r="BC4" s="720" t="s">
        <v>1326</v>
      </c>
      <c r="BD4" s="720" t="s">
        <v>309</v>
      </c>
      <c r="BE4" s="720" t="s">
        <v>310</v>
      </c>
      <c r="BF4" s="720" t="s">
        <v>1327</v>
      </c>
      <c r="BG4" s="720" t="s">
        <v>312</v>
      </c>
      <c r="BH4" s="720" t="s">
        <v>1329</v>
      </c>
      <c r="BI4" s="720" t="s">
        <v>1330</v>
      </c>
      <c r="BJ4" s="720" t="s">
        <v>315</v>
      </c>
      <c r="BK4" s="720" t="s">
        <v>316</v>
      </c>
      <c r="BL4" s="720" t="s">
        <v>317</v>
      </c>
      <c r="BM4" s="720" t="s">
        <v>318</v>
      </c>
      <c r="BN4" s="720" t="s">
        <v>319</v>
      </c>
      <c r="BO4" s="720" t="s">
        <v>320</v>
      </c>
      <c r="BP4" s="720" t="s">
        <v>1331</v>
      </c>
      <c r="BQ4" s="720" t="s">
        <v>1332</v>
      </c>
      <c r="BR4" s="720" t="s">
        <v>323</v>
      </c>
      <c r="BS4" s="720" t="s">
        <v>324</v>
      </c>
      <c r="BT4" s="720" t="s">
        <v>271</v>
      </c>
      <c r="BU4" s="720" t="s">
        <v>325</v>
      </c>
      <c r="BV4" s="720" t="s">
        <v>326</v>
      </c>
      <c r="BW4" s="720" t="s">
        <v>327</v>
      </c>
      <c r="BX4" s="720" t="s">
        <v>2</v>
      </c>
      <c r="BY4" s="720" t="s">
        <v>328</v>
      </c>
      <c r="BZ4" s="720" t="s">
        <v>329</v>
      </c>
      <c r="CA4" s="720" t="s">
        <v>272</v>
      </c>
      <c r="CB4" s="720" t="s">
        <v>330</v>
      </c>
      <c r="CC4" s="720" t="s">
        <v>331</v>
      </c>
      <c r="CD4" s="720" t="s">
        <v>332</v>
      </c>
      <c r="CE4" s="720" t="s">
        <v>333</v>
      </c>
      <c r="CF4" s="720" t="s">
        <v>334</v>
      </c>
      <c r="CG4" s="720" t="s">
        <v>335</v>
      </c>
      <c r="CH4" s="720" t="s">
        <v>336</v>
      </c>
      <c r="CI4" s="720" t="s">
        <v>337</v>
      </c>
      <c r="CJ4" s="720" t="s">
        <v>338</v>
      </c>
      <c r="CK4" s="720" t="s">
        <v>339</v>
      </c>
      <c r="CL4" s="720" t="s">
        <v>340</v>
      </c>
      <c r="CM4" s="720" t="s">
        <v>341</v>
      </c>
      <c r="CN4" s="720" t="s">
        <v>342</v>
      </c>
      <c r="CO4" s="720" t="s">
        <v>343</v>
      </c>
      <c r="CP4" s="720" t="s">
        <v>344</v>
      </c>
      <c r="CQ4" s="720" t="s">
        <v>345</v>
      </c>
      <c r="CR4" s="720" t="s">
        <v>346</v>
      </c>
      <c r="CS4" s="720" t="s">
        <v>347</v>
      </c>
      <c r="CT4" s="720" t="s">
        <v>348</v>
      </c>
      <c r="CU4" s="720" t="s">
        <v>349</v>
      </c>
      <c r="CV4" s="720" t="s">
        <v>596</v>
      </c>
      <c r="CW4" s="720" t="s">
        <v>350</v>
      </c>
      <c r="CX4" s="720" t="s">
        <v>1339</v>
      </c>
      <c r="CY4" s="720" t="s">
        <v>1340</v>
      </c>
      <c r="CZ4" s="720" t="s">
        <v>1341</v>
      </c>
      <c r="DA4" s="720" t="s">
        <v>351</v>
      </c>
      <c r="DB4" s="720" t="s">
        <v>352</v>
      </c>
      <c r="DC4" s="720" t="s">
        <v>353</v>
      </c>
      <c r="DD4" s="720" t="s">
        <v>354</v>
      </c>
      <c r="DE4" s="720" t="s">
        <v>355</v>
      </c>
      <c r="DF4" s="720" t="s">
        <v>356</v>
      </c>
      <c r="DG4" s="720" t="s">
        <v>357</v>
      </c>
      <c r="DH4" s="720" t="s">
        <v>1346</v>
      </c>
      <c r="DI4" s="720" t="s">
        <v>358</v>
      </c>
      <c r="DJ4" s="720" t="s">
        <v>359</v>
      </c>
      <c r="DK4" s="720" t="s">
        <v>360</v>
      </c>
      <c r="DL4" s="720" t="s">
        <v>361</v>
      </c>
      <c r="DM4" s="720" t="s">
        <v>362</v>
      </c>
      <c r="DN4" s="720" t="s">
        <v>363</v>
      </c>
      <c r="DO4" s="720" t="s">
        <v>364</v>
      </c>
      <c r="DP4" s="720" t="s">
        <v>365</v>
      </c>
      <c r="DQ4" s="720" t="s">
        <v>366</v>
      </c>
      <c r="DR4" s="720" t="s">
        <v>367</v>
      </c>
      <c r="DS4" s="720" t="s">
        <v>368</v>
      </c>
      <c r="DT4" s="720" t="s">
        <v>369</v>
      </c>
      <c r="DU4" s="720" t="s">
        <v>370</v>
      </c>
      <c r="DV4" s="720" t="s">
        <v>371</v>
      </c>
      <c r="DW4" s="720" t="s">
        <v>372</v>
      </c>
      <c r="DX4" s="720" t="s">
        <v>1353</v>
      </c>
      <c r="DY4" s="720" t="s">
        <v>373</v>
      </c>
      <c r="DZ4" s="720" t="s">
        <v>374</v>
      </c>
      <c r="EA4" s="720" t="s">
        <v>375</v>
      </c>
      <c r="EB4" s="720" t="s">
        <v>376</v>
      </c>
      <c r="EC4" s="720" t="s">
        <v>1357</v>
      </c>
      <c r="ED4" s="720" t="s">
        <v>377</v>
      </c>
      <c r="EE4" s="720" t="s">
        <v>378</v>
      </c>
      <c r="EF4" s="720" t="s">
        <v>379</v>
      </c>
      <c r="EG4" s="720" t="s">
        <v>380</v>
      </c>
      <c r="EH4" s="720" t="s">
        <v>381</v>
      </c>
      <c r="EI4" s="720" t="s">
        <v>382</v>
      </c>
      <c r="EJ4" s="720" t="s">
        <v>383</v>
      </c>
      <c r="EK4" s="720" t="s">
        <v>384</v>
      </c>
      <c r="EL4" s="720" t="s">
        <v>385</v>
      </c>
      <c r="EM4" s="720" t="s">
        <v>386</v>
      </c>
      <c r="EN4" s="720" t="s">
        <v>387</v>
      </c>
      <c r="EO4" s="720" t="s">
        <v>388</v>
      </c>
      <c r="EP4" s="720" t="s">
        <v>389</v>
      </c>
      <c r="EQ4" s="720" t="s">
        <v>390</v>
      </c>
      <c r="ER4" s="720" t="s">
        <v>391</v>
      </c>
      <c r="ES4" s="720" t="s">
        <v>392</v>
      </c>
      <c r="ET4" s="720" t="s">
        <v>393</v>
      </c>
      <c r="EU4" s="720" t="s">
        <v>394</v>
      </c>
      <c r="EV4" s="720" t="s">
        <v>395</v>
      </c>
      <c r="EW4" s="720" t="s">
        <v>396</v>
      </c>
      <c r="EX4" s="720" t="s">
        <v>397</v>
      </c>
      <c r="EY4" s="720" t="s">
        <v>398</v>
      </c>
      <c r="EZ4" s="720" t="s">
        <v>399</v>
      </c>
      <c r="FA4" s="720" t="s">
        <v>400</v>
      </c>
      <c r="FB4" s="720" t="s">
        <v>401</v>
      </c>
      <c r="FC4" s="720" t="s">
        <v>402</v>
      </c>
      <c r="FD4" s="720" t="s">
        <v>403</v>
      </c>
      <c r="FE4" s="720" t="s">
        <v>404</v>
      </c>
      <c r="FF4" s="720" t="s">
        <v>405</v>
      </c>
      <c r="FG4" s="720" t="s">
        <v>406</v>
      </c>
      <c r="FH4" s="720" t="s">
        <v>407</v>
      </c>
      <c r="FI4" s="720" t="s">
        <v>408</v>
      </c>
      <c r="FJ4" s="720" t="s">
        <v>409</v>
      </c>
      <c r="FK4" s="720" t="s">
        <v>410</v>
      </c>
      <c r="FL4" s="720" t="s">
        <v>411</v>
      </c>
      <c r="FM4" s="720" t="s">
        <v>412</v>
      </c>
      <c r="FN4" s="720" t="s">
        <v>413</v>
      </c>
      <c r="FO4" s="720" t="s">
        <v>414</v>
      </c>
      <c r="FP4" s="720" t="s">
        <v>415</v>
      </c>
      <c r="FQ4" s="720" t="s">
        <v>416</v>
      </c>
      <c r="FR4" s="720" t="s">
        <v>417</v>
      </c>
      <c r="FS4" s="720" t="s">
        <v>418</v>
      </c>
      <c r="FT4" s="720" t="s">
        <v>419</v>
      </c>
      <c r="FU4" s="720" t="s">
        <v>420</v>
      </c>
      <c r="FV4" s="720" t="s">
        <v>421</v>
      </c>
      <c r="FW4" s="720" t="s">
        <v>422</v>
      </c>
      <c r="FX4" s="720" t="s">
        <v>423</v>
      </c>
      <c r="FY4" s="720" t="s">
        <v>424</v>
      </c>
      <c r="FZ4" s="720" t="s">
        <v>425</v>
      </c>
      <c r="GA4" s="720" t="s">
        <v>426</v>
      </c>
      <c r="GB4" s="720" t="s">
        <v>427</v>
      </c>
      <c r="GC4" s="720" t="s">
        <v>428</v>
      </c>
      <c r="GD4" s="720" t="s">
        <v>429</v>
      </c>
      <c r="GE4" s="720" t="s">
        <v>430</v>
      </c>
      <c r="GF4" s="720" t="s">
        <v>431</v>
      </c>
      <c r="GG4" s="720" t="s">
        <v>432</v>
      </c>
      <c r="GH4" s="720" t="s">
        <v>433</v>
      </c>
      <c r="GI4" s="720" t="s">
        <v>434</v>
      </c>
      <c r="GJ4" s="720" t="s">
        <v>435</v>
      </c>
      <c r="GK4" s="720" t="s">
        <v>436</v>
      </c>
      <c r="GL4" s="720" t="s">
        <v>437</v>
      </c>
      <c r="GM4" s="720" t="s">
        <v>438</v>
      </c>
      <c r="GN4" s="720" t="s">
        <v>439</v>
      </c>
      <c r="GO4" s="720" t="s">
        <v>440</v>
      </c>
      <c r="GP4" s="720" t="s">
        <v>441</v>
      </c>
      <c r="GQ4" s="720" t="s">
        <v>442</v>
      </c>
      <c r="GR4" s="720" t="s">
        <v>443</v>
      </c>
      <c r="GS4" s="720" t="s">
        <v>444</v>
      </c>
      <c r="GT4" s="720" t="s">
        <v>445</v>
      </c>
      <c r="GU4" s="720" t="s">
        <v>446</v>
      </c>
      <c r="GV4" s="720" t="s">
        <v>447</v>
      </c>
      <c r="GW4" s="720" t="s">
        <v>448</v>
      </c>
      <c r="GX4" s="720" t="s">
        <v>449</v>
      </c>
      <c r="GY4" s="720" t="s">
        <v>450</v>
      </c>
      <c r="GZ4" s="720" t="s">
        <v>451</v>
      </c>
      <c r="HA4" s="720" t="s">
        <v>452</v>
      </c>
      <c r="HB4" s="720" t="s">
        <v>453</v>
      </c>
      <c r="HC4" s="720" t="s">
        <v>454</v>
      </c>
      <c r="HD4" s="720" t="s">
        <v>455</v>
      </c>
      <c r="HE4" s="720" t="s">
        <v>456</v>
      </c>
      <c r="HF4" s="720" t="s">
        <v>457</v>
      </c>
      <c r="HG4" s="720" t="s">
        <v>458</v>
      </c>
      <c r="HH4" s="720" t="s">
        <v>459</v>
      </c>
      <c r="HI4" s="720" t="s">
        <v>460</v>
      </c>
      <c r="HJ4" s="720" t="s">
        <v>461</v>
      </c>
      <c r="HK4" s="720" t="s">
        <v>462</v>
      </c>
      <c r="HL4" s="720" t="s">
        <v>463</v>
      </c>
      <c r="HM4" s="720" t="s">
        <v>464</v>
      </c>
      <c r="HN4" s="720" t="s">
        <v>465</v>
      </c>
      <c r="HO4" s="720" t="s">
        <v>466</v>
      </c>
      <c r="HP4" s="720" t="s">
        <v>467</v>
      </c>
      <c r="HQ4" s="720" t="s">
        <v>468</v>
      </c>
      <c r="HR4" s="720" t="s">
        <v>469</v>
      </c>
      <c r="HS4" s="720" t="s">
        <v>470</v>
      </c>
      <c r="HT4" s="720" t="s">
        <v>471</v>
      </c>
      <c r="HU4" s="720" t="s">
        <v>472</v>
      </c>
      <c r="HV4" s="720" t="s">
        <v>473</v>
      </c>
      <c r="HW4" s="720" t="s">
        <v>474</v>
      </c>
      <c r="HX4" s="720" t="s">
        <v>475</v>
      </c>
      <c r="HY4" s="720" t="s">
        <v>476</v>
      </c>
      <c r="HZ4" s="720" t="s">
        <v>477</v>
      </c>
      <c r="IA4" s="720" t="s">
        <v>478</v>
      </c>
      <c r="IB4" s="720" t="s">
        <v>479</v>
      </c>
      <c r="IC4" s="720" t="s">
        <v>480</v>
      </c>
      <c r="ID4" s="720" t="s">
        <v>481</v>
      </c>
      <c r="IE4" s="720" t="s">
        <v>482</v>
      </c>
      <c r="IF4" s="720" t="s">
        <v>483</v>
      </c>
      <c r="IG4" s="720" t="s">
        <v>1361</v>
      </c>
      <c r="IH4" s="720" t="s">
        <v>1362</v>
      </c>
      <c r="II4" s="720" t="s">
        <v>1363</v>
      </c>
      <c r="IJ4" s="720" t="s">
        <v>1364</v>
      </c>
      <c r="IK4" s="720" t="s">
        <v>1365</v>
      </c>
      <c r="IL4" s="720" t="s">
        <v>1366</v>
      </c>
      <c r="IM4" s="720" t="s">
        <v>484</v>
      </c>
      <c r="IN4" s="720" t="s">
        <v>485</v>
      </c>
      <c r="IO4" s="720" t="s">
        <v>486</v>
      </c>
      <c r="IP4" s="720" t="s">
        <v>487</v>
      </c>
      <c r="IQ4" s="720" t="s">
        <v>488</v>
      </c>
      <c r="IR4" s="720" t="s">
        <v>489</v>
      </c>
      <c r="IS4" s="720" t="s">
        <v>490</v>
      </c>
      <c r="IT4" s="720" t="s">
        <v>491</v>
      </c>
      <c r="IU4" s="720" t="s">
        <v>492</v>
      </c>
      <c r="IV4" s="720" t="s">
        <v>493</v>
      </c>
      <c r="IW4" s="720" t="s">
        <v>494</v>
      </c>
      <c r="IX4" s="720" t="s">
        <v>495</v>
      </c>
      <c r="IY4" s="720" t="s">
        <v>496</v>
      </c>
      <c r="IZ4" s="720" t="s">
        <v>497</v>
      </c>
      <c r="JA4" s="720" t="s">
        <v>498</v>
      </c>
      <c r="JB4" s="720" t="s">
        <v>499</v>
      </c>
      <c r="JC4" s="720" t="s">
        <v>500</v>
      </c>
      <c r="JD4" s="720" t="s">
        <v>501</v>
      </c>
      <c r="JE4" s="720" t="s">
        <v>502</v>
      </c>
      <c r="JF4" s="720" t="s">
        <v>503</v>
      </c>
      <c r="JG4" s="720" t="s">
        <v>504</v>
      </c>
      <c r="JH4" s="720" t="s">
        <v>505</v>
      </c>
      <c r="JI4" s="720" t="s">
        <v>506</v>
      </c>
      <c r="JJ4" s="720" t="s">
        <v>507</v>
      </c>
      <c r="JK4" s="720" t="s">
        <v>508</v>
      </c>
      <c r="JL4" s="720" t="s">
        <v>509</v>
      </c>
      <c r="JM4" s="720" t="s">
        <v>510</v>
      </c>
      <c r="JN4" s="720" t="s">
        <v>511</v>
      </c>
      <c r="JO4" s="720" t="s">
        <v>512</v>
      </c>
      <c r="JP4" s="720" t="s">
        <v>513</v>
      </c>
      <c r="JQ4" s="720" t="s">
        <v>514</v>
      </c>
      <c r="JR4" s="720" t="s">
        <v>515</v>
      </c>
      <c r="JS4" s="720" t="s">
        <v>516</v>
      </c>
      <c r="JT4" s="720" t="s">
        <v>816</v>
      </c>
      <c r="JU4" s="720" t="s">
        <v>817</v>
      </c>
    </row>
    <row r="5" spans="1:281" ht="33" customHeight="1" thickBot="1" x14ac:dyDescent="0.35">
      <c r="A5" s="164"/>
      <c r="B5" s="285" t="s">
        <v>1399</v>
      </c>
      <c r="C5" s="475" t="s">
        <v>97</v>
      </c>
      <c r="D5" s="475" t="s">
        <v>97</v>
      </c>
      <c r="E5" s="475" t="s">
        <v>97</v>
      </c>
      <c r="F5" s="475" t="s">
        <v>97</v>
      </c>
      <c r="G5" s="475" t="s">
        <v>97</v>
      </c>
      <c r="H5" s="475" t="s">
        <v>97</v>
      </c>
      <c r="I5" s="476"/>
      <c r="J5" s="477">
        <v>181</v>
      </c>
      <c r="K5" s="477">
        <v>181</v>
      </c>
      <c r="L5" s="477">
        <v>181</v>
      </c>
      <c r="M5" s="477">
        <v>181</v>
      </c>
      <c r="N5" s="477">
        <v>181</v>
      </c>
      <c r="O5" s="477">
        <v>181</v>
      </c>
      <c r="P5" s="477">
        <v>181</v>
      </c>
      <c r="Q5" s="477">
        <v>181</v>
      </c>
      <c r="R5" s="477">
        <v>181</v>
      </c>
      <c r="S5" s="477">
        <v>181</v>
      </c>
      <c r="T5" s="477">
        <v>181</v>
      </c>
      <c r="U5" s="477">
        <v>181</v>
      </c>
      <c r="V5" s="477">
        <v>181</v>
      </c>
      <c r="W5" s="477">
        <v>181</v>
      </c>
      <c r="X5" s="477">
        <v>181</v>
      </c>
      <c r="Y5" s="477">
        <v>181</v>
      </c>
      <c r="Z5" s="477">
        <v>181</v>
      </c>
      <c r="AA5" s="477">
        <v>181</v>
      </c>
      <c r="AB5" s="477">
        <v>181</v>
      </c>
      <c r="AC5" s="477">
        <v>181</v>
      </c>
      <c r="AD5" s="477">
        <v>181</v>
      </c>
      <c r="AE5" s="477">
        <v>181</v>
      </c>
      <c r="AF5" s="477">
        <v>181</v>
      </c>
      <c r="AG5" s="477">
        <v>181</v>
      </c>
      <c r="AH5" s="477">
        <v>181</v>
      </c>
      <c r="AI5" s="477">
        <v>181</v>
      </c>
      <c r="AJ5" s="477">
        <v>181</v>
      </c>
      <c r="AK5" s="477">
        <v>181</v>
      </c>
      <c r="AL5" s="477">
        <v>181</v>
      </c>
      <c r="AM5" s="477">
        <v>181</v>
      </c>
      <c r="AN5" s="477">
        <v>181</v>
      </c>
      <c r="AO5" s="477">
        <v>181</v>
      </c>
      <c r="AP5" s="477">
        <v>181</v>
      </c>
      <c r="AQ5" s="477">
        <v>181</v>
      </c>
      <c r="AR5" s="477">
        <v>181</v>
      </c>
      <c r="AS5" s="477">
        <v>181</v>
      </c>
      <c r="AT5" s="477">
        <v>181</v>
      </c>
      <c r="AU5" s="477">
        <v>181</v>
      </c>
      <c r="AV5" s="477">
        <v>181</v>
      </c>
      <c r="AW5" s="477">
        <v>181</v>
      </c>
      <c r="AX5" s="477">
        <v>181</v>
      </c>
      <c r="AY5" s="477">
        <v>181</v>
      </c>
      <c r="AZ5" s="477">
        <v>181</v>
      </c>
      <c r="BA5" s="477">
        <v>181</v>
      </c>
      <c r="BB5" s="477">
        <v>181</v>
      </c>
      <c r="BC5" s="477">
        <v>181</v>
      </c>
      <c r="BD5" s="477">
        <v>181</v>
      </c>
      <c r="BE5" s="477">
        <v>181</v>
      </c>
      <c r="BF5" s="477">
        <v>181</v>
      </c>
      <c r="BG5" s="477">
        <v>181</v>
      </c>
      <c r="BH5" s="477">
        <v>181</v>
      </c>
      <c r="BI5" s="477">
        <v>181</v>
      </c>
      <c r="BJ5" s="477">
        <v>181</v>
      </c>
      <c r="BK5" s="477">
        <v>181</v>
      </c>
      <c r="BL5" s="477">
        <v>181</v>
      </c>
      <c r="BM5" s="477">
        <v>181</v>
      </c>
      <c r="BN5" s="477">
        <v>181</v>
      </c>
      <c r="BO5" s="477">
        <v>181</v>
      </c>
      <c r="BP5" s="477">
        <v>181</v>
      </c>
      <c r="BQ5" s="477">
        <v>181</v>
      </c>
      <c r="BR5" s="477">
        <v>181</v>
      </c>
      <c r="BS5" s="477">
        <v>181</v>
      </c>
      <c r="BT5" s="477">
        <v>181</v>
      </c>
      <c r="BU5" s="477">
        <v>181</v>
      </c>
      <c r="BV5" s="477">
        <v>181</v>
      </c>
      <c r="BW5" s="477">
        <v>181</v>
      </c>
      <c r="BX5" s="477">
        <v>181</v>
      </c>
      <c r="BY5" s="477">
        <v>181</v>
      </c>
      <c r="BZ5" s="477">
        <v>181</v>
      </c>
      <c r="CA5" s="477">
        <v>181</v>
      </c>
      <c r="CB5" s="477">
        <v>181</v>
      </c>
      <c r="CC5" s="477">
        <v>181</v>
      </c>
      <c r="CD5" s="477">
        <v>181</v>
      </c>
      <c r="CE5" s="477">
        <v>181</v>
      </c>
      <c r="CF5" s="477">
        <v>181</v>
      </c>
      <c r="CG5" s="477">
        <v>181</v>
      </c>
      <c r="CH5" s="477">
        <v>181</v>
      </c>
      <c r="CI5" s="477">
        <v>181</v>
      </c>
      <c r="CJ5" s="477">
        <v>181</v>
      </c>
      <c r="CK5" s="477">
        <v>181</v>
      </c>
      <c r="CL5" s="477">
        <v>181</v>
      </c>
      <c r="CM5" s="477">
        <v>181</v>
      </c>
      <c r="CN5" s="477">
        <v>181</v>
      </c>
      <c r="CO5" s="477">
        <v>181</v>
      </c>
      <c r="CP5" s="477">
        <v>181</v>
      </c>
      <c r="CQ5" s="477">
        <v>181</v>
      </c>
      <c r="CR5" s="477">
        <v>181</v>
      </c>
      <c r="CS5" s="477">
        <v>181</v>
      </c>
      <c r="CT5" s="477">
        <v>181</v>
      </c>
      <c r="CU5" s="477">
        <v>181</v>
      </c>
      <c r="CV5" s="477">
        <v>181</v>
      </c>
      <c r="CW5" s="477">
        <v>181</v>
      </c>
      <c r="CX5" s="477">
        <v>181</v>
      </c>
      <c r="CY5" s="477">
        <v>181</v>
      </c>
      <c r="CZ5" s="477">
        <v>181</v>
      </c>
      <c r="DA5" s="477">
        <v>181</v>
      </c>
      <c r="DB5" s="477">
        <v>181</v>
      </c>
      <c r="DC5" s="477">
        <v>181</v>
      </c>
      <c r="DD5" s="477">
        <v>181</v>
      </c>
      <c r="DE5" s="477">
        <v>181</v>
      </c>
      <c r="DF5" s="477">
        <v>181</v>
      </c>
      <c r="DG5" s="477">
        <v>181</v>
      </c>
      <c r="DH5" s="477">
        <v>181</v>
      </c>
      <c r="DI5" s="477">
        <v>181</v>
      </c>
      <c r="DJ5" s="477">
        <v>181</v>
      </c>
      <c r="DK5" s="477">
        <v>181</v>
      </c>
      <c r="DL5" s="477">
        <v>181</v>
      </c>
      <c r="DM5" s="477">
        <v>181</v>
      </c>
      <c r="DN5" s="477">
        <v>181</v>
      </c>
      <c r="DO5" s="477">
        <v>181</v>
      </c>
      <c r="DP5" s="477">
        <v>181</v>
      </c>
      <c r="DQ5" s="477">
        <v>181</v>
      </c>
      <c r="DR5" s="477">
        <v>181</v>
      </c>
      <c r="DS5" s="477">
        <v>181</v>
      </c>
      <c r="DT5" s="477">
        <v>181</v>
      </c>
      <c r="DU5" s="477">
        <v>181</v>
      </c>
      <c r="DV5" s="477">
        <v>181</v>
      </c>
      <c r="DW5" s="477">
        <v>181</v>
      </c>
      <c r="DX5" s="477">
        <v>181</v>
      </c>
      <c r="DY5" s="477">
        <v>181</v>
      </c>
      <c r="DZ5" s="477">
        <v>181</v>
      </c>
      <c r="EA5" s="477">
        <v>181</v>
      </c>
      <c r="EB5" s="477">
        <v>181</v>
      </c>
      <c r="EC5" s="477">
        <v>181</v>
      </c>
      <c r="ED5" s="477">
        <v>181</v>
      </c>
      <c r="EE5" s="477">
        <v>181</v>
      </c>
      <c r="EF5" s="477">
        <v>181</v>
      </c>
      <c r="EG5" s="477">
        <v>181</v>
      </c>
      <c r="EH5" s="477">
        <v>181</v>
      </c>
      <c r="EI5" s="477">
        <v>181</v>
      </c>
      <c r="EJ5" s="477">
        <v>181</v>
      </c>
      <c r="EK5" s="477">
        <v>181</v>
      </c>
      <c r="EL5" s="477">
        <v>181</v>
      </c>
      <c r="EM5" s="477">
        <v>181</v>
      </c>
      <c r="EN5" s="477">
        <v>181</v>
      </c>
      <c r="EO5" s="477">
        <v>181</v>
      </c>
      <c r="EP5" s="477">
        <v>181</v>
      </c>
      <c r="EQ5" s="477">
        <v>181</v>
      </c>
      <c r="ER5" s="477">
        <v>181</v>
      </c>
      <c r="ES5" s="477">
        <v>181</v>
      </c>
      <c r="ET5" s="477">
        <v>181</v>
      </c>
      <c r="EU5" s="477">
        <v>181</v>
      </c>
      <c r="EV5" s="477">
        <v>181</v>
      </c>
      <c r="EW5" s="477">
        <v>181</v>
      </c>
      <c r="EX5" s="477">
        <v>181</v>
      </c>
      <c r="EY5" s="477">
        <v>181</v>
      </c>
      <c r="EZ5" s="477">
        <v>181</v>
      </c>
      <c r="FA5" s="477">
        <v>181</v>
      </c>
      <c r="FB5" s="477">
        <v>181</v>
      </c>
      <c r="FC5" s="477">
        <v>181</v>
      </c>
      <c r="FD5" s="477">
        <v>181</v>
      </c>
      <c r="FE5" s="477">
        <v>181</v>
      </c>
      <c r="FF5" s="477">
        <v>181</v>
      </c>
      <c r="FG5" s="477">
        <v>181</v>
      </c>
      <c r="FH5" s="477">
        <v>181</v>
      </c>
      <c r="FI5" s="477">
        <v>181</v>
      </c>
      <c r="FJ5" s="477">
        <v>181</v>
      </c>
      <c r="FK5" s="477">
        <v>181</v>
      </c>
      <c r="FL5" s="477">
        <v>181</v>
      </c>
      <c r="FM5" s="477">
        <v>181</v>
      </c>
      <c r="FN5" s="477">
        <v>181</v>
      </c>
      <c r="FO5" s="477">
        <v>181</v>
      </c>
      <c r="FP5" s="477">
        <v>181</v>
      </c>
      <c r="FQ5" s="477">
        <v>181</v>
      </c>
      <c r="FR5" s="477">
        <v>181</v>
      </c>
      <c r="FS5" s="477">
        <v>181</v>
      </c>
      <c r="FT5" s="477">
        <v>181</v>
      </c>
      <c r="FU5" s="477">
        <v>181</v>
      </c>
      <c r="FV5" s="477">
        <v>181</v>
      </c>
      <c r="FW5" s="477">
        <v>181</v>
      </c>
      <c r="FX5" s="477">
        <v>181</v>
      </c>
      <c r="FY5" s="477">
        <v>181</v>
      </c>
      <c r="FZ5" s="477">
        <v>181</v>
      </c>
      <c r="GA5" s="477">
        <v>181</v>
      </c>
      <c r="GB5" s="477">
        <v>181</v>
      </c>
      <c r="GC5" s="477">
        <v>181</v>
      </c>
      <c r="GD5" s="477">
        <v>181</v>
      </c>
      <c r="GE5" s="477">
        <v>181</v>
      </c>
      <c r="GF5" s="477">
        <v>181</v>
      </c>
      <c r="GG5" s="477">
        <v>181</v>
      </c>
      <c r="GH5" s="477">
        <v>181</v>
      </c>
      <c r="GI5" s="477">
        <v>181</v>
      </c>
      <c r="GJ5" s="477">
        <v>181</v>
      </c>
      <c r="GK5" s="477">
        <v>181</v>
      </c>
      <c r="GL5" s="477">
        <v>181</v>
      </c>
      <c r="GM5" s="477">
        <v>181</v>
      </c>
      <c r="GN5" s="477">
        <v>181</v>
      </c>
      <c r="GO5" s="477">
        <v>181</v>
      </c>
      <c r="GP5" s="477">
        <v>181</v>
      </c>
      <c r="GQ5" s="477">
        <v>181</v>
      </c>
      <c r="GR5" s="477">
        <v>181</v>
      </c>
      <c r="GS5" s="477">
        <v>181</v>
      </c>
      <c r="GT5" s="477">
        <v>181</v>
      </c>
      <c r="GU5" s="477">
        <v>181</v>
      </c>
      <c r="GV5" s="477">
        <v>181</v>
      </c>
      <c r="GW5" s="477">
        <v>181</v>
      </c>
      <c r="GX5" s="477">
        <v>181</v>
      </c>
      <c r="GY5" s="477">
        <v>181</v>
      </c>
      <c r="GZ5" s="477">
        <v>181</v>
      </c>
      <c r="HA5" s="477">
        <v>181</v>
      </c>
      <c r="HB5" s="477">
        <v>181</v>
      </c>
      <c r="HC5" s="477">
        <v>181</v>
      </c>
      <c r="HD5" s="477">
        <v>181</v>
      </c>
      <c r="HE5" s="477">
        <v>181</v>
      </c>
      <c r="HF5" s="477">
        <v>181</v>
      </c>
      <c r="HG5" s="477">
        <v>181</v>
      </c>
      <c r="HH5" s="477">
        <v>181</v>
      </c>
      <c r="HI5" s="477">
        <v>181</v>
      </c>
      <c r="HJ5" s="477">
        <v>181</v>
      </c>
      <c r="HK5" s="477">
        <v>181</v>
      </c>
      <c r="HL5" s="477">
        <v>181</v>
      </c>
      <c r="HM5" s="477">
        <v>181</v>
      </c>
      <c r="HN5" s="477">
        <v>181</v>
      </c>
      <c r="HO5" s="477">
        <v>181</v>
      </c>
      <c r="HP5" s="477">
        <v>181</v>
      </c>
      <c r="HQ5" s="477">
        <v>181</v>
      </c>
      <c r="HR5" s="477">
        <v>181</v>
      </c>
      <c r="HS5" s="477">
        <v>181</v>
      </c>
      <c r="HT5" s="477">
        <v>181</v>
      </c>
      <c r="HU5" s="477">
        <v>181</v>
      </c>
      <c r="HV5" s="477">
        <v>181</v>
      </c>
      <c r="HW5" s="477">
        <v>181</v>
      </c>
      <c r="HX5" s="477">
        <v>181</v>
      </c>
      <c r="HY5" s="477">
        <v>181</v>
      </c>
      <c r="HZ5" s="477">
        <v>181</v>
      </c>
      <c r="IA5" s="477">
        <v>181</v>
      </c>
      <c r="IB5" s="477">
        <v>181</v>
      </c>
      <c r="IC5" s="477">
        <v>181</v>
      </c>
      <c r="ID5" s="477">
        <v>181</v>
      </c>
      <c r="IE5" s="477">
        <v>181</v>
      </c>
      <c r="IF5" s="477">
        <v>181</v>
      </c>
      <c r="IG5" s="477">
        <v>181</v>
      </c>
      <c r="IH5" s="477">
        <v>181</v>
      </c>
      <c r="II5" s="477">
        <v>181</v>
      </c>
      <c r="IJ5" s="477">
        <v>181</v>
      </c>
      <c r="IK5" s="477">
        <v>181</v>
      </c>
      <c r="IL5" s="477">
        <v>181</v>
      </c>
      <c r="IM5" s="477">
        <v>181</v>
      </c>
      <c r="IN5" s="477">
        <v>181</v>
      </c>
      <c r="IO5" s="477">
        <v>181</v>
      </c>
      <c r="IP5" s="477">
        <v>181</v>
      </c>
      <c r="IQ5" s="477">
        <v>181</v>
      </c>
      <c r="IR5" s="477">
        <v>181</v>
      </c>
      <c r="IS5" s="477">
        <v>181</v>
      </c>
      <c r="IT5" s="477">
        <v>181</v>
      </c>
      <c r="IU5" s="477">
        <v>181</v>
      </c>
      <c r="IV5" s="477">
        <v>181</v>
      </c>
      <c r="IW5" s="477">
        <v>181</v>
      </c>
      <c r="IX5" s="477">
        <v>181</v>
      </c>
      <c r="IY5" s="477">
        <v>181</v>
      </c>
      <c r="IZ5" s="477">
        <v>181</v>
      </c>
      <c r="JA5" s="477">
        <v>181</v>
      </c>
      <c r="JB5" s="477">
        <v>181</v>
      </c>
      <c r="JC5" s="477">
        <v>181</v>
      </c>
      <c r="JD5" s="477">
        <v>181</v>
      </c>
      <c r="JE5" s="477">
        <v>181</v>
      </c>
      <c r="JF5" s="477">
        <v>181</v>
      </c>
      <c r="JG5" s="477">
        <v>181</v>
      </c>
      <c r="JH5" s="477">
        <v>181</v>
      </c>
      <c r="JI5" s="477">
        <v>181</v>
      </c>
      <c r="JJ5" s="477">
        <v>181</v>
      </c>
      <c r="JK5" s="477">
        <v>181</v>
      </c>
      <c r="JL5" s="477">
        <v>181</v>
      </c>
      <c r="JM5" s="477">
        <v>181</v>
      </c>
      <c r="JN5" s="477">
        <v>181</v>
      </c>
      <c r="JO5" s="477">
        <v>181</v>
      </c>
      <c r="JP5" s="477">
        <v>181</v>
      </c>
      <c r="JQ5" s="477">
        <v>181</v>
      </c>
      <c r="JR5" s="477">
        <v>181</v>
      </c>
      <c r="JS5" s="477">
        <v>181</v>
      </c>
      <c r="JT5" s="477">
        <v>181</v>
      </c>
      <c r="JU5" s="477">
        <v>181</v>
      </c>
    </row>
    <row r="6" spans="1:281" ht="23.25" customHeight="1" thickTop="1" x14ac:dyDescent="0.3">
      <c r="A6" s="164"/>
      <c r="B6" s="44" t="s">
        <v>578</v>
      </c>
      <c r="C6" s="478">
        <v>31730.411</v>
      </c>
      <c r="D6" s="478">
        <v>15179.494000000001</v>
      </c>
      <c r="E6" s="478">
        <v>5946.0680000000002</v>
      </c>
      <c r="F6" s="478">
        <v>4807.9660000000003</v>
      </c>
      <c r="G6" s="478">
        <v>5693.5820000000003</v>
      </c>
      <c r="H6" s="478">
        <v>103.29900000000001</v>
      </c>
      <c r="I6" s="479"/>
      <c r="J6" s="478">
        <v>1521</v>
      </c>
      <c r="K6" s="478" t="s">
        <v>273</v>
      </c>
      <c r="L6" s="478" t="s">
        <v>273</v>
      </c>
      <c r="M6" s="478">
        <v>348</v>
      </c>
      <c r="N6" s="478">
        <v>454</v>
      </c>
      <c r="O6" s="478">
        <v>282</v>
      </c>
      <c r="P6" s="478">
        <v>254</v>
      </c>
      <c r="Q6" s="478" t="s">
        <v>273</v>
      </c>
      <c r="R6" s="478">
        <v>217</v>
      </c>
      <c r="S6" s="478">
        <v>249</v>
      </c>
      <c r="T6" s="478">
        <v>137</v>
      </c>
      <c r="U6" s="478">
        <v>122</v>
      </c>
      <c r="V6" s="478">
        <v>141</v>
      </c>
      <c r="W6" s="478">
        <v>101</v>
      </c>
      <c r="X6" s="478">
        <v>133</v>
      </c>
      <c r="Y6" s="478">
        <v>227</v>
      </c>
      <c r="Z6" s="478">
        <v>118</v>
      </c>
      <c r="AA6" s="478">
        <v>119</v>
      </c>
      <c r="AB6" s="478">
        <v>78</v>
      </c>
      <c r="AC6" s="478">
        <v>111</v>
      </c>
      <c r="AD6" s="478">
        <v>91</v>
      </c>
      <c r="AE6" s="478">
        <v>80</v>
      </c>
      <c r="AF6" s="478">
        <v>65</v>
      </c>
      <c r="AG6" s="478">
        <v>55</v>
      </c>
      <c r="AH6" s="478">
        <v>190</v>
      </c>
      <c r="AI6" s="478">
        <v>248</v>
      </c>
      <c r="AJ6" s="478" t="s">
        <v>273</v>
      </c>
      <c r="AK6" s="478">
        <v>112</v>
      </c>
      <c r="AL6" s="478">
        <v>64</v>
      </c>
      <c r="AM6" s="478">
        <v>195</v>
      </c>
      <c r="AN6" s="478">
        <v>277</v>
      </c>
      <c r="AO6" s="478">
        <v>204</v>
      </c>
      <c r="AP6" s="478">
        <v>140</v>
      </c>
      <c r="AQ6" s="478">
        <v>158</v>
      </c>
      <c r="AR6" s="478">
        <v>101</v>
      </c>
      <c r="AS6" s="478" t="s">
        <v>273</v>
      </c>
      <c r="AT6" s="478" t="s">
        <v>273</v>
      </c>
      <c r="AU6" s="478">
        <v>779</v>
      </c>
      <c r="AV6" s="478">
        <v>212</v>
      </c>
      <c r="AW6" s="478">
        <v>248</v>
      </c>
      <c r="AX6" s="478" t="s">
        <v>273</v>
      </c>
      <c r="AY6" s="478">
        <v>177</v>
      </c>
      <c r="AZ6" s="478">
        <v>219</v>
      </c>
      <c r="BA6" s="478">
        <v>101</v>
      </c>
      <c r="BB6" s="478">
        <v>87</v>
      </c>
      <c r="BC6" s="478">
        <v>138</v>
      </c>
      <c r="BD6" s="478">
        <v>306</v>
      </c>
      <c r="BE6" s="478">
        <v>160</v>
      </c>
      <c r="BF6" s="478">
        <v>118</v>
      </c>
      <c r="BG6" s="478">
        <v>120</v>
      </c>
      <c r="BH6" s="478">
        <v>54</v>
      </c>
      <c r="BI6" s="478">
        <v>103</v>
      </c>
      <c r="BJ6" s="478" t="s">
        <v>273</v>
      </c>
      <c r="BK6" s="478">
        <v>442</v>
      </c>
      <c r="BL6" s="478">
        <v>340</v>
      </c>
      <c r="BM6" s="478">
        <v>149</v>
      </c>
      <c r="BN6" s="478">
        <v>226</v>
      </c>
      <c r="BO6" s="478">
        <v>157</v>
      </c>
      <c r="BP6" s="478">
        <v>171</v>
      </c>
      <c r="BQ6" s="478">
        <v>75</v>
      </c>
      <c r="BR6" s="478">
        <v>861</v>
      </c>
      <c r="BS6" s="478" t="s">
        <v>273</v>
      </c>
      <c r="BT6" s="478">
        <v>243</v>
      </c>
      <c r="BU6" s="478" t="s">
        <v>273</v>
      </c>
      <c r="BV6" s="478">
        <v>145</v>
      </c>
      <c r="BW6" s="478">
        <v>132</v>
      </c>
      <c r="BX6" s="478">
        <v>132</v>
      </c>
      <c r="BY6" s="478" t="s">
        <v>273</v>
      </c>
      <c r="BZ6" s="478" t="s">
        <v>273</v>
      </c>
      <c r="CA6" s="478" t="s">
        <v>273</v>
      </c>
      <c r="CB6" s="478">
        <v>80</v>
      </c>
      <c r="CC6" s="478" t="s">
        <v>273</v>
      </c>
      <c r="CD6" s="478">
        <v>71</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t="s">
        <v>273</v>
      </c>
      <c r="CW6" s="478">
        <v>58</v>
      </c>
      <c r="CX6" s="478" t="s">
        <v>273</v>
      </c>
      <c r="CY6" s="478">
        <v>113</v>
      </c>
      <c r="CZ6" s="478" t="s">
        <v>273</v>
      </c>
      <c r="DA6" s="478">
        <v>621</v>
      </c>
      <c r="DB6" s="478" t="s">
        <v>273</v>
      </c>
      <c r="DC6" s="478" t="s">
        <v>273</v>
      </c>
      <c r="DD6" s="478" t="s">
        <v>273</v>
      </c>
      <c r="DE6" s="478" t="s">
        <v>273</v>
      </c>
      <c r="DF6" s="478">
        <v>164</v>
      </c>
      <c r="DG6" s="478">
        <v>127</v>
      </c>
      <c r="DH6" s="478">
        <v>51</v>
      </c>
      <c r="DI6" s="478" t="s">
        <v>273</v>
      </c>
      <c r="DJ6" s="478" t="s">
        <v>273</v>
      </c>
      <c r="DK6" s="478" t="s">
        <v>273</v>
      </c>
      <c r="DL6" s="478" t="s">
        <v>273</v>
      </c>
      <c r="DM6" s="478" t="s">
        <v>273</v>
      </c>
      <c r="DN6" s="478" t="s">
        <v>273</v>
      </c>
      <c r="DO6" s="478">
        <v>277</v>
      </c>
      <c r="DP6" s="478" t="s">
        <v>273</v>
      </c>
      <c r="DQ6" s="478" t="s">
        <v>273</v>
      </c>
      <c r="DR6" s="478" t="s">
        <v>273</v>
      </c>
      <c r="DS6" s="478" t="s">
        <v>273</v>
      </c>
      <c r="DT6" s="478" t="s">
        <v>273</v>
      </c>
      <c r="DU6" s="478" t="s">
        <v>273</v>
      </c>
      <c r="DV6" s="478" t="s">
        <v>273</v>
      </c>
      <c r="DW6" s="478" t="s">
        <v>273</v>
      </c>
      <c r="DX6" s="478" t="s">
        <v>273</v>
      </c>
      <c r="DY6" s="478" t="s">
        <v>273</v>
      </c>
      <c r="DZ6" s="478" t="s">
        <v>273</v>
      </c>
      <c r="EA6" s="478" t="s">
        <v>273</v>
      </c>
      <c r="EB6" s="478" t="s">
        <v>273</v>
      </c>
      <c r="EC6" s="478" t="s">
        <v>273</v>
      </c>
      <c r="ED6" s="478">
        <v>89</v>
      </c>
      <c r="EE6" s="478">
        <v>28</v>
      </c>
      <c r="EF6" s="478">
        <v>23</v>
      </c>
      <c r="EG6" s="478">
        <v>20</v>
      </c>
      <c r="EH6" s="478">
        <v>24</v>
      </c>
      <c r="EI6" s="478">
        <v>24</v>
      </c>
      <c r="EJ6" s="478">
        <v>71</v>
      </c>
      <c r="EK6" s="478">
        <v>46</v>
      </c>
      <c r="EL6" s="478">
        <v>34</v>
      </c>
      <c r="EM6" s="478">
        <v>27</v>
      </c>
      <c r="EN6" s="478">
        <v>33</v>
      </c>
      <c r="EO6" s="478">
        <v>34</v>
      </c>
      <c r="EP6" s="478">
        <v>98</v>
      </c>
      <c r="EQ6" s="478">
        <v>18</v>
      </c>
      <c r="ER6" s="478">
        <v>29</v>
      </c>
      <c r="ES6" s="478">
        <v>19</v>
      </c>
      <c r="ET6" s="478">
        <v>30</v>
      </c>
      <c r="EU6" s="478">
        <v>54</v>
      </c>
      <c r="EV6" s="478">
        <v>59</v>
      </c>
      <c r="EW6" s="478">
        <v>68</v>
      </c>
      <c r="EX6" s="478">
        <v>91</v>
      </c>
      <c r="EY6" s="478">
        <v>53</v>
      </c>
      <c r="EZ6" s="478">
        <v>31</v>
      </c>
      <c r="FA6" s="478">
        <v>25</v>
      </c>
      <c r="FB6" s="478">
        <v>29</v>
      </c>
      <c r="FC6" s="478">
        <v>54</v>
      </c>
      <c r="FD6" s="478">
        <v>11</v>
      </c>
      <c r="FE6" s="478">
        <v>34</v>
      </c>
      <c r="FF6" s="478">
        <v>31</v>
      </c>
      <c r="FG6" s="478">
        <v>20</v>
      </c>
      <c r="FH6" s="478">
        <v>58</v>
      </c>
      <c r="FI6" s="478">
        <v>32</v>
      </c>
      <c r="FJ6" s="478">
        <v>36</v>
      </c>
      <c r="FK6" s="478">
        <v>23</v>
      </c>
      <c r="FL6" s="478">
        <v>14</v>
      </c>
      <c r="FM6" s="478">
        <v>13</v>
      </c>
      <c r="FN6" s="478">
        <v>78</v>
      </c>
      <c r="FO6" s="478">
        <v>36</v>
      </c>
      <c r="FP6" s="478">
        <v>30</v>
      </c>
      <c r="FQ6" s="478">
        <v>73</v>
      </c>
      <c r="FR6" s="478">
        <v>85</v>
      </c>
      <c r="FS6" s="478">
        <v>65</v>
      </c>
      <c r="FT6" s="478">
        <v>117</v>
      </c>
      <c r="FU6" s="478">
        <v>45</v>
      </c>
      <c r="FV6" s="478">
        <v>16</v>
      </c>
      <c r="FW6" s="478">
        <v>25</v>
      </c>
      <c r="FX6" s="478">
        <v>43</v>
      </c>
      <c r="FY6" s="478">
        <v>35</v>
      </c>
      <c r="FZ6" s="478">
        <v>26</v>
      </c>
      <c r="GA6" s="478">
        <v>13</v>
      </c>
      <c r="GB6" s="478">
        <v>13</v>
      </c>
      <c r="GC6" s="478">
        <v>20</v>
      </c>
      <c r="GD6" s="478">
        <v>41</v>
      </c>
      <c r="GE6" s="478">
        <v>78</v>
      </c>
      <c r="GF6" s="478">
        <v>23</v>
      </c>
      <c r="GG6" s="478">
        <v>23</v>
      </c>
      <c r="GH6" s="478">
        <v>22</v>
      </c>
      <c r="GI6" s="478">
        <v>22</v>
      </c>
      <c r="GJ6" s="478">
        <v>17</v>
      </c>
      <c r="GK6" s="478">
        <v>11</v>
      </c>
      <c r="GL6" s="478">
        <v>22</v>
      </c>
      <c r="GM6" s="478">
        <v>39</v>
      </c>
      <c r="GN6" s="478">
        <v>20</v>
      </c>
      <c r="GO6" s="478">
        <v>54</v>
      </c>
      <c r="GP6" s="478">
        <v>44</v>
      </c>
      <c r="GQ6" s="478">
        <v>35</v>
      </c>
      <c r="GR6" s="478">
        <v>28</v>
      </c>
      <c r="GS6" s="478">
        <v>22</v>
      </c>
      <c r="GT6" s="478">
        <v>47</v>
      </c>
      <c r="GU6" s="478">
        <v>18</v>
      </c>
      <c r="GV6" s="478">
        <v>38</v>
      </c>
      <c r="GW6" s="478">
        <v>12</v>
      </c>
      <c r="GX6" s="478">
        <v>47</v>
      </c>
      <c r="GY6" s="478">
        <v>22</v>
      </c>
      <c r="GZ6" s="478">
        <v>16</v>
      </c>
      <c r="HA6" s="478">
        <v>102</v>
      </c>
      <c r="HB6" s="478">
        <v>70</v>
      </c>
      <c r="HC6" s="478">
        <v>23</v>
      </c>
      <c r="HD6" s="478">
        <v>18</v>
      </c>
      <c r="HE6" s="478">
        <v>21</v>
      </c>
      <c r="HF6" s="478">
        <v>39</v>
      </c>
      <c r="HG6" s="478">
        <v>23</v>
      </c>
      <c r="HH6" s="478">
        <v>22</v>
      </c>
      <c r="HI6" s="478">
        <v>18</v>
      </c>
      <c r="HJ6" s="478">
        <v>28</v>
      </c>
      <c r="HK6" s="478">
        <v>37</v>
      </c>
      <c r="HL6" s="478">
        <v>35</v>
      </c>
      <c r="HM6" s="478">
        <v>13</v>
      </c>
      <c r="HN6" s="478">
        <v>69</v>
      </c>
      <c r="HO6" s="478">
        <v>66</v>
      </c>
      <c r="HP6" s="478">
        <v>44</v>
      </c>
      <c r="HQ6" s="478">
        <v>27</v>
      </c>
      <c r="HR6" s="478">
        <v>52</v>
      </c>
      <c r="HS6" s="478">
        <v>66</v>
      </c>
      <c r="HT6" s="478">
        <v>33</v>
      </c>
      <c r="HU6" s="478">
        <v>35</v>
      </c>
      <c r="HV6" s="478">
        <v>17</v>
      </c>
      <c r="HW6" s="478">
        <v>27</v>
      </c>
      <c r="HX6" s="478">
        <v>20</v>
      </c>
      <c r="HY6" s="478">
        <v>23</v>
      </c>
      <c r="HZ6" s="478">
        <v>14</v>
      </c>
      <c r="IA6" s="478">
        <v>19</v>
      </c>
      <c r="IB6" s="478">
        <v>30</v>
      </c>
      <c r="IC6" s="478">
        <v>25</v>
      </c>
      <c r="ID6" s="478">
        <v>52</v>
      </c>
      <c r="IE6" s="478">
        <v>27</v>
      </c>
      <c r="IF6" s="478">
        <v>21</v>
      </c>
      <c r="IG6" s="478">
        <v>25</v>
      </c>
      <c r="IH6" s="478">
        <v>228</v>
      </c>
      <c r="II6" s="478">
        <v>157</v>
      </c>
      <c r="IJ6" s="478">
        <v>84</v>
      </c>
      <c r="IK6" s="478">
        <v>32</v>
      </c>
      <c r="IL6" s="478">
        <v>41</v>
      </c>
      <c r="IM6" s="478">
        <v>28</v>
      </c>
      <c r="IN6" s="478">
        <v>27</v>
      </c>
      <c r="IO6" s="478">
        <v>53</v>
      </c>
      <c r="IP6" s="478">
        <v>12</v>
      </c>
      <c r="IQ6" s="478">
        <v>17</v>
      </c>
      <c r="IR6" s="478">
        <v>11</v>
      </c>
      <c r="IS6" s="478">
        <v>22</v>
      </c>
      <c r="IT6" s="478">
        <v>20</v>
      </c>
      <c r="IU6" s="478">
        <v>16</v>
      </c>
      <c r="IV6" s="478">
        <v>12</v>
      </c>
      <c r="IW6" s="478">
        <v>9</v>
      </c>
      <c r="IX6" s="478">
        <v>16</v>
      </c>
      <c r="IY6" s="478">
        <v>24</v>
      </c>
      <c r="IZ6" s="478">
        <v>161</v>
      </c>
      <c r="JA6" s="478">
        <v>62</v>
      </c>
      <c r="JB6" s="478">
        <v>40</v>
      </c>
      <c r="JC6" s="478">
        <v>17</v>
      </c>
      <c r="JD6" s="478">
        <v>40</v>
      </c>
      <c r="JE6" s="478">
        <v>22</v>
      </c>
      <c r="JF6" s="478">
        <v>21</v>
      </c>
      <c r="JG6" s="478">
        <v>39</v>
      </c>
      <c r="JH6" s="478">
        <v>51</v>
      </c>
      <c r="JI6" s="478">
        <v>119</v>
      </c>
      <c r="JJ6" s="478">
        <v>17</v>
      </c>
      <c r="JK6" s="478">
        <v>23</v>
      </c>
      <c r="JL6" s="478">
        <v>34</v>
      </c>
      <c r="JM6" s="478">
        <v>33</v>
      </c>
      <c r="JN6" s="478">
        <v>60</v>
      </c>
      <c r="JO6" s="478">
        <v>27</v>
      </c>
      <c r="JP6" s="478">
        <v>12</v>
      </c>
      <c r="JQ6" s="478">
        <v>15</v>
      </c>
      <c r="JR6" s="478">
        <v>22</v>
      </c>
      <c r="JS6" s="478">
        <v>20</v>
      </c>
      <c r="JT6" s="478">
        <v>32</v>
      </c>
      <c r="JU6" s="478" t="s">
        <v>273</v>
      </c>
    </row>
    <row r="7" spans="1:281" ht="23.25" customHeight="1" x14ac:dyDescent="0.3">
      <c r="A7" s="164"/>
      <c r="B7" s="45" t="s">
        <v>819</v>
      </c>
      <c r="C7" s="480">
        <v>2984.567</v>
      </c>
      <c r="D7" s="480">
        <v>1474.095</v>
      </c>
      <c r="E7" s="480">
        <v>881.68700000000001</v>
      </c>
      <c r="F7" s="480">
        <v>236.41499999999999</v>
      </c>
      <c r="G7" s="480">
        <v>392.37</v>
      </c>
      <c r="H7" s="480" t="s">
        <v>97</v>
      </c>
      <c r="I7" s="479"/>
      <c r="J7" s="480">
        <v>132</v>
      </c>
      <c r="K7" s="480" t="s">
        <v>273</v>
      </c>
      <c r="L7" s="480" t="s">
        <v>273</v>
      </c>
      <c r="M7" s="480">
        <v>14</v>
      </c>
      <c r="N7" s="480">
        <v>75</v>
      </c>
      <c r="O7" s="480">
        <v>28</v>
      </c>
      <c r="P7" s="480">
        <v>28</v>
      </c>
      <c r="Q7" s="480" t="s">
        <v>273</v>
      </c>
      <c r="R7" s="480">
        <v>24</v>
      </c>
      <c r="S7" s="480">
        <v>28</v>
      </c>
      <c r="T7" s="480">
        <v>13</v>
      </c>
      <c r="U7" s="480">
        <v>12</v>
      </c>
      <c r="V7" s="480">
        <v>10</v>
      </c>
      <c r="W7" s="480">
        <v>7</v>
      </c>
      <c r="X7" s="480">
        <v>12</v>
      </c>
      <c r="Y7" s="480">
        <v>25</v>
      </c>
      <c r="Z7" s="480">
        <v>10</v>
      </c>
      <c r="AA7" s="480">
        <v>8</v>
      </c>
      <c r="AB7" s="480">
        <v>7</v>
      </c>
      <c r="AC7" s="480">
        <v>14</v>
      </c>
      <c r="AD7" s="480">
        <v>12</v>
      </c>
      <c r="AE7" s="480">
        <v>7</v>
      </c>
      <c r="AF7" s="480">
        <v>4</v>
      </c>
      <c r="AG7" s="480">
        <v>4</v>
      </c>
      <c r="AH7" s="480">
        <v>16</v>
      </c>
      <c r="AI7" s="480">
        <v>37</v>
      </c>
      <c r="AJ7" s="480" t="s">
        <v>273</v>
      </c>
      <c r="AK7" s="480">
        <v>10</v>
      </c>
      <c r="AL7" s="480">
        <v>5</v>
      </c>
      <c r="AM7" s="480">
        <v>16</v>
      </c>
      <c r="AN7" s="480">
        <v>39</v>
      </c>
      <c r="AO7" s="480">
        <v>24</v>
      </c>
      <c r="AP7" s="480">
        <v>13</v>
      </c>
      <c r="AQ7" s="480">
        <v>11</v>
      </c>
      <c r="AR7" s="480">
        <v>3</v>
      </c>
      <c r="AS7" s="480" t="s">
        <v>273</v>
      </c>
      <c r="AT7" s="480" t="s">
        <v>273</v>
      </c>
      <c r="AU7" s="480">
        <v>85</v>
      </c>
      <c r="AV7" s="480">
        <v>18</v>
      </c>
      <c r="AW7" s="480">
        <v>19</v>
      </c>
      <c r="AX7" s="480" t="s">
        <v>273</v>
      </c>
      <c r="AY7" s="480">
        <v>25</v>
      </c>
      <c r="AZ7" s="480">
        <v>16</v>
      </c>
      <c r="BA7" s="480">
        <v>10</v>
      </c>
      <c r="BB7" s="480">
        <v>5</v>
      </c>
      <c r="BC7" s="480">
        <v>12</v>
      </c>
      <c r="BD7" s="480">
        <v>59</v>
      </c>
      <c r="BE7" s="480">
        <v>23</v>
      </c>
      <c r="BF7" s="480">
        <v>24</v>
      </c>
      <c r="BG7" s="480">
        <v>23</v>
      </c>
      <c r="BH7" s="480">
        <v>7</v>
      </c>
      <c r="BI7" s="480">
        <v>12</v>
      </c>
      <c r="BJ7" s="480" t="s">
        <v>273</v>
      </c>
      <c r="BK7" s="480">
        <v>81</v>
      </c>
      <c r="BL7" s="480">
        <v>60</v>
      </c>
      <c r="BM7" s="480">
        <v>17</v>
      </c>
      <c r="BN7" s="480">
        <v>20</v>
      </c>
      <c r="BO7" s="480">
        <v>17</v>
      </c>
      <c r="BP7" s="480">
        <v>25</v>
      </c>
      <c r="BQ7" s="480">
        <v>12</v>
      </c>
      <c r="BR7" s="480">
        <v>260</v>
      </c>
      <c r="BS7" s="480" t="s">
        <v>273</v>
      </c>
      <c r="BT7" s="480">
        <v>44</v>
      </c>
      <c r="BU7" s="480" t="s">
        <v>273</v>
      </c>
      <c r="BV7" s="480">
        <v>22</v>
      </c>
      <c r="BW7" s="480">
        <v>15</v>
      </c>
      <c r="BX7" s="480">
        <v>23</v>
      </c>
      <c r="BY7" s="480" t="s">
        <v>273</v>
      </c>
      <c r="BZ7" s="480" t="s">
        <v>273</v>
      </c>
      <c r="CA7" s="480" t="s">
        <v>273</v>
      </c>
      <c r="CB7" s="480">
        <v>15</v>
      </c>
      <c r="CC7" s="480" t="s">
        <v>273</v>
      </c>
      <c r="CD7" s="480">
        <v>6</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t="s">
        <v>273</v>
      </c>
      <c r="CW7" s="480">
        <v>28</v>
      </c>
      <c r="CX7" s="480" t="s">
        <v>273</v>
      </c>
      <c r="CY7" s="480">
        <v>13</v>
      </c>
      <c r="CZ7" s="480" t="s">
        <v>273</v>
      </c>
      <c r="DA7" s="480">
        <v>288</v>
      </c>
      <c r="DB7" s="480" t="s">
        <v>273</v>
      </c>
      <c r="DC7" s="480" t="s">
        <v>273</v>
      </c>
      <c r="DD7" s="480" t="s">
        <v>273</v>
      </c>
      <c r="DE7" s="480" t="s">
        <v>273</v>
      </c>
      <c r="DF7" s="480">
        <v>47</v>
      </c>
      <c r="DG7" s="480">
        <v>22</v>
      </c>
      <c r="DH7" s="480">
        <v>6</v>
      </c>
      <c r="DI7" s="480" t="s">
        <v>273</v>
      </c>
      <c r="DJ7" s="480" t="s">
        <v>273</v>
      </c>
      <c r="DK7" s="480" t="s">
        <v>273</v>
      </c>
      <c r="DL7" s="480" t="s">
        <v>273</v>
      </c>
      <c r="DM7" s="480" t="s">
        <v>273</v>
      </c>
      <c r="DN7" s="480" t="s">
        <v>273</v>
      </c>
      <c r="DO7" s="480">
        <v>20</v>
      </c>
      <c r="DP7" s="480" t="s">
        <v>273</v>
      </c>
      <c r="DQ7" s="480" t="s">
        <v>273</v>
      </c>
      <c r="DR7" s="480" t="s">
        <v>273</v>
      </c>
      <c r="DS7" s="480" t="s">
        <v>273</v>
      </c>
      <c r="DT7" s="480" t="s">
        <v>273</v>
      </c>
      <c r="DU7" s="480" t="s">
        <v>273</v>
      </c>
      <c r="DV7" s="480" t="s">
        <v>273</v>
      </c>
      <c r="DW7" s="480" t="s">
        <v>273</v>
      </c>
      <c r="DX7" s="480" t="s">
        <v>273</v>
      </c>
      <c r="DY7" s="480" t="s">
        <v>273</v>
      </c>
      <c r="DZ7" s="480" t="s">
        <v>273</v>
      </c>
      <c r="EA7" s="480" t="s">
        <v>273</v>
      </c>
      <c r="EB7" s="480" t="s">
        <v>273</v>
      </c>
      <c r="EC7" s="480" t="s">
        <v>273</v>
      </c>
      <c r="ED7" s="480">
        <v>7</v>
      </c>
      <c r="EE7" s="480">
        <v>1</v>
      </c>
      <c r="EF7" s="480">
        <v>0</v>
      </c>
      <c r="EG7" s="480">
        <v>1</v>
      </c>
      <c r="EH7" s="480">
        <v>1</v>
      </c>
      <c r="EI7" s="480">
        <v>3</v>
      </c>
      <c r="EJ7" s="480">
        <v>3</v>
      </c>
      <c r="EK7" s="480">
        <v>2</v>
      </c>
      <c r="EL7" s="480">
        <v>1</v>
      </c>
      <c r="EM7" s="480">
        <v>2</v>
      </c>
      <c r="EN7" s="480">
        <v>3</v>
      </c>
      <c r="EO7" s="480">
        <v>2</v>
      </c>
      <c r="EP7" s="480">
        <v>10</v>
      </c>
      <c r="EQ7" s="480">
        <v>0</v>
      </c>
      <c r="ER7" s="480">
        <v>0</v>
      </c>
      <c r="ES7" s="480">
        <v>1</v>
      </c>
      <c r="ET7" s="480">
        <v>3</v>
      </c>
      <c r="EU7" s="480">
        <v>1</v>
      </c>
      <c r="EV7" s="480">
        <v>4</v>
      </c>
      <c r="EW7" s="480">
        <v>6</v>
      </c>
      <c r="EX7" s="480">
        <v>3</v>
      </c>
      <c r="EY7" s="480">
        <v>8</v>
      </c>
      <c r="EZ7" s="480">
        <v>0</v>
      </c>
      <c r="FA7" s="480">
        <v>1</v>
      </c>
      <c r="FB7" s="480">
        <v>1</v>
      </c>
      <c r="FC7" s="480">
        <v>4</v>
      </c>
      <c r="FD7" s="480">
        <v>0</v>
      </c>
      <c r="FE7" s="480">
        <v>0</v>
      </c>
      <c r="FF7" s="480">
        <v>0</v>
      </c>
      <c r="FG7" s="480">
        <v>0</v>
      </c>
      <c r="FH7" s="480">
        <v>3</v>
      </c>
      <c r="FI7" s="480">
        <v>5</v>
      </c>
      <c r="FJ7" s="480">
        <v>2</v>
      </c>
      <c r="FK7" s="480">
        <v>0</v>
      </c>
      <c r="FL7" s="480">
        <v>0</v>
      </c>
      <c r="FM7" s="480">
        <v>0</v>
      </c>
      <c r="FN7" s="480">
        <v>5</v>
      </c>
      <c r="FO7" s="480">
        <v>0</v>
      </c>
      <c r="FP7" s="480">
        <v>1</v>
      </c>
      <c r="FQ7" s="480">
        <v>5</v>
      </c>
      <c r="FR7" s="480">
        <v>6</v>
      </c>
      <c r="FS7" s="480">
        <v>7</v>
      </c>
      <c r="FT7" s="480">
        <v>10</v>
      </c>
      <c r="FU7" s="480">
        <v>2</v>
      </c>
      <c r="FV7" s="480">
        <v>1</v>
      </c>
      <c r="FW7" s="480">
        <v>0</v>
      </c>
      <c r="FX7" s="480">
        <v>1</v>
      </c>
      <c r="FY7" s="480">
        <v>2</v>
      </c>
      <c r="FZ7" s="480">
        <v>1</v>
      </c>
      <c r="GA7" s="480">
        <v>0</v>
      </c>
      <c r="GB7" s="480">
        <v>0</v>
      </c>
      <c r="GC7" s="480">
        <v>0</v>
      </c>
      <c r="GD7" s="480">
        <v>2</v>
      </c>
      <c r="GE7" s="480">
        <v>2</v>
      </c>
      <c r="GF7" s="480">
        <v>1</v>
      </c>
      <c r="GG7" s="480">
        <v>2</v>
      </c>
      <c r="GH7" s="480">
        <v>1</v>
      </c>
      <c r="GI7" s="480">
        <v>1</v>
      </c>
      <c r="GJ7" s="480">
        <v>0</v>
      </c>
      <c r="GK7" s="480">
        <v>0</v>
      </c>
      <c r="GL7" s="480">
        <v>0</v>
      </c>
      <c r="GM7" s="480">
        <v>1</v>
      </c>
      <c r="GN7" s="480">
        <v>1</v>
      </c>
      <c r="GO7" s="480">
        <v>4</v>
      </c>
      <c r="GP7" s="480">
        <v>4</v>
      </c>
      <c r="GQ7" s="480">
        <v>0</v>
      </c>
      <c r="GR7" s="480">
        <v>1</v>
      </c>
      <c r="GS7" s="480">
        <v>1</v>
      </c>
      <c r="GT7" s="480">
        <v>2</v>
      </c>
      <c r="GU7" s="480">
        <v>0</v>
      </c>
      <c r="GV7" s="480">
        <v>1</v>
      </c>
      <c r="GW7" s="480">
        <v>0</v>
      </c>
      <c r="GX7" s="480">
        <v>1</v>
      </c>
      <c r="GY7" s="480">
        <v>0</v>
      </c>
      <c r="GZ7" s="480">
        <v>1</v>
      </c>
      <c r="HA7" s="480">
        <v>6</v>
      </c>
      <c r="HB7" s="480">
        <v>5</v>
      </c>
      <c r="HC7" s="480">
        <v>0</v>
      </c>
      <c r="HD7" s="480">
        <v>1</v>
      </c>
      <c r="HE7" s="480">
        <v>0</v>
      </c>
      <c r="HF7" s="480">
        <v>1</v>
      </c>
      <c r="HG7" s="480">
        <v>0</v>
      </c>
      <c r="HH7" s="480">
        <v>0</v>
      </c>
      <c r="HI7" s="480">
        <v>2</v>
      </c>
      <c r="HJ7" s="480">
        <v>0</v>
      </c>
      <c r="HK7" s="480">
        <v>2</v>
      </c>
      <c r="HL7" s="480">
        <v>1</v>
      </c>
      <c r="HM7" s="480">
        <v>0</v>
      </c>
      <c r="HN7" s="480">
        <v>5</v>
      </c>
      <c r="HO7" s="480">
        <v>7</v>
      </c>
      <c r="HP7" s="480">
        <v>5</v>
      </c>
      <c r="HQ7" s="480">
        <v>1</v>
      </c>
      <c r="HR7" s="480">
        <v>5</v>
      </c>
      <c r="HS7" s="480">
        <v>5</v>
      </c>
      <c r="HT7" s="480">
        <v>4</v>
      </c>
      <c r="HU7" s="480">
        <v>1</v>
      </c>
      <c r="HV7" s="480">
        <v>2</v>
      </c>
      <c r="HW7" s="480">
        <v>0</v>
      </c>
      <c r="HX7" s="480">
        <v>1</v>
      </c>
      <c r="HY7" s="480">
        <v>1</v>
      </c>
      <c r="HZ7" s="480">
        <v>0</v>
      </c>
      <c r="IA7" s="480">
        <v>0</v>
      </c>
      <c r="IB7" s="480">
        <v>0</v>
      </c>
      <c r="IC7" s="480">
        <v>1</v>
      </c>
      <c r="ID7" s="480">
        <v>4</v>
      </c>
      <c r="IE7" s="480">
        <v>1</v>
      </c>
      <c r="IF7" s="480">
        <v>4</v>
      </c>
      <c r="IG7" s="480">
        <v>0</v>
      </c>
      <c r="IH7" s="480">
        <v>4</v>
      </c>
      <c r="II7" s="480">
        <v>8</v>
      </c>
      <c r="IJ7" s="480">
        <v>6</v>
      </c>
      <c r="IK7" s="480">
        <v>2</v>
      </c>
      <c r="IL7" s="480">
        <v>3</v>
      </c>
      <c r="IM7" s="480">
        <v>2</v>
      </c>
      <c r="IN7" s="480">
        <v>1</v>
      </c>
      <c r="IO7" s="480">
        <v>5</v>
      </c>
      <c r="IP7" s="480">
        <v>1</v>
      </c>
      <c r="IQ7" s="480">
        <v>0</v>
      </c>
      <c r="IR7" s="480">
        <v>0</v>
      </c>
      <c r="IS7" s="480">
        <v>2</v>
      </c>
      <c r="IT7" s="480">
        <v>2</v>
      </c>
      <c r="IU7" s="480">
        <v>1</v>
      </c>
      <c r="IV7" s="480">
        <v>1</v>
      </c>
      <c r="IW7" s="480">
        <v>1</v>
      </c>
      <c r="IX7" s="480">
        <v>2</v>
      </c>
      <c r="IY7" s="480">
        <v>4</v>
      </c>
      <c r="IZ7" s="480">
        <v>18</v>
      </c>
      <c r="JA7" s="480">
        <v>7</v>
      </c>
      <c r="JB7" s="480">
        <v>3</v>
      </c>
      <c r="JC7" s="480">
        <v>1</v>
      </c>
      <c r="JD7" s="480">
        <v>4</v>
      </c>
      <c r="JE7" s="480">
        <v>2</v>
      </c>
      <c r="JF7" s="480">
        <v>0</v>
      </c>
      <c r="JG7" s="480">
        <v>1</v>
      </c>
      <c r="JH7" s="480">
        <v>3</v>
      </c>
      <c r="JI7" s="480">
        <v>4</v>
      </c>
      <c r="JJ7" s="480">
        <v>1</v>
      </c>
      <c r="JK7" s="480">
        <v>1</v>
      </c>
      <c r="JL7" s="480">
        <v>4</v>
      </c>
      <c r="JM7" s="480">
        <v>1</v>
      </c>
      <c r="JN7" s="480">
        <v>2</v>
      </c>
      <c r="JO7" s="480">
        <v>1</v>
      </c>
      <c r="JP7" s="480">
        <v>1</v>
      </c>
      <c r="JQ7" s="480">
        <v>1</v>
      </c>
      <c r="JR7" s="480">
        <v>1</v>
      </c>
      <c r="JS7" s="480">
        <v>2</v>
      </c>
      <c r="JT7" s="480">
        <v>0</v>
      </c>
      <c r="JU7" s="480" t="s">
        <v>273</v>
      </c>
    </row>
    <row r="8" spans="1:281" ht="23.25" customHeight="1" x14ac:dyDescent="0.3">
      <c r="A8" s="164"/>
      <c r="B8" s="286" t="s">
        <v>820</v>
      </c>
      <c r="C8" s="481">
        <v>34714.978000000003</v>
      </c>
      <c r="D8" s="481">
        <v>16653.589</v>
      </c>
      <c r="E8" s="481">
        <v>6827.7550000000001</v>
      </c>
      <c r="F8" s="481">
        <v>5044.3810000000003</v>
      </c>
      <c r="G8" s="481">
        <v>6085.9520000000002</v>
      </c>
      <c r="H8" s="481">
        <v>103.29900000000001</v>
      </c>
      <c r="I8" s="479"/>
      <c r="J8" s="481">
        <v>1654</v>
      </c>
      <c r="K8" s="482" t="s">
        <v>1411</v>
      </c>
      <c r="L8" s="482" t="s">
        <v>1411</v>
      </c>
      <c r="M8" s="481">
        <v>362</v>
      </c>
      <c r="N8" s="481">
        <v>530</v>
      </c>
      <c r="O8" s="481">
        <v>311</v>
      </c>
      <c r="P8" s="481">
        <v>282</v>
      </c>
      <c r="Q8" s="482" t="s">
        <v>1411</v>
      </c>
      <c r="R8" s="481">
        <v>241</v>
      </c>
      <c r="S8" s="481">
        <v>277</v>
      </c>
      <c r="T8" s="481">
        <v>151</v>
      </c>
      <c r="U8" s="481">
        <v>135</v>
      </c>
      <c r="V8" s="481">
        <v>151</v>
      </c>
      <c r="W8" s="481">
        <v>109</v>
      </c>
      <c r="X8" s="481">
        <v>145</v>
      </c>
      <c r="Y8" s="481">
        <v>253</v>
      </c>
      <c r="Z8" s="481">
        <v>128</v>
      </c>
      <c r="AA8" s="481">
        <v>127</v>
      </c>
      <c r="AB8" s="481">
        <v>86</v>
      </c>
      <c r="AC8" s="481">
        <v>126</v>
      </c>
      <c r="AD8" s="481">
        <v>103</v>
      </c>
      <c r="AE8" s="481">
        <v>88</v>
      </c>
      <c r="AF8" s="481">
        <v>70</v>
      </c>
      <c r="AG8" s="481">
        <v>59</v>
      </c>
      <c r="AH8" s="481">
        <v>206</v>
      </c>
      <c r="AI8" s="481">
        <v>285</v>
      </c>
      <c r="AJ8" s="482" t="s">
        <v>1411</v>
      </c>
      <c r="AK8" s="481">
        <v>122</v>
      </c>
      <c r="AL8" s="481">
        <v>69</v>
      </c>
      <c r="AM8" s="481">
        <v>212</v>
      </c>
      <c r="AN8" s="481">
        <v>316</v>
      </c>
      <c r="AO8" s="481">
        <v>229</v>
      </c>
      <c r="AP8" s="481">
        <v>153</v>
      </c>
      <c r="AQ8" s="481">
        <v>169</v>
      </c>
      <c r="AR8" s="481">
        <v>104</v>
      </c>
      <c r="AS8" s="482" t="s">
        <v>1411</v>
      </c>
      <c r="AT8" s="482" t="s">
        <v>1411</v>
      </c>
      <c r="AU8" s="481">
        <v>864</v>
      </c>
      <c r="AV8" s="481">
        <v>230</v>
      </c>
      <c r="AW8" s="481">
        <v>267</v>
      </c>
      <c r="AX8" s="482" t="s">
        <v>1411</v>
      </c>
      <c r="AY8" s="481">
        <v>202</v>
      </c>
      <c r="AZ8" s="481">
        <v>236</v>
      </c>
      <c r="BA8" s="481">
        <v>112</v>
      </c>
      <c r="BB8" s="481">
        <v>92</v>
      </c>
      <c r="BC8" s="481">
        <v>151</v>
      </c>
      <c r="BD8" s="481">
        <v>366</v>
      </c>
      <c r="BE8" s="481">
        <v>183</v>
      </c>
      <c r="BF8" s="481">
        <v>143</v>
      </c>
      <c r="BG8" s="481">
        <v>143</v>
      </c>
      <c r="BH8" s="481">
        <v>62</v>
      </c>
      <c r="BI8" s="481">
        <v>116</v>
      </c>
      <c r="BJ8" s="482" t="s">
        <v>1411</v>
      </c>
      <c r="BK8" s="481">
        <v>523</v>
      </c>
      <c r="BL8" s="481">
        <v>400</v>
      </c>
      <c r="BM8" s="481">
        <v>166</v>
      </c>
      <c r="BN8" s="481">
        <v>247</v>
      </c>
      <c r="BO8" s="481">
        <v>175</v>
      </c>
      <c r="BP8" s="481">
        <v>197</v>
      </c>
      <c r="BQ8" s="481">
        <v>87</v>
      </c>
      <c r="BR8" s="481">
        <v>1121</v>
      </c>
      <c r="BS8" s="482" t="s">
        <v>1411</v>
      </c>
      <c r="BT8" s="482">
        <v>287</v>
      </c>
      <c r="BU8" s="482" t="s">
        <v>1411</v>
      </c>
      <c r="BV8" s="481">
        <v>168</v>
      </c>
      <c r="BW8" s="481">
        <v>148</v>
      </c>
      <c r="BX8" s="481">
        <v>156</v>
      </c>
      <c r="BY8" s="482" t="s">
        <v>1411</v>
      </c>
      <c r="BZ8" s="482" t="s">
        <v>1411</v>
      </c>
      <c r="CA8" s="482" t="s">
        <v>1411</v>
      </c>
      <c r="CB8" s="481">
        <v>95</v>
      </c>
      <c r="CC8" s="482" t="s">
        <v>1411</v>
      </c>
      <c r="CD8" s="481">
        <v>78</v>
      </c>
      <c r="CE8" s="482" t="s">
        <v>1411</v>
      </c>
      <c r="CF8" s="482" t="s">
        <v>1411</v>
      </c>
      <c r="CG8" s="482" t="s">
        <v>1411</v>
      </c>
      <c r="CH8" s="482" t="s">
        <v>1411</v>
      </c>
      <c r="CI8" s="482" t="s">
        <v>1411</v>
      </c>
      <c r="CJ8" s="482" t="s">
        <v>1411</v>
      </c>
      <c r="CK8" s="482" t="s">
        <v>1411</v>
      </c>
      <c r="CL8" s="482" t="s">
        <v>1411</v>
      </c>
      <c r="CM8" s="482" t="s">
        <v>1411</v>
      </c>
      <c r="CN8" s="482" t="s">
        <v>1411</v>
      </c>
      <c r="CO8" s="482" t="s">
        <v>1411</v>
      </c>
      <c r="CP8" s="482" t="s">
        <v>1411</v>
      </c>
      <c r="CQ8" s="482" t="s">
        <v>1411</v>
      </c>
      <c r="CR8" s="482" t="s">
        <v>1411</v>
      </c>
      <c r="CS8" s="482" t="s">
        <v>1411</v>
      </c>
      <c r="CT8" s="482" t="s">
        <v>1411</v>
      </c>
      <c r="CU8" s="482" t="s">
        <v>1411</v>
      </c>
      <c r="CV8" s="482" t="s">
        <v>1411</v>
      </c>
      <c r="CW8" s="481">
        <v>86</v>
      </c>
      <c r="CX8" s="481" t="s">
        <v>1411</v>
      </c>
      <c r="CY8" s="481">
        <v>126</v>
      </c>
      <c r="CZ8" s="481" t="s">
        <v>1411</v>
      </c>
      <c r="DA8" s="481">
        <v>909</v>
      </c>
      <c r="DB8" s="482" t="s">
        <v>1411</v>
      </c>
      <c r="DC8" s="482" t="s">
        <v>1411</v>
      </c>
      <c r="DD8" s="482" t="s">
        <v>1411</v>
      </c>
      <c r="DE8" s="482" t="s">
        <v>1411</v>
      </c>
      <c r="DF8" s="481">
        <v>211</v>
      </c>
      <c r="DG8" s="481">
        <v>149</v>
      </c>
      <c r="DH8" s="481">
        <v>57</v>
      </c>
      <c r="DI8" s="482" t="s">
        <v>1411</v>
      </c>
      <c r="DJ8" s="482" t="s">
        <v>1411</v>
      </c>
      <c r="DK8" s="482" t="s">
        <v>1411</v>
      </c>
      <c r="DL8" s="482" t="s">
        <v>1411</v>
      </c>
      <c r="DM8" s="482" t="s">
        <v>1411</v>
      </c>
      <c r="DN8" s="482" t="s">
        <v>1411</v>
      </c>
      <c r="DO8" s="482">
        <v>297</v>
      </c>
      <c r="DP8" s="482" t="s">
        <v>1411</v>
      </c>
      <c r="DQ8" s="482" t="s">
        <v>1411</v>
      </c>
      <c r="DR8" s="482" t="s">
        <v>1411</v>
      </c>
      <c r="DS8" s="482" t="s">
        <v>1411</v>
      </c>
      <c r="DT8" s="482" t="s">
        <v>1411</v>
      </c>
      <c r="DU8" s="482" t="s">
        <v>1411</v>
      </c>
      <c r="DV8" s="482" t="s">
        <v>1411</v>
      </c>
      <c r="DW8" s="482" t="s">
        <v>1411</v>
      </c>
      <c r="DX8" s="481" t="s">
        <v>1411</v>
      </c>
      <c r="DY8" s="482" t="s">
        <v>1411</v>
      </c>
      <c r="DZ8" s="482" t="s">
        <v>1411</v>
      </c>
      <c r="EA8" s="482" t="s">
        <v>1411</v>
      </c>
      <c r="EB8" s="482" t="s">
        <v>1411</v>
      </c>
      <c r="EC8" s="481" t="s">
        <v>1411</v>
      </c>
      <c r="ED8" s="481">
        <v>96</v>
      </c>
      <c r="EE8" s="481">
        <v>30</v>
      </c>
      <c r="EF8" s="481">
        <v>23</v>
      </c>
      <c r="EG8" s="481">
        <v>22</v>
      </c>
      <c r="EH8" s="481">
        <v>25</v>
      </c>
      <c r="EI8" s="481">
        <v>28</v>
      </c>
      <c r="EJ8" s="481">
        <v>75</v>
      </c>
      <c r="EK8" s="481">
        <v>48</v>
      </c>
      <c r="EL8" s="481">
        <v>36</v>
      </c>
      <c r="EM8" s="481">
        <v>29</v>
      </c>
      <c r="EN8" s="481">
        <v>36</v>
      </c>
      <c r="EO8" s="481">
        <v>37</v>
      </c>
      <c r="EP8" s="481">
        <v>108</v>
      </c>
      <c r="EQ8" s="481">
        <v>19</v>
      </c>
      <c r="ER8" s="481">
        <v>30</v>
      </c>
      <c r="ES8" s="481">
        <v>21</v>
      </c>
      <c r="ET8" s="481">
        <v>34</v>
      </c>
      <c r="EU8" s="481">
        <v>56</v>
      </c>
      <c r="EV8" s="481">
        <v>64</v>
      </c>
      <c r="EW8" s="481">
        <v>74</v>
      </c>
      <c r="EX8" s="481">
        <v>95</v>
      </c>
      <c r="EY8" s="481">
        <v>61</v>
      </c>
      <c r="EZ8" s="481">
        <v>31</v>
      </c>
      <c r="FA8" s="481">
        <v>26</v>
      </c>
      <c r="FB8" s="481">
        <v>30</v>
      </c>
      <c r="FC8" s="481">
        <v>59</v>
      </c>
      <c r="FD8" s="481">
        <v>11</v>
      </c>
      <c r="FE8" s="481">
        <v>34</v>
      </c>
      <c r="FF8" s="481">
        <v>32</v>
      </c>
      <c r="FG8" s="481">
        <v>20</v>
      </c>
      <c r="FH8" s="481">
        <v>62</v>
      </c>
      <c r="FI8" s="481">
        <v>38</v>
      </c>
      <c r="FJ8" s="481">
        <v>39</v>
      </c>
      <c r="FK8" s="481">
        <v>23</v>
      </c>
      <c r="FL8" s="481">
        <v>15</v>
      </c>
      <c r="FM8" s="481">
        <v>13</v>
      </c>
      <c r="FN8" s="481">
        <v>83</v>
      </c>
      <c r="FO8" s="481">
        <v>36</v>
      </c>
      <c r="FP8" s="481">
        <v>32</v>
      </c>
      <c r="FQ8" s="481">
        <v>78</v>
      </c>
      <c r="FR8" s="481">
        <v>92</v>
      </c>
      <c r="FS8" s="481">
        <v>72</v>
      </c>
      <c r="FT8" s="481">
        <v>128</v>
      </c>
      <c r="FU8" s="481">
        <v>48</v>
      </c>
      <c r="FV8" s="481">
        <v>17</v>
      </c>
      <c r="FW8" s="481">
        <v>25</v>
      </c>
      <c r="FX8" s="481">
        <v>44</v>
      </c>
      <c r="FY8" s="481">
        <v>38</v>
      </c>
      <c r="FZ8" s="481">
        <v>27</v>
      </c>
      <c r="GA8" s="481">
        <v>14</v>
      </c>
      <c r="GB8" s="481">
        <v>13</v>
      </c>
      <c r="GC8" s="481">
        <v>20</v>
      </c>
      <c r="GD8" s="481">
        <v>44</v>
      </c>
      <c r="GE8" s="481">
        <v>81</v>
      </c>
      <c r="GF8" s="481">
        <v>25</v>
      </c>
      <c r="GG8" s="481">
        <v>26</v>
      </c>
      <c r="GH8" s="481">
        <v>23</v>
      </c>
      <c r="GI8" s="481">
        <v>24</v>
      </c>
      <c r="GJ8" s="481">
        <v>18</v>
      </c>
      <c r="GK8" s="481">
        <v>11</v>
      </c>
      <c r="GL8" s="481">
        <v>23</v>
      </c>
      <c r="GM8" s="481">
        <v>40</v>
      </c>
      <c r="GN8" s="481">
        <v>22</v>
      </c>
      <c r="GO8" s="481">
        <v>58</v>
      </c>
      <c r="GP8" s="481">
        <v>48</v>
      </c>
      <c r="GQ8" s="481">
        <v>35</v>
      </c>
      <c r="GR8" s="481">
        <v>29</v>
      </c>
      <c r="GS8" s="481">
        <v>24</v>
      </c>
      <c r="GT8" s="481">
        <v>50</v>
      </c>
      <c r="GU8" s="481">
        <v>19</v>
      </c>
      <c r="GV8" s="481">
        <v>40</v>
      </c>
      <c r="GW8" s="481">
        <v>13</v>
      </c>
      <c r="GX8" s="481">
        <v>49</v>
      </c>
      <c r="GY8" s="481">
        <v>23</v>
      </c>
      <c r="GZ8" s="481">
        <v>18</v>
      </c>
      <c r="HA8" s="481">
        <v>109</v>
      </c>
      <c r="HB8" s="481">
        <v>75</v>
      </c>
      <c r="HC8" s="481">
        <v>24</v>
      </c>
      <c r="HD8" s="481">
        <v>20</v>
      </c>
      <c r="HE8" s="481">
        <v>21</v>
      </c>
      <c r="HF8" s="481">
        <v>40</v>
      </c>
      <c r="HG8" s="481">
        <v>23</v>
      </c>
      <c r="HH8" s="481">
        <v>23</v>
      </c>
      <c r="HI8" s="481">
        <v>21</v>
      </c>
      <c r="HJ8" s="481">
        <v>29</v>
      </c>
      <c r="HK8" s="481">
        <v>39</v>
      </c>
      <c r="HL8" s="481">
        <v>37</v>
      </c>
      <c r="HM8" s="481">
        <v>14</v>
      </c>
      <c r="HN8" s="481">
        <v>74</v>
      </c>
      <c r="HO8" s="481">
        <v>73</v>
      </c>
      <c r="HP8" s="481">
        <v>49</v>
      </c>
      <c r="HQ8" s="481">
        <v>28</v>
      </c>
      <c r="HR8" s="481">
        <v>57</v>
      </c>
      <c r="HS8" s="481">
        <v>72</v>
      </c>
      <c r="HT8" s="481">
        <v>37</v>
      </c>
      <c r="HU8" s="481">
        <v>36</v>
      </c>
      <c r="HV8" s="481">
        <v>19</v>
      </c>
      <c r="HW8" s="481">
        <v>27</v>
      </c>
      <c r="HX8" s="481">
        <v>21</v>
      </c>
      <c r="HY8" s="481">
        <v>24</v>
      </c>
      <c r="HZ8" s="481">
        <v>15</v>
      </c>
      <c r="IA8" s="481">
        <v>20</v>
      </c>
      <c r="IB8" s="481">
        <v>30</v>
      </c>
      <c r="IC8" s="481">
        <v>26</v>
      </c>
      <c r="ID8" s="481">
        <v>56</v>
      </c>
      <c r="IE8" s="481">
        <v>28</v>
      </c>
      <c r="IF8" s="481">
        <v>25</v>
      </c>
      <c r="IG8" s="481">
        <v>25</v>
      </c>
      <c r="IH8" s="481">
        <v>233</v>
      </c>
      <c r="II8" s="481">
        <v>166</v>
      </c>
      <c r="IJ8" s="481">
        <v>90</v>
      </c>
      <c r="IK8" s="481">
        <v>34</v>
      </c>
      <c r="IL8" s="481">
        <v>44</v>
      </c>
      <c r="IM8" s="481">
        <v>30</v>
      </c>
      <c r="IN8" s="481">
        <v>29</v>
      </c>
      <c r="IO8" s="481">
        <v>58</v>
      </c>
      <c r="IP8" s="481">
        <v>13</v>
      </c>
      <c r="IQ8" s="481">
        <v>17</v>
      </c>
      <c r="IR8" s="481">
        <v>11</v>
      </c>
      <c r="IS8" s="481">
        <v>25</v>
      </c>
      <c r="IT8" s="481">
        <v>23</v>
      </c>
      <c r="IU8" s="481">
        <v>18</v>
      </c>
      <c r="IV8" s="481">
        <v>13</v>
      </c>
      <c r="IW8" s="481">
        <v>10</v>
      </c>
      <c r="IX8" s="481">
        <v>19</v>
      </c>
      <c r="IY8" s="481">
        <v>28</v>
      </c>
      <c r="IZ8" s="481">
        <v>180</v>
      </c>
      <c r="JA8" s="481">
        <v>70</v>
      </c>
      <c r="JB8" s="481">
        <v>43</v>
      </c>
      <c r="JC8" s="481">
        <v>18</v>
      </c>
      <c r="JD8" s="481">
        <v>45</v>
      </c>
      <c r="JE8" s="481">
        <v>25</v>
      </c>
      <c r="JF8" s="481">
        <v>22</v>
      </c>
      <c r="JG8" s="481">
        <v>40</v>
      </c>
      <c r="JH8" s="481">
        <v>55</v>
      </c>
      <c r="JI8" s="481">
        <v>124</v>
      </c>
      <c r="JJ8" s="481">
        <v>18</v>
      </c>
      <c r="JK8" s="481">
        <v>25</v>
      </c>
      <c r="JL8" s="481">
        <v>39</v>
      </c>
      <c r="JM8" s="481">
        <v>34</v>
      </c>
      <c r="JN8" s="481">
        <v>63</v>
      </c>
      <c r="JO8" s="481">
        <v>29</v>
      </c>
      <c r="JP8" s="481">
        <v>13</v>
      </c>
      <c r="JQ8" s="481">
        <v>16</v>
      </c>
      <c r="JR8" s="481">
        <v>24</v>
      </c>
      <c r="JS8" s="481">
        <v>22</v>
      </c>
      <c r="JT8" s="481">
        <v>33</v>
      </c>
      <c r="JU8" s="481" t="s">
        <v>1411</v>
      </c>
    </row>
    <row r="9" spans="1:281" ht="23.25" customHeight="1" x14ac:dyDescent="0.3">
      <c r="A9" s="164"/>
      <c r="B9" s="287" t="s">
        <v>581</v>
      </c>
      <c r="C9" s="483">
        <v>1692.98</v>
      </c>
      <c r="D9" s="483">
        <v>1051.452</v>
      </c>
      <c r="E9" s="483">
        <v>290.16500000000002</v>
      </c>
      <c r="F9" s="483">
        <v>140.97399999999999</v>
      </c>
      <c r="G9" s="483">
        <v>210.387</v>
      </c>
      <c r="H9" s="483" t="s">
        <v>97</v>
      </c>
      <c r="I9" s="479"/>
      <c r="J9" s="483">
        <v>181</v>
      </c>
      <c r="K9" s="483" t="s">
        <v>273</v>
      </c>
      <c r="L9" s="483" t="s">
        <v>273</v>
      </c>
      <c r="M9" s="483">
        <v>26</v>
      </c>
      <c r="N9" s="483">
        <v>8</v>
      </c>
      <c r="O9" s="483">
        <v>10</v>
      </c>
      <c r="P9" s="483">
        <v>8</v>
      </c>
      <c r="Q9" s="483" t="s">
        <v>273</v>
      </c>
      <c r="R9" s="483">
        <v>14</v>
      </c>
      <c r="S9" s="483">
        <v>0</v>
      </c>
      <c r="T9" s="483">
        <v>7</v>
      </c>
      <c r="U9" s="483">
        <v>8</v>
      </c>
      <c r="V9" s="483">
        <v>9</v>
      </c>
      <c r="W9" s="483">
        <v>5</v>
      </c>
      <c r="X9" s="483">
        <v>7</v>
      </c>
      <c r="Y9" s="483">
        <v>16</v>
      </c>
      <c r="Z9" s="483">
        <v>14</v>
      </c>
      <c r="AA9" s="483">
        <v>5</v>
      </c>
      <c r="AB9" s="483">
        <v>1</v>
      </c>
      <c r="AC9" s="483">
        <v>4</v>
      </c>
      <c r="AD9" s="483">
        <v>8</v>
      </c>
      <c r="AE9" s="483">
        <v>5</v>
      </c>
      <c r="AF9" s="483">
        <v>4</v>
      </c>
      <c r="AG9" s="483">
        <v>4</v>
      </c>
      <c r="AH9" s="483">
        <v>15</v>
      </c>
      <c r="AI9" s="483">
        <v>46</v>
      </c>
      <c r="AJ9" s="483" t="s">
        <v>273</v>
      </c>
      <c r="AK9" s="483">
        <v>0</v>
      </c>
      <c r="AL9" s="483">
        <v>3</v>
      </c>
      <c r="AM9" s="483">
        <v>0</v>
      </c>
      <c r="AN9" s="483">
        <v>20</v>
      </c>
      <c r="AO9" s="483">
        <v>15</v>
      </c>
      <c r="AP9" s="483">
        <v>15</v>
      </c>
      <c r="AQ9" s="483">
        <v>8</v>
      </c>
      <c r="AR9" s="483">
        <v>4</v>
      </c>
      <c r="AS9" s="483" t="s">
        <v>273</v>
      </c>
      <c r="AT9" s="483" t="s">
        <v>273</v>
      </c>
      <c r="AU9" s="483">
        <v>26</v>
      </c>
      <c r="AV9" s="483">
        <v>15</v>
      </c>
      <c r="AW9" s="483">
        <v>18</v>
      </c>
      <c r="AX9" s="483" t="s">
        <v>273</v>
      </c>
      <c r="AY9" s="483">
        <v>8</v>
      </c>
      <c r="AZ9" s="483">
        <v>16</v>
      </c>
      <c r="BA9" s="483">
        <v>5</v>
      </c>
      <c r="BB9" s="483">
        <v>6</v>
      </c>
      <c r="BC9" s="483">
        <v>0</v>
      </c>
      <c r="BD9" s="483">
        <v>34</v>
      </c>
      <c r="BE9" s="483">
        <v>12</v>
      </c>
      <c r="BF9" s="483">
        <v>16</v>
      </c>
      <c r="BG9" s="483">
        <v>16</v>
      </c>
      <c r="BH9" s="483">
        <v>6</v>
      </c>
      <c r="BI9" s="483">
        <v>8</v>
      </c>
      <c r="BJ9" s="483" t="s">
        <v>273</v>
      </c>
      <c r="BK9" s="483">
        <v>60</v>
      </c>
      <c r="BL9" s="483">
        <v>49</v>
      </c>
      <c r="BM9" s="483">
        <v>11</v>
      </c>
      <c r="BN9" s="483">
        <v>36</v>
      </c>
      <c r="BO9" s="483">
        <v>20</v>
      </c>
      <c r="BP9" s="483">
        <v>15</v>
      </c>
      <c r="BQ9" s="483">
        <v>7</v>
      </c>
      <c r="BR9" s="483">
        <v>146</v>
      </c>
      <c r="BS9" s="483" t="s">
        <v>273</v>
      </c>
      <c r="BT9" s="483">
        <v>26</v>
      </c>
      <c r="BU9" s="483" t="s">
        <v>273</v>
      </c>
      <c r="BV9" s="483">
        <v>10</v>
      </c>
      <c r="BW9" s="483">
        <v>4</v>
      </c>
      <c r="BX9" s="483">
        <v>12</v>
      </c>
      <c r="BY9" s="483" t="s">
        <v>273</v>
      </c>
      <c r="BZ9" s="483" t="s">
        <v>273</v>
      </c>
      <c r="CA9" s="483" t="s">
        <v>273</v>
      </c>
      <c r="CB9" s="483">
        <v>4</v>
      </c>
      <c r="CC9" s="483" t="s">
        <v>273</v>
      </c>
      <c r="CD9" s="483">
        <v>6</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t="s">
        <v>273</v>
      </c>
      <c r="CW9" s="483">
        <v>4</v>
      </c>
      <c r="CX9" s="483" t="s">
        <v>273</v>
      </c>
      <c r="CY9" s="483" t="s">
        <v>97</v>
      </c>
      <c r="CZ9" s="483" t="s">
        <v>273</v>
      </c>
      <c r="DA9" s="483">
        <v>46</v>
      </c>
      <c r="DB9" s="483" t="s">
        <v>273</v>
      </c>
      <c r="DC9" s="483" t="s">
        <v>273</v>
      </c>
      <c r="DD9" s="483" t="s">
        <v>273</v>
      </c>
      <c r="DE9" s="483" t="s">
        <v>273</v>
      </c>
      <c r="DF9" s="483">
        <v>6</v>
      </c>
      <c r="DG9" s="483">
        <v>7</v>
      </c>
      <c r="DH9" s="483">
        <v>1</v>
      </c>
      <c r="DI9" s="483" t="s">
        <v>273</v>
      </c>
      <c r="DJ9" s="483" t="s">
        <v>273</v>
      </c>
      <c r="DK9" s="483" t="s">
        <v>273</v>
      </c>
      <c r="DL9" s="483" t="s">
        <v>273</v>
      </c>
      <c r="DM9" s="483" t="s">
        <v>273</v>
      </c>
      <c r="DN9" s="483" t="s">
        <v>273</v>
      </c>
      <c r="DO9" s="483">
        <v>11</v>
      </c>
      <c r="DP9" s="483" t="s">
        <v>273</v>
      </c>
      <c r="DQ9" s="483" t="s">
        <v>273</v>
      </c>
      <c r="DR9" s="483" t="s">
        <v>273</v>
      </c>
      <c r="DS9" s="483" t="s">
        <v>273</v>
      </c>
      <c r="DT9" s="483" t="s">
        <v>273</v>
      </c>
      <c r="DU9" s="483" t="s">
        <v>273</v>
      </c>
      <c r="DV9" s="483" t="s">
        <v>273</v>
      </c>
      <c r="DW9" s="483" t="s">
        <v>273</v>
      </c>
      <c r="DX9" s="483" t="s">
        <v>273</v>
      </c>
      <c r="DY9" s="483" t="s">
        <v>273</v>
      </c>
      <c r="DZ9" s="483" t="s">
        <v>273</v>
      </c>
      <c r="EA9" s="483" t="s">
        <v>273</v>
      </c>
      <c r="EB9" s="483" t="s">
        <v>273</v>
      </c>
      <c r="EC9" s="483" t="s">
        <v>273</v>
      </c>
      <c r="ED9" s="483">
        <v>2</v>
      </c>
      <c r="EE9" s="483">
        <v>0</v>
      </c>
      <c r="EF9" s="483">
        <v>0</v>
      </c>
      <c r="EG9" s="483">
        <v>1</v>
      </c>
      <c r="EH9" s="483">
        <v>0</v>
      </c>
      <c r="EI9" s="483">
        <v>1</v>
      </c>
      <c r="EJ9" s="483">
        <v>3</v>
      </c>
      <c r="EK9" s="483">
        <v>1</v>
      </c>
      <c r="EL9" s="483">
        <v>1</v>
      </c>
      <c r="EM9" s="483">
        <v>1</v>
      </c>
      <c r="EN9" s="483">
        <v>0</v>
      </c>
      <c r="EO9" s="483">
        <v>1</v>
      </c>
      <c r="EP9" s="483">
        <v>2</v>
      </c>
      <c r="EQ9" s="483">
        <v>1</v>
      </c>
      <c r="ER9" s="483">
        <v>2</v>
      </c>
      <c r="ES9" s="483">
        <v>1</v>
      </c>
      <c r="ET9" s="483">
        <v>2</v>
      </c>
      <c r="EU9" s="483">
        <v>2</v>
      </c>
      <c r="EV9" s="483">
        <v>2</v>
      </c>
      <c r="EW9" s="483">
        <v>2</v>
      </c>
      <c r="EX9" s="483">
        <v>3</v>
      </c>
      <c r="EY9" s="483">
        <v>3</v>
      </c>
      <c r="EZ9" s="483">
        <v>1</v>
      </c>
      <c r="FA9" s="483">
        <v>0</v>
      </c>
      <c r="FB9" s="483">
        <v>0</v>
      </c>
      <c r="FC9" s="483">
        <v>2</v>
      </c>
      <c r="FD9" s="483">
        <v>0</v>
      </c>
      <c r="FE9" s="483">
        <v>1</v>
      </c>
      <c r="FF9" s="483">
        <v>1</v>
      </c>
      <c r="FG9" s="483">
        <v>0</v>
      </c>
      <c r="FH9" s="483">
        <v>1</v>
      </c>
      <c r="FI9" s="483">
        <v>1</v>
      </c>
      <c r="FJ9" s="483">
        <v>0</v>
      </c>
      <c r="FK9" s="483">
        <v>0</v>
      </c>
      <c r="FL9" s="483">
        <v>0</v>
      </c>
      <c r="FM9" s="483">
        <v>0</v>
      </c>
      <c r="FN9" s="483">
        <v>1</v>
      </c>
      <c r="FO9" s="483">
        <v>0</v>
      </c>
      <c r="FP9" s="483">
        <v>0</v>
      </c>
      <c r="FQ9" s="483">
        <v>1</v>
      </c>
      <c r="FR9" s="483">
        <v>2</v>
      </c>
      <c r="FS9" s="483">
        <v>4</v>
      </c>
      <c r="FT9" s="483">
        <v>5</v>
      </c>
      <c r="FU9" s="483">
        <v>0</v>
      </c>
      <c r="FV9" s="483">
        <v>0</v>
      </c>
      <c r="FW9" s="483">
        <v>0</v>
      </c>
      <c r="FX9" s="483">
        <v>1</v>
      </c>
      <c r="FY9" s="483">
        <v>1</v>
      </c>
      <c r="FZ9" s="483">
        <v>1</v>
      </c>
      <c r="GA9" s="483">
        <v>0</v>
      </c>
      <c r="GB9" s="483">
        <v>0</v>
      </c>
      <c r="GC9" s="483">
        <v>0</v>
      </c>
      <c r="GD9" s="483">
        <v>1</v>
      </c>
      <c r="GE9" s="483">
        <v>2</v>
      </c>
      <c r="GF9" s="483">
        <v>0</v>
      </c>
      <c r="GG9" s="483">
        <v>0</v>
      </c>
      <c r="GH9" s="483">
        <v>0</v>
      </c>
      <c r="GI9" s="483">
        <v>0</v>
      </c>
      <c r="GJ9" s="483">
        <v>0</v>
      </c>
      <c r="GK9" s="483">
        <v>0</v>
      </c>
      <c r="GL9" s="483">
        <v>0</v>
      </c>
      <c r="GM9" s="483">
        <v>1</v>
      </c>
      <c r="GN9" s="483">
        <v>1</v>
      </c>
      <c r="GO9" s="483">
        <v>2</v>
      </c>
      <c r="GP9" s="483">
        <v>2</v>
      </c>
      <c r="GQ9" s="483">
        <v>1</v>
      </c>
      <c r="GR9" s="483">
        <v>1</v>
      </c>
      <c r="GS9" s="483">
        <v>1</v>
      </c>
      <c r="GT9" s="483">
        <v>1</v>
      </c>
      <c r="GU9" s="483">
        <v>1</v>
      </c>
      <c r="GV9" s="483">
        <v>1</v>
      </c>
      <c r="GW9" s="483">
        <v>0</v>
      </c>
      <c r="GX9" s="483">
        <v>1</v>
      </c>
      <c r="GY9" s="483">
        <v>0</v>
      </c>
      <c r="GZ9" s="483">
        <v>0</v>
      </c>
      <c r="HA9" s="483">
        <v>3</v>
      </c>
      <c r="HB9" s="483">
        <v>2</v>
      </c>
      <c r="HC9" s="483">
        <v>0</v>
      </c>
      <c r="HD9" s="483">
        <v>0</v>
      </c>
      <c r="HE9" s="483">
        <v>1</v>
      </c>
      <c r="HF9" s="483">
        <v>1</v>
      </c>
      <c r="HG9" s="483">
        <v>0</v>
      </c>
      <c r="HH9" s="483">
        <v>0</v>
      </c>
      <c r="HI9" s="483">
        <v>0</v>
      </c>
      <c r="HJ9" s="483">
        <v>0</v>
      </c>
      <c r="HK9" s="483">
        <v>1</v>
      </c>
      <c r="HL9" s="483">
        <v>1</v>
      </c>
      <c r="HM9" s="483">
        <v>0</v>
      </c>
      <c r="HN9" s="483">
        <v>1</v>
      </c>
      <c r="HO9" s="483">
        <v>2</v>
      </c>
      <c r="HP9" s="483">
        <v>1</v>
      </c>
      <c r="HQ9" s="483">
        <v>0</v>
      </c>
      <c r="HR9" s="483">
        <v>1</v>
      </c>
      <c r="HS9" s="483">
        <v>0</v>
      </c>
      <c r="HT9" s="483">
        <v>2</v>
      </c>
      <c r="HU9" s="483">
        <v>1</v>
      </c>
      <c r="HV9" s="483">
        <v>1</v>
      </c>
      <c r="HW9" s="483">
        <v>0</v>
      </c>
      <c r="HX9" s="483">
        <v>1</v>
      </c>
      <c r="HY9" s="483">
        <v>0</v>
      </c>
      <c r="HZ9" s="483">
        <v>0</v>
      </c>
      <c r="IA9" s="483">
        <v>0</v>
      </c>
      <c r="IB9" s="483">
        <v>1</v>
      </c>
      <c r="IC9" s="483">
        <v>0</v>
      </c>
      <c r="ID9" s="483">
        <v>2</v>
      </c>
      <c r="IE9" s="483">
        <v>0</v>
      </c>
      <c r="IF9" s="483">
        <v>0</v>
      </c>
      <c r="IG9" s="483">
        <v>0</v>
      </c>
      <c r="IH9" s="483" t="s">
        <v>97</v>
      </c>
      <c r="II9" s="483">
        <v>5</v>
      </c>
      <c r="IJ9" s="483">
        <v>3</v>
      </c>
      <c r="IK9" s="483">
        <v>1</v>
      </c>
      <c r="IL9" s="483">
        <v>1</v>
      </c>
      <c r="IM9" s="483">
        <v>1</v>
      </c>
      <c r="IN9" s="483">
        <v>1</v>
      </c>
      <c r="IO9" s="483">
        <v>1</v>
      </c>
      <c r="IP9" s="483">
        <v>0</v>
      </c>
      <c r="IQ9" s="483" t="s">
        <v>97</v>
      </c>
      <c r="IR9" s="483" t="s">
        <v>97</v>
      </c>
      <c r="IS9" s="483">
        <v>0</v>
      </c>
      <c r="IT9" s="483">
        <v>0</v>
      </c>
      <c r="IU9" s="483">
        <v>0</v>
      </c>
      <c r="IV9" s="483">
        <v>0</v>
      </c>
      <c r="IW9" s="483">
        <v>0</v>
      </c>
      <c r="IX9" s="483">
        <v>0</v>
      </c>
      <c r="IY9" s="483">
        <v>0</v>
      </c>
      <c r="IZ9" s="483">
        <v>9</v>
      </c>
      <c r="JA9" s="483">
        <v>1</v>
      </c>
      <c r="JB9" s="483">
        <v>0</v>
      </c>
      <c r="JC9" s="483">
        <v>0</v>
      </c>
      <c r="JD9" s="483">
        <v>2</v>
      </c>
      <c r="JE9" s="483">
        <v>1</v>
      </c>
      <c r="JF9" s="483">
        <v>1</v>
      </c>
      <c r="JG9" s="483">
        <v>1</v>
      </c>
      <c r="JH9" s="483">
        <v>1</v>
      </c>
      <c r="JI9" s="483">
        <v>3</v>
      </c>
      <c r="JJ9" s="483">
        <v>0</v>
      </c>
      <c r="JK9" s="483">
        <v>0</v>
      </c>
      <c r="JL9" s="483">
        <v>1</v>
      </c>
      <c r="JM9" s="483">
        <v>1</v>
      </c>
      <c r="JN9" s="483">
        <v>1</v>
      </c>
      <c r="JO9" s="483">
        <v>1</v>
      </c>
      <c r="JP9" s="483">
        <v>0</v>
      </c>
      <c r="JQ9" s="483">
        <v>0</v>
      </c>
      <c r="JR9" s="483">
        <v>1</v>
      </c>
      <c r="JS9" s="483">
        <v>0</v>
      </c>
      <c r="JT9" s="483">
        <v>0</v>
      </c>
      <c r="JU9" s="483" t="s">
        <v>273</v>
      </c>
    </row>
    <row r="10" spans="1:281" ht="23.25" customHeight="1" x14ac:dyDescent="0.3">
      <c r="A10" s="164"/>
      <c r="B10" s="288" t="s">
        <v>1400</v>
      </c>
      <c r="C10" s="484">
        <v>901.76900000000001</v>
      </c>
      <c r="D10" s="484">
        <v>339.80599999999998</v>
      </c>
      <c r="E10" s="484">
        <v>175.49799999999999</v>
      </c>
      <c r="F10" s="484">
        <v>79.706999999999994</v>
      </c>
      <c r="G10" s="484">
        <v>306.51600000000002</v>
      </c>
      <c r="H10" s="484">
        <v>0.24</v>
      </c>
      <c r="I10" s="479"/>
      <c r="J10" s="484">
        <v>43</v>
      </c>
      <c r="K10" s="484" t="s">
        <v>273</v>
      </c>
      <c r="L10" s="484" t="s">
        <v>273</v>
      </c>
      <c r="M10" s="484">
        <v>7</v>
      </c>
      <c r="N10" s="484">
        <v>10</v>
      </c>
      <c r="O10" s="484">
        <v>4</v>
      </c>
      <c r="P10" s="484">
        <v>4</v>
      </c>
      <c r="Q10" s="484" t="s">
        <v>273</v>
      </c>
      <c r="R10" s="484">
        <v>6</v>
      </c>
      <c r="S10" s="484">
        <v>7</v>
      </c>
      <c r="T10" s="484">
        <v>3</v>
      </c>
      <c r="U10" s="484">
        <v>1</v>
      </c>
      <c r="V10" s="484">
        <v>9</v>
      </c>
      <c r="W10" s="484">
        <v>3</v>
      </c>
      <c r="X10" s="484">
        <v>3</v>
      </c>
      <c r="Y10" s="484">
        <v>4</v>
      </c>
      <c r="Z10" s="484">
        <v>3</v>
      </c>
      <c r="AA10" s="484">
        <v>3</v>
      </c>
      <c r="AB10" s="484">
        <v>2</v>
      </c>
      <c r="AC10" s="484">
        <v>2</v>
      </c>
      <c r="AD10" s="484">
        <v>2</v>
      </c>
      <c r="AE10" s="484">
        <v>2</v>
      </c>
      <c r="AF10" s="484">
        <v>2</v>
      </c>
      <c r="AG10" s="484">
        <v>1</v>
      </c>
      <c r="AH10" s="484">
        <v>5</v>
      </c>
      <c r="AI10" s="484">
        <v>6</v>
      </c>
      <c r="AJ10" s="484" t="s">
        <v>273</v>
      </c>
      <c r="AK10" s="484">
        <v>3</v>
      </c>
      <c r="AL10" s="484">
        <v>1</v>
      </c>
      <c r="AM10" s="484">
        <v>5</v>
      </c>
      <c r="AN10" s="484">
        <v>6</v>
      </c>
      <c r="AO10" s="484">
        <v>5</v>
      </c>
      <c r="AP10" s="484">
        <v>4</v>
      </c>
      <c r="AQ10" s="484">
        <v>4</v>
      </c>
      <c r="AR10" s="484">
        <v>2</v>
      </c>
      <c r="AS10" s="484" t="s">
        <v>273</v>
      </c>
      <c r="AT10" s="484" t="s">
        <v>273</v>
      </c>
      <c r="AU10" s="484">
        <v>18</v>
      </c>
      <c r="AV10" s="484">
        <v>5</v>
      </c>
      <c r="AW10" s="484">
        <v>6</v>
      </c>
      <c r="AX10" s="484" t="s">
        <v>273</v>
      </c>
      <c r="AY10" s="484">
        <v>3</v>
      </c>
      <c r="AZ10" s="484">
        <v>3</v>
      </c>
      <c r="BA10" s="484">
        <v>2</v>
      </c>
      <c r="BB10" s="484">
        <v>1</v>
      </c>
      <c r="BC10" s="484">
        <v>4</v>
      </c>
      <c r="BD10" s="484">
        <v>10</v>
      </c>
      <c r="BE10" s="484">
        <v>6</v>
      </c>
      <c r="BF10" s="484">
        <v>3</v>
      </c>
      <c r="BG10" s="484">
        <v>4</v>
      </c>
      <c r="BH10" s="484">
        <v>1</v>
      </c>
      <c r="BI10" s="484">
        <v>2</v>
      </c>
      <c r="BJ10" s="484" t="s">
        <v>273</v>
      </c>
      <c r="BK10" s="484">
        <v>7</v>
      </c>
      <c r="BL10" s="484">
        <v>11</v>
      </c>
      <c r="BM10" s="484">
        <v>4</v>
      </c>
      <c r="BN10" s="484">
        <v>7</v>
      </c>
      <c r="BO10" s="484">
        <v>3</v>
      </c>
      <c r="BP10" s="484">
        <v>3</v>
      </c>
      <c r="BQ10" s="484">
        <v>1</v>
      </c>
      <c r="BR10" s="484">
        <v>68</v>
      </c>
      <c r="BS10" s="484" t="s">
        <v>273</v>
      </c>
      <c r="BT10" s="484">
        <v>2</v>
      </c>
      <c r="BU10" s="484" t="s">
        <v>273</v>
      </c>
      <c r="BV10" s="484">
        <v>3</v>
      </c>
      <c r="BW10" s="484">
        <v>2</v>
      </c>
      <c r="BX10" s="484">
        <v>2</v>
      </c>
      <c r="BY10" s="484" t="s">
        <v>273</v>
      </c>
      <c r="BZ10" s="484" t="s">
        <v>273</v>
      </c>
      <c r="CA10" s="484" t="s">
        <v>273</v>
      </c>
      <c r="CB10" s="484">
        <v>2</v>
      </c>
      <c r="CC10" s="484" t="s">
        <v>273</v>
      </c>
      <c r="CD10" s="484">
        <v>1</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t="s">
        <v>273</v>
      </c>
      <c r="CW10" s="484">
        <v>1</v>
      </c>
      <c r="CX10" s="484" t="s">
        <v>273</v>
      </c>
      <c r="CY10" s="484">
        <v>1</v>
      </c>
      <c r="CZ10" s="484" t="s">
        <v>273</v>
      </c>
      <c r="DA10" s="484">
        <v>53</v>
      </c>
      <c r="DB10" s="484" t="s">
        <v>273</v>
      </c>
      <c r="DC10" s="484" t="s">
        <v>273</v>
      </c>
      <c r="DD10" s="484" t="s">
        <v>273</v>
      </c>
      <c r="DE10" s="484" t="s">
        <v>273</v>
      </c>
      <c r="DF10" s="484">
        <v>2</v>
      </c>
      <c r="DG10" s="484">
        <v>4</v>
      </c>
      <c r="DH10" s="484">
        <v>1</v>
      </c>
      <c r="DI10" s="484" t="s">
        <v>273</v>
      </c>
      <c r="DJ10" s="484" t="s">
        <v>273</v>
      </c>
      <c r="DK10" s="484" t="s">
        <v>273</v>
      </c>
      <c r="DL10" s="484" t="s">
        <v>273</v>
      </c>
      <c r="DM10" s="484" t="s">
        <v>273</v>
      </c>
      <c r="DN10" s="484" t="s">
        <v>273</v>
      </c>
      <c r="DO10" s="484">
        <v>3</v>
      </c>
      <c r="DP10" s="484" t="s">
        <v>273</v>
      </c>
      <c r="DQ10" s="484" t="s">
        <v>273</v>
      </c>
      <c r="DR10" s="484" t="s">
        <v>273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v>5</v>
      </c>
      <c r="EE10" s="484">
        <v>1</v>
      </c>
      <c r="EF10" s="484">
        <v>1</v>
      </c>
      <c r="EG10" s="484">
        <v>0</v>
      </c>
      <c r="EH10" s="484">
        <v>1</v>
      </c>
      <c r="EI10" s="484">
        <v>2</v>
      </c>
      <c r="EJ10" s="484">
        <v>3</v>
      </c>
      <c r="EK10" s="484">
        <v>1</v>
      </c>
      <c r="EL10" s="484">
        <v>1</v>
      </c>
      <c r="EM10" s="484">
        <v>1</v>
      </c>
      <c r="EN10" s="484">
        <v>2</v>
      </c>
      <c r="EO10" s="484">
        <v>2</v>
      </c>
      <c r="EP10" s="484">
        <v>6</v>
      </c>
      <c r="EQ10" s="484">
        <v>0</v>
      </c>
      <c r="ER10" s="484">
        <v>0</v>
      </c>
      <c r="ES10" s="484">
        <v>1</v>
      </c>
      <c r="ET10" s="484">
        <v>2</v>
      </c>
      <c r="EU10" s="484">
        <v>1</v>
      </c>
      <c r="EV10" s="484">
        <v>3</v>
      </c>
      <c r="EW10" s="484">
        <v>3</v>
      </c>
      <c r="EX10" s="484">
        <v>1</v>
      </c>
      <c r="EY10" s="484">
        <v>2</v>
      </c>
      <c r="EZ10" s="484">
        <v>1</v>
      </c>
      <c r="FA10" s="484">
        <v>1</v>
      </c>
      <c r="FB10" s="484">
        <v>1</v>
      </c>
      <c r="FC10" s="484">
        <v>3</v>
      </c>
      <c r="FD10" s="484">
        <v>0</v>
      </c>
      <c r="FE10" s="484">
        <v>1</v>
      </c>
      <c r="FF10" s="484">
        <v>1</v>
      </c>
      <c r="FG10" s="484">
        <v>1</v>
      </c>
      <c r="FH10" s="484">
        <v>3</v>
      </c>
      <c r="FI10" s="484">
        <v>2</v>
      </c>
      <c r="FJ10" s="484">
        <v>2</v>
      </c>
      <c r="FK10" s="484">
        <v>1</v>
      </c>
      <c r="FL10" s="484">
        <v>0</v>
      </c>
      <c r="FM10" s="484">
        <v>0</v>
      </c>
      <c r="FN10" s="484">
        <v>4</v>
      </c>
      <c r="FO10" s="484">
        <v>1</v>
      </c>
      <c r="FP10" s="484">
        <v>1</v>
      </c>
      <c r="FQ10" s="484">
        <v>3</v>
      </c>
      <c r="FR10" s="484">
        <v>6</v>
      </c>
      <c r="FS10" s="484">
        <v>2</v>
      </c>
      <c r="FT10" s="484">
        <v>6</v>
      </c>
      <c r="FU10" s="484">
        <v>2</v>
      </c>
      <c r="FV10" s="484">
        <v>1</v>
      </c>
      <c r="FW10" s="484">
        <v>1</v>
      </c>
      <c r="FX10" s="484">
        <v>2</v>
      </c>
      <c r="FY10" s="484">
        <v>2</v>
      </c>
      <c r="FZ10" s="484">
        <v>1</v>
      </c>
      <c r="GA10" s="484">
        <v>0</v>
      </c>
      <c r="GB10" s="484">
        <v>1</v>
      </c>
      <c r="GC10" s="484">
        <v>1</v>
      </c>
      <c r="GD10" s="484">
        <v>2</v>
      </c>
      <c r="GE10" s="484">
        <v>3</v>
      </c>
      <c r="GF10" s="484">
        <v>1</v>
      </c>
      <c r="GG10" s="484">
        <v>1</v>
      </c>
      <c r="GH10" s="484">
        <v>1</v>
      </c>
      <c r="GI10" s="484">
        <v>1</v>
      </c>
      <c r="GJ10" s="484">
        <v>1</v>
      </c>
      <c r="GK10" s="484">
        <v>0</v>
      </c>
      <c r="GL10" s="484">
        <v>1</v>
      </c>
      <c r="GM10" s="484">
        <v>1</v>
      </c>
      <c r="GN10" s="484">
        <v>1</v>
      </c>
      <c r="GO10" s="484">
        <v>3</v>
      </c>
      <c r="GP10" s="484">
        <v>2</v>
      </c>
      <c r="GQ10" s="484">
        <v>1</v>
      </c>
      <c r="GR10" s="484">
        <v>1</v>
      </c>
      <c r="GS10" s="484">
        <v>1</v>
      </c>
      <c r="GT10" s="484">
        <v>2</v>
      </c>
      <c r="GU10" s="484">
        <v>0</v>
      </c>
      <c r="GV10" s="484">
        <v>2</v>
      </c>
      <c r="GW10" s="484">
        <v>0</v>
      </c>
      <c r="GX10" s="484">
        <v>2</v>
      </c>
      <c r="GY10" s="484">
        <v>1</v>
      </c>
      <c r="GZ10" s="484">
        <v>1</v>
      </c>
      <c r="HA10" s="484">
        <v>5</v>
      </c>
      <c r="HB10" s="484">
        <v>4</v>
      </c>
      <c r="HC10" s="484">
        <v>1</v>
      </c>
      <c r="HD10" s="484">
        <v>1</v>
      </c>
      <c r="HE10" s="484">
        <v>1</v>
      </c>
      <c r="HF10" s="484">
        <v>1</v>
      </c>
      <c r="HG10" s="484">
        <v>0</v>
      </c>
      <c r="HH10" s="484">
        <v>1</v>
      </c>
      <c r="HI10" s="484">
        <v>1</v>
      </c>
      <c r="HJ10" s="484">
        <v>1</v>
      </c>
      <c r="HK10" s="484">
        <v>2</v>
      </c>
      <c r="HL10" s="484">
        <v>1</v>
      </c>
      <c r="HM10" s="484">
        <v>1</v>
      </c>
      <c r="HN10" s="484">
        <v>4</v>
      </c>
      <c r="HO10" s="484">
        <v>4</v>
      </c>
      <c r="HP10" s="484">
        <v>2</v>
      </c>
      <c r="HQ10" s="484">
        <v>1</v>
      </c>
      <c r="HR10" s="484">
        <v>2</v>
      </c>
      <c r="HS10" s="484">
        <v>2</v>
      </c>
      <c r="HT10" s="484">
        <v>2</v>
      </c>
      <c r="HU10" s="484">
        <v>1</v>
      </c>
      <c r="HV10" s="484">
        <v>1</v>
      </c>
      <c r="HW10" s="484">
        <v>1</v>
      </c>
      <c r="HX10" s="484">
        <v>0</v>
      </c>
      <c r="HY10" s="484">
        <v>1</v>
      </c>
      <c r="HZ10" s="484">
        <v>0</v>
      </c>
      <c r="IA10" s="484">
        <v>0</v>
      </c>
      <c r="IB10" s="484">
        <v>1</v>
      </c>
      <c r="IC10" s="484">
        <v>1</v>
      </c>
      <c r="ID10" s="484">
        <v>2</v>
      </c>
      <c r="IE10" s="484">
        <v>1</v>
      </c>
      <c r="IF10" s="484">
        <v>2</v>
      </c>
      <c r="IG10" s="484">
        <v>1</v>
      </c>
      <c r="IH10" s="484">
        <v>12</v>
      </c>
      <c r="II10" s="484">
        <v>10</v>
      </c>
      <c r="IJ10" s="484">
        <v>5</v>
      </c>
      <c r="IK10" s="484">
        <v>3</v>
      </c>
      <c r="IL10" s="484">
        <v>2</v>
      </c>
      <c r="IM10" s="484">
        <v>1</v>
      </c>
      <c r="IN10" s="484">
        <v>1</v>
      </c>
      <c r="IO10" s="484">
        <v>2</v>
      </c>
      <c r="IP10" s="484">
        <v>0</v>
      </c>
      <c r="IQ10" s="484" t="s">
        <v>97</v>
      </c>
      <c r="IR10" s="484" t="s">
        <v>97</v>
      </c>
      <c r="IS10" s="484">
        <v>1</v>
      </c>
      <c r="IT10" s="484">
        <v>0</v>
      </c>
      <c r="IU10" s="484">
        <v>0</v>
      </c>
      <c r="IV10" s="484">
        <v>0</v>
      </c>
      <c r="IW10" s="484">
        <v>0</v>
      </c>
      <c r="IX10" s="484">
        <v>1</v>
      </c>
      <c r="IY10" s="484">
        <v>1</v>
      </c>
      <c r="IZ10" s="484">
        <v>7</v>
      </c>
      <c r="JA10" s="484">
        <v>2</v>
      </c>
      <c r="JB10" s="484">
        <v>1</v>
      </c>
      <c r="JC10" s="484">
        <v>0</v>
      </c>
      <c r="JD10" s="484">
        <v>2</v>
      </c>
      <c r="JE10" s="484">
        <v>1</v>
      </c>
      <c r="JF10" s="484">
        <v>0</v>
      </c>
      <c r="JG10" s="484">
        <v>1</v>
      </c>
      <c r="JH10" s="484">
        <v>2</v>
      </c>
      <c r="JI10" s="484">
        <v>4</v>
      </c>
      <c r="JJ10" s="484">
        <v>1</v>
      </c>
      <c r="JK10" s="484">
        <v>0</v>
      </c>
      <c r="JL10" s="484">
        <v>1</v>
      </c>
      <c r="JM10" s="484">
        <v>1</v>
      </c>
      <c r="JN10" s="484">
        <v>2</v>
      </c>
      <c r="JO10" s="484">
        <v>2</v>
      </c>
      <c r="JP10" s="484">
        <v>0</v>
      </c>
      <c r="JQ10" s="484">
        <v>1</v>
      </c>
      <c r="JR10" s="484">
        <v>1</v>
      </c>
      <c r="JS10" s="484">
        <v>1</v>
      </c>
      <c r="JT10" s="484">
        <v>1</v>
      </c>
      <c r="JU10" s="484" t="s">
        <v>273</v>
      </c>
    </row>
    <row r="11" spans="1:281" ht="23.25" customHeight="1" x14ac:dyDescent="0.3">
      <c r="A11" s="164"/>
      <c r="B11" s="288" t="s">
        <v>1401</v>
      </c>
      <c r="C11" s="484">
        <v>3016.7730000000001</v>
      </c>
      <c r="D11" s="484">
        <v>1756.02</v>
      </c>
      <c r="E11" s="484">
        <v>524.16099999999994</v>
      </c>
      <c r="F11" s="484">
        <v>400.947</v>
      </c>
      <c r="G11" s="484">
        <v>335.64400000000001</v>
      </c>
      <c r="H11" s="484" t="s">
        <v>97</v>
      </c>
      <c r="I11" s="479"/>
      <c r="J11" s="484">
        <v>176</v>
      </c>
      <c r="K11" s="484" t="s">
        <v>273</v>
      </c>
      <c r="L11" s="484" t="s">
        <v>273</v>
      </c>
      <c r="M11" s="484">
        <v>20</v>
      </c>
      <c r="N11" s="484">
        <v>49</v>
      </c>
      <c r="O11" s="484">
        <v>23</v>
      </c>
      <c r="P11" s="484">
        <v>27</v>
      </c>
      <c r="Q11" s="484" t="s">
        <v>273</v>
      </c>
      <c r="R11" s="484">
        <v>21</v>
      </c>
      <c r="S11" s="484">
        <v>32</v>
      </c>
      <c r="T11" s="484">
        <v>14</v>
      </c>
      <c r="U11" s="484">
        <v>11</v>
      </c>
      <c r="V11" s="484">
        <v>13</v>
      </c>
      <c r="W11" s="484">
        <v>6</v>
      </c>
      <c r="X11" s="484">
        <v>11</v>
      </c>
      <c r="Y11" s="484">
        <v>7</v>
      </c>
      <c r="Z11" s="484">
        <v>9</v>
      </c>
      <c r="AA11" s="484">
        <v>7</v>
      </c>
      <c r="AB11" s="484">
        <v>7</v>
      </c>
      <c r="AC11" s="484">
        <v>8</v>
      </c>
      <c r="AD11" s="484">
        <v>7</v>
      </c>
      <c r="AE11" s="484">
        <v>6</v>
      </c>
      <c r="AF11" s="484">
        <v>6</v>
      </c>
      <c r="AG11" s="484">
        <v>4</v>
      </c>
      <c r="AH11" s="484">
        <v>14</v>
      </c>
      <c r="AI11" s="484">
        <v>34</v>
      </c>
      <c r="AJ11" s="484" t="s">
        <v>273</v>
      </c>
      <c r="AK11" s="484">
        <v>9</v>
      </c>
      <c r="AL11" s="484">
        <v>5</v>
      </c>
      <c r="AM11" s="484">
        <v>16</v>
      </c>
      <c r="AN11" s="484">
        <v>21</v>
      </c>
      <c r="AO11" s="484">
        <v>21</v>
      </c>
      <c r="AP11" s="484">
        <v>16</v>
      </c>
      <c r="AQ11" s="484">
        <v>0</v>
      </c>
      <c r="AR11" s="484">
        <v>0</v>
      </c>
      <c r="AS11" s="484" t="s">
        <v>273</v>
      </c>
      <c r="AT11" s="484" t="s">
        <v>273</v>
      </c>
      <c r="AU11" s="484">
        <v>117</v>
      </c>
      <c r="AV11" s="484">
        <v>52</v>
      </c>
      <c r="AW11" s="484">
        <v>27</v>
      </c>
      <c r="AX11" s="484" t="s">
        <v>273</v>
      </c>
      <c r="AY11" s="484">
        <v>17</v>
      </c>
      <c r="AZ11" s="484">
        <v>28</v>
      </c>
      <c r="BA11" s="484">
        <v>13</v>
      </c>
      <c r="BB11" s="484">
        <v>15</v>
      </c>
      <c r="BC11" s="484">
        <v>15</v>
      </c>
      <c r="BD11" s="484">
        <v>31</v>
      </c>
      <c r="BE11" s="484">
        <v>15</v>
      </c>
      <c r="BF11" s="484">
        <v>17</v>
      </c>
      <c r="BG11" s="484">
        <v>11</v>
      </c>
      <c r="BH11" s="484">
        <v>8</v>
      </c>
      <c r="BI11" s="484">
        <v>13</v>
      </c>
      <c r="BJ11" s="484" t="s">
        <v>273</v>
      </c>
      <c r="BK11" s="484">
        <v>59</v>
      </c>
      <c r="BL11" s="484">
        <v>38</v>
      </c>
      <c r="BM11" s="484">
        <v>16</v>
      </c>
      <c r="BN11" s="484">
        <v>26</v>
      </c>
      <c r="BO11" s="484">
        <v>18</v>
      </c>
      <c r="BP11" s="484">
        <v>15</v>
      </c>
      <c r="BQ11" s="484">
        <v>8</v>
      </c>
      <c r="BR11" s="484">
        <v>64</v>
      </c>
      <c r="BS11" s="484" t="s">
        <v>273</v>
      </c>
      <c r="BT11" s="484">
        <v>15</v>
      </c>
      <c r="BU11" s="484" t="s">
        <v>273</v>
      </c>
      <c r="BV11" s="484">
        <v>17</v>
      </c>
      <c r="BW11" s="484">
        <v>8</v>
      </c>
      <c r="BX11" s="484">
        <v>9</v>
      </c>
      <c r="BY11" s="484" t="s">
        <v>273</v>
      </c>
      <c r="BZ11" s="484" t="s">
        <v>273</v>
      </c>
      <c r="CA11" s="484" t="s">
        <v>273</v>
      </c>
      <c r="CB11" s="484">
        <v>5</v>
      </c>
      <c r="CC11" s="484" t="s">
        <v>273</v>
      </c>
      <c r="CD11" s="484">
        <v>4</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t="s">
        <v>273</v>
      </c>
      <c r="CW11" s="484">
        <v>4</v>
      </c>
      <c r="CX11" s="484" t="s">
        <v>273</v>
      </c>
      <c r="CY11" s="484">
        <v>18</v>
      </c>
      <c r="CZ11" s="484" t="s">
        <v>273</v>
      </c>
      <c r="DA11" s="484">
        <v>22</v>
      </c>
      <c r="DB11" s="484" t="s">
        <v>273</v>
      </c>
      <c r="DC11" s="484" t="s">
        <v>273</v>
      </c>
      <c r="DD11" s="484" t="s">
        <v>273</v>
      </c>
      <c r="DE11" s="484" t="s">
        <v>273</v>
      </c>
      <c r="DF11" s="484">
        <v>13</v>
      </c>
      <c r="DG11" s="484">
        <v>4</v>
      </c>
      <c r="DH11" s="484">
        <v>4</v>
      </c>
      <c r="DI11" s="484" t="s">
        <v>273</v>
      </c>
      <c r="DJ11" s="484" t="s">
        <v>273</v>
      </c>
      <c r="DK11" s="484" t="s">
        <v>273</v>
      </c>
      <c r="DL11" s="484" t="s">
        <v>273</v>
      </c>
      <c r="DM11" s="484" t="s">
        <v>273</v>
      </c>
      <c r="DN11" s="484" t="s">
        <v>273</v>
      </c>
      <c r="DO11" s="484">
        <v>25</v>
      </c>
      <c r="DP11" s="484" t="s">
        <v>273</v>
      </c>
      <c r="DQ11" s="484" t="s">
        <v>273</v>
      </c>
      <c r="DR11" s="484" t="s">
        <v>273</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v>4</v>
      </c>
      <c r="EE11" s="484">
        <v>1</v>
      </c>
      <c r="EF11" s="484">
        <v>1</v>
      </c>
      <c r="EG11" s="484">
        <v>0</v>
      </c>
      <c r="EH11" s="484">
        <v>1</v>
      </c>
      <c r="EI11" s="484">
        <v>1</v>
      </c>
      <c r="EJ11" s="484">
        <v>3</v>
      </c>
      <c r="EK11" s="484">
        <v>2</v>
      </c>
      <c r="EL11" s="484">
        <v>1</v>
      </c>
      <c r="EM11" s="484">
        <v>1</v>
      </c>
      <c r="EN11" s="484">
        <v>1</v>
      </c>
      <c r="EO11" s="484">
        <v>1</v>
      </c>
      <c r="EP11" s="484">
        <v>4</v>
      </c>
      <c r="EQ11" s="484">
        <v>0</v>
      </c>
      <c r="ER11" s="484">
        <v>1</v>
      </c>
      <c r="ES11" s="484">
        <v>0</v>
      </c>
      <c r="ET11" s="484">
        <v>1</v>
      </c>
      <c r="EU11" s="484">
        <v>3</v>
      </c>
      <c r="EV11" s="484">
        <v>3</v>
      </c>
      <c r="EW11" s="484">
        <v>4</v>
      </c>
      <c r="EX11" s="484">
        <v>6</v>
      </c>
      <c r="EY11" s="484">
        <v>2</v>
      </c>
      <c r="EZ11" s="484">
        <v>1</v>
      </c>
      <c r="FA11" s="484">
        <v>1</v>
      </c>
      <c r="FB11" s="484">
        <v>1</v>
      </c>
      <c r="FC11" s="484">
        <v>2</v>
      </c>
      <c r="FD11" s="484">
        <v>0</v>
      </c>
      <c r="FE11" s="484">
        <v>1</v>
      </c>
      <c r="FF11" s="484">
        <v>1</v>
      </c>
      <c r="FG11" s="484">
        <v>1</v>
      </c>
      <c r="FH11" s="484">
        <v>2</v>
      </c>
      <c r="FI11" s="484">
        <v>1</v>
      </c>
      <c r="FJ11" s="484">
        <v>1</v>
      </c>
      <c r="FK11" s="484">
        <v>1</v>
      </c>
      <c r="FL11" s="484">
        <v>0</v>
      </c>
      <c r="FM11" s="484">
        <v>0</v>
      </c>
      <c r="FN11" s="484">
        <v>4</v>
      </c>
      <c r="FO11" s="484">
        <v>1</v>
      </c>
      <c r="FP11" s="484">
        <v>1</v>
      </c>
      <c r="FQ11" s="484">
        <v>2</v>
      </c>
      <c r="FR11" s="484">
        <v>3</v>
      </c>
      <c r="FS11" s="484">
        <v>4</v>
      </c>
      <c r="FT11" s="484">
        <v>6</v>
      </c>
      <c r="FU11" s="484">
        <v>2</v>
      </c>
      <c r="FV11" s="484">
        <v>0</v>
      </c>
      <c r="FW11" s="484">
        <v>1</v>
      </c>
      <c r="FX11" s="484">
        <v>2</v>
      </c>
      <c r="FY11" s="484">
        <v>1</v>
      </c>
      <c r="FZ11" s="484">
        <v>1</v>
      </c>
      <c r="GA11" s="484">
        <v>0</v>
      </c>
      <c r="GB11" s="484">
        <v>0</v>
      </c>
      <c r="GC11" s="484">
        <v>0</v>
      </c>
      <c r="GD11" s="484">
        <v>2</v>
      </c>
      <c r="GE11" s="484">
        <v>3</v>
      </c>
      <c r="GF11" s="484">
        <v>0</v>
      </c>
      <c r="GG11" s="484">
        <v>1</v>
      </c>
      <c r="GH11" s="484">
        <v>1</v>
      </c>
      <c r="GI11" s="484">
        <v>1</v>
      </c>
      <c r="GJ11" s="484">
        <v>0</v>
      </c>
      <c r="GK11" s="484">
        <v>0</v>
      </c>
      <c r="GL11" s="484">
        <v>1</v>
      </c>
      <c r="GM11" s="484">
        <v>2</v>
      </c>
      <c r="GN11" s="484">
        <v>0</v>
      </c>
      <c r="GO11" s="484">
        <v>2</v>
      </c>
      <c r="GP11" s="484">
        <v>1</v>
      </c>
      <c r="GQ11" s="484">
        <v>1</v>
      </c>
      <c r="GR11" s="484">
        <v>1</v>
      </c>
      <c r="GS11" s="484">
        <v>1</v>
      </c>
      <c r="GT11" s="484">
        <v>2</v>
      </c>
      <c r="GU11" s="484">
        <v>1</v>
      </c>
      <c r="GV11" s="484">
        <v>1</v>
      </c>
      <c r="GW11" s="484">
        <v>0</v>
      </c>
      <c r="GX11" s="484">
        <v>2</v>
      </c>
      <c r="GY11" s="484">
        <v>1</v>
      </c>
      <c r="GZ11" s="484">
        <v>1</v>
      </c>
      <c r="HA11" s="484">
        <v>5</v>
      </c>
      <c r="HB11" s="484">
        <v>3</v>
      </c>
      <c r="HC11" s="484">
        <v>1</v>
      </c>
      <c r="HD11" s="484">
        <v>0</v>
      </c>
      <c r="HE11" s="484">
        <v>0</v>
      </c>
      <c r="HF11" s="484">
        <v>1</v>
      </c>
      <c r="HG11" s="484">
        <v>1</v>
      </c>
      <c r="HH11" s="484">
        <v>1</v>
      </c>
      <c r="HI11" s="484">
        <v>0</v>
      </c>
      <c r="HJ11" s="484">
        <v>1</v>
      </c>
      <c r="HK11" s="484">
        <v>2</v>
      </c>
      <c r="HL11" s="484">
        <v>2</v>
      </c>
      <c r="HM11" s="484">
        <v>0</v>
      </c>
      <c r="HN11" s="484">
        <v>3</v>
      </c>
      <c r="HO11" s="484">
        <v>5</v>
      </c>
      <c r="HP11" s="484">
        <v>2</v>
      </c>
      <c r="HQ11" s="484">
        <v>1</v>
      </c>
      <c r="HR11" s="484">
        <v>2</v>
      </c>
      <c r="HS11" s="484">
        <v>2</v>
      </c>
      <c r="HT11" s="484">
        <v>1</v>
      </c>
      <c r="HU11" s="484">
        <v>1</v>
      </c>
      <c r="HV11" s="484">
        <v>0</v>
      </c>
      <c r="HW11" s="484">
        <v>1</v>
      </c>
      <c r="HX11" s="484">
        <v>1</v>
      </c>
      <c r="HY11" s="484">
        <v>1</v>
      </c>
      <c r="HZ11" s="484">
        <v>0</v>
      </c>
      <c r="IA11" s="484">
        <v>0</v>
      </c>
      <c r="IB11" s="484">
        <v>1</v>
      </c>
      <c r="IC11" s="484">
        <v>1</v>
      </c>
      <c r="ID11" s="484">
        <v>3</v>
      </c>
      <c r="IE11" s="484">
        <v>1</v>
      </c>
      <c r="IF11" s="484">
        <v>1</v>
      </c>
      <c r="IG11" s="484" t="s">
        <v>97</v>
      </c>
      <c r="IH11" s="484">
        <v>20</v>
      </c>
      <c r="II11" s="484">
        <v>10</v>
      </c>
      <c r="IJ11" s="484">
        <v>5</v>
      </c>
      <c r="IK11" s="484">
        <v>2</v>
      </c>
      <c r="IL11" s="484">
        <v>3</v>
      </c>
      <c r="IM11" s="484">
        <v>1</v>
      </c>
      <c r="IN11" s="484">
        <v>2</v>
      </c>
      <c r="IO11" s="484">
        <v>3</v>
      </c>
      <c r="IP11" s="484">
        <v>1</v>
      </c>
      <c r="IQ11" s="484">
        <v>1</v>
      </c>
      <c r="IR11" s="484">
        <v>1</v>
      </c>
      <c r="IS11" s="484">
        <v>1</v>
      </c>
      <c r="IT11" s="484">
        <v>1</v>
      </c>
      <c r="IU11" s="484">
        <v>1</v>
      </c>
      <c r="IV11" s="484">
        <v>1</v>
      </c>
      <c r="IW11" s="484">
        <v>1</v>
      </c>
      <c r="IX11" s="484">
        <v>1</v>
      </c>
      <c r="IY11" s="484">
        <v>2</v>
      </c>
      <c r="IZ11" s="484">
        <v>16</v>
      </c>
      <c r="JA11" s="484">
        <v>4</v>
      </c>
      <c r="JB11" s="484">
        <v>2</v>
      </c>
      <c r="JC11" s="484">
        <v>1</v>
      </c>
      <c r="JD11" s="484">
        <v>2</v>
      </c>
      <c r="JE11" s="484">
        <v>1</v>
      </c>
      <c r="JF11" s="484">
        <v>1</v>
      </c>
      <c r="JG11" s="484">
        <v>2</v>
      </c>
      <c r="JH11" s="484">
        <v>3</v>
      </c>
      <c r="JI11" s="484">
        <v>7</v>
      </c>
      <c r="JJ11" s="484">
        <v>1</v>
      </c>
      <c r="JK11" s="484">
        <v>1</v>
      </c>
      <c r="JL11" s="484">
        <v>2</v>
      </c>
      <c r="JM11" s="484">
        <v>2</v>
      </c>
      <c r="JN11" s="484">
        <v>3</v>
      </c>
      <c r="JO11" s="484">
        <v>2</v>
      </c>
      <c r="JP11" s="484">
        <v>0</v>
      </c>
      <c r="JQ11" s="484">
        <v>1</v>
      </c>
      <c r="JR11" s="484">
        <v>1</v>
      </c>
      <c r="JS11" s="484">
        <v>1</v>
      </c>
      <c r="JT11" s="484" t="s">
        <v>97</v>
      </c>
      <c r="JU11" s="484" t="s">
        <v>273</v>
      </c>
    </row>
    <row r="12" spans="1:281" ht="23.25" customHeight="1" x14ac:dyDescent="0.3">
      <c r="A12" s="164"/>
      <c r="B12" s="288" t="s">
        <v>1402</v>
      </c>
      <c r="C12" s="485">
        <v>1807.086</v>
      </c>
      <c r="D12" s="485">
        <v>1075.9269999999999</v>
      </c>
      <c r="E12" s="485">
        <v>471.51</v>
      </c>
      <c r="F12" s="485">
        <v>167.66</v>
      </c>
      <c r="G12" s="485">
        <v>91.986999999999995</v>
      </c>
      <c r="H12" s="485" t="s">
        <v>97</v>
      </c>
      <c r="I12" s="479"/>
      <c r="J12" s="484">
        <v>143</v>
      </c>
      <c r="K12" s="485" t="s">
        <v>273</v>
      </c>
      <c r="L12" s="485" t="s">
        <v>273</v>
      </c>
      <c r="M12" s="485">
        <v>17</v>
      </c>
      <c r="N12" s="485">
        <v>17</v>
      </c>
      <c r="O12" s="485">
        <v>16</v>
      </c>
      <c r="P12" s="485">
        <v>8</v>
      </c>
      <c r="Q12" s="485" t="s">
        <v>273</v>
      </c>
      <c r="R12" s="485">
        <v>15</v>
      </c>
      <c r="S12" s="485">
        <v>16</v>
      </c>
      <c r="T12" s="485">
        <v>8</v>
      </c>
      <c r="U12" s="485">
        <v>7</v>
      </c>
      <c r="V12" s="485">
        <v>8</v>
      </c>
      <c r="W12" s="485">
        <v>6</v>
      </c>
      <c r="X12" s="485">
        <v>9</v>
      </c>
      <c r="Y12" s="485">
        <v>11</v>
      </c>
      <c r="Z12" s="485">
        <v>8</v>
      </c>
      <c r="AA12" s="485">
        <v>5</v>
      </c>
      <c r="AB12" s="485">
        <v>5</v>
      </c>
      <c r="AC12" s="485">
        <v>6</v>
      </c>
      <c r="AD12" s="485">
        <v>5</v>
      </c>
      <c r="AE12" s="485">
        <v>4</v>
      </c>
      <c r="AF12" s="485">
        <v>3</v>
      </c>
      <c r="AG12" s="485">
        <v>4</v>
      </c>
      <c r="AH12" s="485">
        <v>10</v>
      </c>
      <c r="AI12" s="485">
        <v>30</v>
      </c>
      <c r="AJ12" s="485" t="s">
        <v>273</v>
      </c>
      <c r="AK12" s="485">
        <v>6</v>
      </c>
      <c r="AL12" s="485">
        <v>3</v>
      </c>
      <c r="AM12" s="485">
        <v>23</v>
      </c>
      <c r="AN12" s="485">
        <v>19</v>
      </c>
      <c r="AO12" s="485">
        <v>11</v>
      </c>
      <c r="AP12" s="485">
        <v>14</v>
      </c>
      <c r="AQ12" s="485">
        <v>8</v>
      </c>
      <c r="AR12" s="485">
        <v>4</v>
      </c>
      <c r="AS12" s="485" t="s">
        <v>273</v>
      </c>
      <c r="AT12" s="485" t="s">
        <v>273</v>
      </c>
      <c r="AU12" s="485">
        <v>75</v>
      </c>
      <c r="AV12" s="485">
        <v>10</v>
      </c>
      <c r="AW12" s="485">
        <v>17</v>
      </c>
      <c r="AX12" s="485" t="s">
        <v>273</v>
      </c>
      <c r="AY12" s="485">
        <v>16</v>
      </c>
      <c r="AZ12" s="485">
        <v>15</v>
      </c>
      <c r="BA12" s="485">
        <v>8</v>
      </c>
      <c r="BB12" s="485">
        <v>3</v>
      </c>
      <c r="BC12" s="485">
        <v>18</v>
      </c>
      <c r="BD12" s="485">
        <v>46</v>
      </c>
      <c r="BE12" s="485">
        <v>21</v>
      </c>
      <c r="BF12" s="485">
        <v>14</v>
      </c>
      <c r="BG12" s="485">
        <v>15</v>
      </c>
      <c r="BH12" s="485">
        <v>5</v>
      </c>
      <c r="BI12" s="485">
        <v>10</v>
      </c>
      <c r="BJ12" s="485" t="s">
        <v>273</v>
      </c>
      <c r="BK12" s="485">
        <v>49</v>
      </c>
      <c r="BL12" s="485">
        <v>50</v>
      </c>
      <c r="BM12" s="485">
        <v>11</v>
      </c>
      <c r="BN12" s="485">
        <v>19</v>
      </c>
      <c r="BO12" s="485">
        <v>13</v>
      </c>
      <c r="BP12" s="485">
        <v>18</v>
      </c>
      <c r="BQ12" s="485">
        <v>7</v>
      </c>
      <c r="BR12" s="485">
        <v>180</v>
      </c>
      <c r="BS12" s="485" t="s">
        <v>273</v>
      </c>
      <c r="BT12" s="485">
        <v>26</v>
      </c>
      <c r="BU12" s="485" t="s">
        <v>273</v>
      </c>
      <c r="BV12" s="485">
        <v>13</v>
      </c>
      <c r="BW12" s="485">
        <v>8</v>
      </c>
      <c r="BX12" s="485">
        <v>14</v>
      </c>
      <c r="BY12" s="485" t="s">
        <v>273</v>
      </c>
      <c r="BZ12" s="485" t="s">
        <v>273</v>
      </c>
      <c r="CA12" s="485" t="s">
        <v>273</v>
      </c>
      <c r="CB12" s="485">
        <v>14</v>
      </c>
      <c r="CC12" s="485" t="s">
        <v>273</v>
      </c>
      <c r="CD12" s="485">
        <v>5</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t="s">
        <v>273</v>
      </c>
      <c r="CW12" s="485">
        <v>10</v>
      </c>
      <c r="CX12" s="485" t="s">
        <v>273</v>
      </c>
      <c r="CY12" s="485" t="s">
        <v>97</v>
      </c>
      <c r="CZ12" s="485" t="s">
        <v>273</v>
      </c>
      <c r="DA12" s="485">
        <v>151</v>
      </c>
      <c r="DB12" s="485" t="s">
        <v>273</v>
      </c>
      <c r="DC12" s="485" t="s">
        <v>273</v>
      </c>
      <c r="DD12" s="485" t="s">
        <v>273</v>
      </c>
      <c r="DE12" s="485" t="s">
        <v>273</v>
      </c>
      <c r="DF12" s="485">
        <v>18</v>
      </c>
      <c r="DG12" s="485">
        <v>11</v>
      </c>
      <c r="DH12" s="485">
        <v>4</v>
      </c>
      <c r="DI12" s="485" t="s">
        <v>273</v>
      </c>
      <c r="DJ12" s="485" t="s">
        <v>273</v>
      </c>
      <c r="DK12" s="485" t="s">
        <v>273</v>
      </c>
      <c r="DL12" s="485" t="s">
        <v>273</v>
      </c>
      <c r="DM12" s="485" t="s">
        <v>273</v>
      </c>
      <c r="DN12" s="485" t="s">
        <v>273</v>
      </c>
      <c r="DO12" s="485">
        <v>16</v>
      </c>
      <c r="DP12" s="485" t="s">
        <v>273</v>
      </c>
      <c r="DQ12" s="485" t="s">
        <v>273</v>
      </c>
      <c r="DR12" s="485" t="s">
        <v>273</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v>0</v>
      </c>
      <c r="EE12" s="485">
        <v>0</v>
      </c>
      <c r="EF12" s="485">
        <v>0</v>
      </c>
      <c r="EG12" s="485">
        <v>0</v>
      </c>
      <c r="EH12" s="485">
        <v>0</v>
      </c>
      <c r="EI12" s="485">
        <v>0</v>
      </c>
      <c r="EJ12" s="485">
        <v>0</v>
      </c>
      <c r="EK12" s="485">
        <v>0</v>
      </c>
      <c r="EL12" s="485">
        <v>0</v>
      </c>
      <c r="EM12" s="485">
        <v>0</v>
      </c>
      <c r="EN12" s="485">
        <v>0</v>
      </c>
      <c r="EO12" s="485">
        <v>0</v>
      </c>
      <c r="EP12" s="485">
        <v>1</v>
      </c>
      <c r="EQ12" s="485">
        <v>0</v>
      </c>
      <c r="ER12" s="485">
        <v>0</v>
      </c>
      <c r="ES12" s="485">
        <v>0</v>
      </c>
      <c r="ET12" s="485">
        <v>0</v>
      </c>
      <c r="EU12" s="485">
        <v>0</v>
      </c>
      <c r="EV12" s="485">
        <v>0</v>
      </c>
      <c r="EW12" s="485">
        <v>0</v>
      </c>
      <c r="EX12" s="485">
        <v>1</v>
      </c>
      <c r="EY12" s="485">
        <v>2</v>
      </c>
      <c r="EZ12" s="485">
        <v>0</v>
      </c>
      <c r="FA12" s="485">
        <v>0</v>
      </c>
      <c r="FB12" s="485">
        <v>0</v>
      </c>
      <c r="FC12" s="485">
        <v>1</v>
      </c>
      <c r="FD12" s="485">
        <v>0</v>
      </c>
      <c r="FE12" s="485">
        <v>0</v>
      </c>
      <c r="FF12" s="485">
        <v>0</v>
      </c>
      <c r="FG12" s="485">
        <v>0</v>
      </c>
      <c r="FH12" s="485">
        <v>0</v>
      </c>
      <c r="FI12" s="485">
        <v>0</v>
      </c>
      <c r="FJ12" s="485">
        <v>0</v>
      </c>
      <c r="FK12" s="485">
        <v>0</v>
      </c>
      <c r="FL12" s="485">
        <v>0</v>
      </c>
      <c r="FM12" s="485">
        <v>0</v>
      </c>
      <c r="FN12" s="485">
        <v>1</v>
      </c>
      <c r="FO12" s="485">
        <v>0</v>
      </c>
      <c r="FP12" s="485">
        <v>0</v>
      </c>
      <c r="FQ12" s="485">
        <v>2</v>
      </c>
      <c r="FR12" s="485">
        <v>0</v>
      </c>
      <c r="FS12" s="485">
        <v>3</v>
      </c>
      <c r="FT12" s="485">
        <v>1</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2</v>
      </c>
      <c r="GQ12" s="485">
        <v>0</v>
      </c>
      <c r="GR12" s="485">
        <v>0</v>
      </c>
      <c r="GS12" s="485">
        <v>0</v>
      </c>
      <c r="GT12" s="485">
        <v>0</v>
      </c>
      <c r="GU12" s="485">
        <v>0</v>
      </c>
      <c r="GV12" s="485">
        <v>0</v>
      </c>
      <c r="GW12" s="485">
        <v>0</v>
      </c>
      <c r="GX12" s="485">
        <v>0</v>
      </c>
      <c r="GY12" s="485">
        <v>0</v>
      </c>
      <c r="GZ12" s="485">
        <v>0</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0</v>
      </c>
      <c r="HR12" s="485">
        <v>0</v>
      </c>
      <c r="HS12" s="485">
        <v>1</v>
      </c>
      <c r="HT12" s="485">
        <v>0</v>
      </c>
      <c r="HU12" s="485">
        <v>0</v>
      </c>
      <c r="HV12" s="485">
        <v>0</v>
      </c>
      <c r="HW12" s="485">
        <v>0</v>
      </c>
      <c r="HX12" s="485">
        <v>0</v>
      </c>
      <c r="HY12" s="485">
        <v>0</v>
      </c>
      <c r="HZ12" s="485">
        <v>0</v>
      </c>
      <c r="IA12" s="485">
        <v>0</v>
      </c>
      <c r="IB12" s="485">
        <v>0</v>
      </c>
      <c r="IC12" s="485">
        <v>0</v>
      </c>
      <c r="ID12" s="485">
        <v>0</v>
      </c>
      <c r="IE12" s="485">
        <v>0</v>
      </c>
      <c r="IF12" s="485">
        <v>0</v>
      </c>
      <c r="IG12" s="485">
        <v>0</v>
      </c>
      <c r="IH12" s="485">
        <v>0</v>
      </c>
      <c r="II12" s="485">
        <v>1</v>
      </c>
      <c r="IJ12" s="485">
        <v>1</v>
      </c>
      <c r="IK12" s="485">
        <v>0</v>
      </c>
      <c r="IL12" s="485">
        <v>0</v>
      </c>
      <c r="IM12" s="485">
        <v>0</v>
      </c>
      <c r="IN12" s="485">
        <v>0</v>
      </c>
      <c r="IO12" s="485">
        <v>0</v>
      </c>
      <c r="IP12" s="485">
        <v>0</v>
      </c>
      <c r="IQ12" s="485">
        <v>0</v>
      </c>
      <c r="IR12" s="485">
        <v>0</v>
      </c>
      <c r="IS12" s="485">
        <v>0</v>
      </c>
      <c r="IT12" s="485">
        <v>1</v>
      </c>
      <c r="IU12" s="485">
        <v>0</v>
      </c>
      <c r="IV12" s="485">
        <v>0</v>
      </c>
      <c r="IW12" s="485">
        <v>0</v>
      </c>
      <c r="IX12" s="485">
        <v>1</v>
      </c>
      <c r="IY12" s="485">
        <v>0</v>
      </c>
      <c r="IZ12" s="485">
        <v>7</v>
      </c>
      <c r="JA12" s="485">
        <v>2</v>
      </c>
      <c r="JB12" s="485">
        <v>0</v>
      </c>
      <c r="JC12" s="485">
        <v>0</v>
      </c>
      <c r="JD12" s="485">
        <v>1</v>
      </c>
      <c r="JE12" s="485">
        <v>0</v>
      </c>
      <c r="JF12" s="485">
        <v>0</v>
      </c>
      <c r="JG12" s="485">
        <v>0</v>
      </c>
      <c r="JH12" s="485">
        <v>0</v>
      </c>
      <c r="JI12" s="485">
        <v>1</v>
      </c>
      <c r="JJ12" s="485">
        <v>0</v>
      </c>
      <c r="JK12" s="485">
        <v>0</v>
      </c>
      <c r="JL12" s="485">
        <v>0</v>
      </c>
      <c r="JM12" s="485">
        <v>0</v>
      </c>
      <c r="JN12" s="485">
        <v>0</v>
      </c>
      <c r="JO12" s="485">
        <v>0</v>
      </c>
      <c r="JP12" s="485">
        <v>0</v>
      </c>
      <c r="JQ12" s="485">
        <v>0</v>
      </c>
      <c r="JR12" s="485">
        <v>0</v>
      </c>
      <c r="JS12" s="485">
        <v>0</v>
      </c>
      <c r="JT12" s="485">
        <v>0</v>
      </c>
      <c r="JU12" s="485" t="s">
        <v>273</v>
      </c>
    </row>
    <row r="13" spans="1:281" ht="23.25" customHeight="1" x14ac:dyDescent="0.3">
      <c r="A13" s="164"/>
      <c r="B13" s="288" t="s">
        <v>585</v>
      </c>
      <c r="C13" s="485">
        <v>45.75</v>
      </c>
      <c r="D13" s="485">
        <v>21.718</v>
      </c>
      <c r="E13" s="485">
        <v>7.8109999999999999</v>
      </c>
      <c r="F13" s="485">
        <v>8.609</v>
      </c>
      <c r="G13" s="485">
        <v>7.577</v>
      </c>
      <c r="H13" s="485">
        <v>3.3000000000000002E-2</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t="s">
        <v>273</v>
      </c>
      <c r="AK13" s="485">
        <v>0</v>
      </c>
      <c r="AL13" s="485">
        <v>0</v>
      </c>
      <c r="AM13" s="485">
        <v>0</v>
      </c>
      <c r="AN13" s="485">
        <v>0</v>
      </c>
      <c r="AO13" s="485">
        <v>0</v>
      </c>
      <c r="AP13" s="485">
        <v>0</v>
      </c>
      <c r="AQ13" s="485">
        <v>0</v>
      </c>
      <c r="AR13" s="485">
        <v>0</v>
      </c>
      <c r="AS13" s="485" t="s">
        <v>273</v>
      </c>
      <c r="AT13" s="485" t="s">
        <v>273</v>
      </c>
      <c r="AU13" s="485">
        <v>2</v>
      </c>
      <c r="AV13" s="485">
        <v>0</v>
      </c>
      <c r="AW13" s="485">
        <v>0</v>
      </c>
      <c r="AX13" s="485" t="s">
        <v>273</v>
      </c>
      <c r="AY13" s="485">
        <v>0</v>
      </c>
      <c r="AZ13" s="485">
        <v>0</v>
      </c>
      <c r="BA13" s="485">
        <v>0</v>
      </c>
      <c r="BB13" s="485">
        <v>0</v>
      </c>
      <c r="BC13" s="485">
        <v>0</v>
      </c>
      <c r="BD13" s="485">
        <v>0</v>
      </c>
      <c r="BE13" s="485">
        <v>0</v>
      </c>
      <c r="BF13" s="485">
        <v>0</v>
      </c>
      <c r="BG13" s="485">
        <v>0</v>
      </c>
      <c r="BH13" s="485">
        <v>0</v>
      </c>
      <c r="BI13" s="485">
        <v>0</v>
      </c>
      <c r="BJ13" s="485" t="s">
        <v>273</v>
      </c>
      <c r="BK13" s="485">
        <v>0</v>
      </c>
      <c r="BL13" s="485">
        <v>0</v>
      </c>
      <c r="BM13" s="485">
        <v>0</v>
      </c>
      <c r="BN13" s="485">
        <v>0</v>
      </c>
      <c r="BO13" s="485">
        <v>0</v>
      </c>
      <c r="BP13" s="485">
        <v>0</v>
      </c>
      <c r="BQ13" s="485">
        <v>0</v>
      </c>
      <c r="BR13" s="485">
        <v>1</v>
      </c>
      <c r="BS13" s="485" t="s">
        <v>273</v>
      </c>
      <c r="BT13" s="485">
        <v>0</v>
      </c>
      <c r="BU13" s="485" t="s">
        <v>273</v>
      </c>
      <c r="BV13" s="485">
        <v>0</v>
      </c>
      <c r="BW13" s="485">
        <v>0</v>
      </c>
      <c r="BX13" s="485">
        <v>0</v>
      </c>
      <c r="BY13" s="485" t="s">
        <v>273</v>
      </c>
      <c r="BZ13" s="485" t="s">
        <v>273</v>
      </c>
      <c r="CA13" s="485" t="s">
        <v>273</v>
      </c>
      <c r="CB13" s="485">
        <v>0</v>
      </c>
      <c r="CC13" s="485" t="s">
        <v>273</v>
      </c>
      <c r="CD13" s="485">
        <v>0</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t="s">
        <v>273</v>
      </c>
      <c r="CW13" s="485">
        <v>0</v>
      </c>
      <c r="CX13" s="485" t="s">
        <v>273</v>
      </c>
      <c r="CY13" s="485">
        <v>0</v>
      </c>
      <c r="CZ13" s="485" t="s">
        <v>273</v>
      </c>
      <c r="DA13" s="485">
        <v>0</v>
      </c>
      <c r="DB13" s="485" t="s">
        <v>273</v>
      </c>
      <c r="DC13" s="485" t="s">
        <v>273</v>
      </c>
      <c r="DD13" s="485" t="s">
        <v>273</v>
      </c>
      <c r="DE13" s="485" t="s">
        <v>273</v>
      </c>
      <c r="DF13" s="485">
        <v>0</v>
      </c>
      <c r="DG13" s="485">
        <v>0</v>
      </c>
      <c r="DH13" s="485">
        <v>0</v>
      </c>
      <c r="DI13" s="485" t="s">
        <v>273</v>
      </c>
      <c r="DJ13" s="485" t="s">
        <v>273</v>
      </c>
      <c r="DK13" s="485" t="s">
        <v>273</v>
      </c>
      <c r="DL13" s="485" t="s">
        <v>273</v>
      </c>
      <c r="DM13" s="485" t="s">
        <v>273</v>
      </c>
      <c r="DN13" s="485" t="s">
        <v>273</v>
      </c>
      <c r="DO13" s="485">
        <v>0</v>
      </c>
      <c r="DP13" s="485" t="s">
        <v>273</v>
      </c>
      <c r="DQ13" s="485" t="s">
        <v>273</v>
      </c>
      <c r="DR13" s="485" t="s">
        <v>273</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t="s">
        <v>273</v>
      </c>
    </row>
    <row r="14" spans="1:281" ht="23.25" customHeight="1" x14ac:dyDescent="0.3">
      <c r="A14" s="164"/>
      <c r="B14" s="288" t="s">
        <v>1403</v>
      </c>
      <c r="C14" s="485">
        <v>2135.4989999999998</v>
      </c>
      <c r="D14" s="485">
        <v>939.66800000000001</v>
      </c>
      <c r="E14" s="485">
        <v>554.29399999999998</v>
      </c>
      <c r="F14" s="485">
        <v>219.917</v>
      </c>
      <c r="G14" s="485">
        <v>421.61799999999999</v>
      </c>
      <c r="H14" s="485" t="s">
        <v>97</v>
      </c>
      <c r="I14" s="479"/>
      <c r="J14" s="484">
        <v>157</v>
      </c>
      <c r="K14" s="485" t="s">
        <v>273</v>
      </c>
      <c r="L14" s="485" t="s">
        <v>273</v>
      </c>
      <c r="M14" s="485">
        <v>9</v>
      </c>
      <c r="N14" s="485">
        <v>26</v>
      </c>
      <c r="O14" s="485">
        <v>37</v>
      </c>
      <c r="P14" s="485">
        <v>8</v>
      </c>
      <c r="Q14" s="485" t="s">
        <v>273</v>
      </c>
      <c r="R14" s="485">
        <v>23</v>
      </c>
      <c r="S14" s="485">
        <v>2</v>
      </c>
      <c r="T14" s="485">
        <v>4</v>
      </c>
      <c r="U14" s="485">
        <v>10</v>
      </c>
      <c r="V14" s="485">
        <v>43</v>
      </c>
      <c r="W14" s="485">
        <v>8</v>
      </c>
      <c r="X14" s="485">
        <v>3</v>
      </c>
      <c r="Y14" s="485">
        <v>16</v>
      </c>
      <c r="Z14" s="485">
        <v>15</v>
      </c>
      <c r="AA14" s="485">
        <v>11</v>
      </c>
      <c r="AB14" s="485">
        <v>6</v>
      </c>
      <c r="AC14" s="485">
        <v>4</v>
      </c>
      <c r="AD14" s="485">
        <v>1</v>
      </c>
      <c r="AE14" s="485">
        <v>2</v>
      </c>
      <c r="AF14" s="485">
        <v>6</v>
      </c>
      <c r="AG14" s="485">
        <v>3</v>
      </c>
      <c r="AH14" s="485">
        <v>5</v>
      </c>
      <c r="AI14" s="485">
        <v>7</v>
      </c>
      <c r="AJ14" s="485" t="s">
        <v>273</v>
      </c>
      <c r="AK14" s="485">
        <v>0</v>
      </c>
      <c r="AL14" s="485">
        <v>1</v>
      </c>
      <c r="AM14" s="485" t="s">
        <v>97</v>
      </c>
      <c r="AN14" s="485">
        <v>41</v>
      </c>
      <c r="AO14" s="485">
        <v>17</v>
      </c>
      <c r="AP14" s="485">
        <v>25</v>
      </c>
      <c r="AQ14" s="485">
        <v>4</v>
      </c>
      <c r="AR14" s="485">
        <v>1</v>
      </c>
      <c r="AS14" s="485" t="s">
        <v>273</v>
      </c>
      <c r="AT14" s="485" t="s">
        <v>273</v>
      </c>
      <c r="AU14" s="485">
        <v>6</v>
      </c>
      <c r="AV14" s="485">
        <v>3</v>
      </c>
      <c r="AW14" s="485">
        <v>35</v>
      </c>
      <c r="AX14" s="485" t="s">
        <v>273</v>
      </c>
      <c r="AY14" s="485">
        <v>14</v>
      </c>
      <c r="AZ14" s="485">
        <v>11</v>
      </c>
      <c r="BA14" s="485">
        <v>17</v>
      </c>
      <c r="BB14" s="485">
        <v>3</v>
      </c>
      <c r="BC14" s="485">
        <v>0</v>
      </c>
      <c r="BD14" s="485">
        <v>107</v>
      </c>
      <c r="BE14" s="485">
        <v>9</v>
      </c>
      <c r="BF14" s="485">
        <v>13</v>
      </c>
      <c r="BG14" s="485">
        <v>7</v>
      </c>
      <c r="BH14" s="485">
        <v>1</v>
      </c>
      <c r="BI14" s="485">
        <v>16</v>
      </c>
      <c r="BJ14" s="485" t="s">
        <v>273</v>
      </c>
      <c r="BK14" s="485">
        <v>14</v>
      </c>
      <c r="BL14" s="485">
        <v>13</v>
      </c>
      <c r="BM14" s="485">
        <v>21</v>
      </c>
      <c r="BN14" s="485">
        <v>11</v>
      </c>
      <c r="BO14" s="485">
        <v>6</v>
      </c>
      <c r="BP14" s="485">
        <v>15</v>
      </c>
      <c r="BQ14" s="485">
        <v>0</v>
      </c>
      <c r="BR14" s="485">
        <v>226</v>
      </c>
      <c r="BS14" s="485" t="s">
        <v>273</v>
      </c>
      <c r="BT14" s="485">
        <v>7</v>
      </c>
      <c r="BU14" s="485" t="s">
        <v>273</v>
      </c>
      <c r="BV14" s="485">
        <v>22</v>
      </c>
      <c r="BW14" s="485">
        <v>20</v>
      </c>
      <c r="BX14" s="485">
        <v>10</v>
      </c>
      <c r="BY14" s="485" t="s">
        <v>273</v>
      </c>
      <c r="BZ14" s="485" t="s">
        <v>273</v>
      </c>
      <c r="CA14" s="485" t="s">
        <v>273</v>
      </c>
      <c r="CB14" s="485">
        <v>0</v>
      </c>
      <c r="CC14" s="485" t="s">
        <v>273</v>
      </c>
      <c r="CD14" s="485">
        <v>11</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t="s">
        <v>273</v>
      </c>
      <c r="CW14" s="485">
        <v>0</v>
      </c>
      <c r="CX14" s="485" t="s">
        <v>273</v>
      </c>
      <c r="CY14" s="485">
        <v>0</v>
      </c>
      <c r="CZ14" s="485" t="s">
        <v>273</v>
      </c>
      <c r="DA14" s="485">
        <v>43</v>
      </c>
      <c r="DB14" s="485" t="s">
        <v>273</v>
      </c>
      <c r="DC14" s="485" t="s">
        <v>273</v>
      </c>
      <c r="DD14" s="485" t="s">
        <v>273</v>
      </c>
      <c r="DE14" s="485" t="s">
        <v>273</v>
      </c>
      <c r="DF14" s="485">
        <v>7</v>
      </c>
      <c r="DG14" s="485">
        <v>0</v>
      </c>
      <c r="DH14" s="485">
        <v>0</v>
      </c>
      <c r="DI14" s="485" t="s">
        <v>273</v>
      </c>
      <c r="DJ14" s="485" t="s">
        <v>273</v>
      </c>
      <c r="DK14" s="485" t="s">
        <v>273</v>
      </c>
      <c r="DL14" s="485" t="s">
        <v>273</v>
      </c>
      <c r="DM14" s="485" t="s">
        <v>273</v>
      </c>
      <c r="DN14" s="485" t="s">
        <v>273</v>
      </c>
      <c r="DO14" s="485">
        <v>6</v>
      </c>
      <c r="DP14" s="485" t="s">
        <v>273</v>
      </c>
      <c r="DQ14" s="485" t="s">
        <v>273</v>
      </c>
      <c r="DR14" s="485" t="s">
        <v>273</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v>2</v>
      </c>
      <c r="EE14" s="485">
        <v>1</v>
      </c>
      <c r="EF14" s="485">
        <v>0</v>
      </c>
      <c r="EG14" s="485">
        <v>0</v>
      </c>
      <c r="EH14" s="485">
        <v>2</v>
      </c>
      <c r="EI14" s="485">
        <v>2</v>
      </c>
      <c r="EJ14" s="485">
        <v>4</v>
      </c>
      <c r="EK14" s="485">
        <v>1</v>
      </c>
      <c r="EL14" s="485">
        <v>0</v>
      </c>
      <c r="EM14" s="485">
        <v>1</v>
      </c>
      <c r="EN14" s="485">
        <v>2</v>
      </c>
      <c r="EO14" s="485">
        <v>2</v>
      </c>
      <c r="EP14" s="485">
        <v>2</v>
      </c>
      <c r="EQ14" s="485">
        <v>0</v>
      </c>
      <c r="ER14" s="485">
        <v>1</v>
      </c>
      <c r="ES14" s="485">
        <v>1</v>
      </c>
      <c r="ET14" s="485">
        <v>1</v>
      </c>
      <c r="EU14" s="485">
        <v>2</v>
      </c>
      <c r="EV14" s="485">
        <v>1</v>
      </c>
      <c r="EW14" s="485">
        <v>1</v>
      </c>
      <c r="EX14" s="485">
        <v>1</v>
      </c>
      <c r="EY14" s="485">
        <v>1</v>
      </c>
      <c r="EZ14" s="485">
        <v>2</v>
      </c>
      <c r="FA14" s="485">
        <v>5</v>
      </c>
      <c r="FB14" s="485">
        <v>3</v>
      </c>
      <c r="FC14" s="485">
        <v>3</v>
      </c>
      <c r="FD14" s="485">
        <v>0</v>
      </c>
      <c r="FE14" s="485">
        <v>1</v>
      </c>
      <c r="FF14" s="485">
        <v>2</v>
      </c>
      <c r="FG14" s="485">
        <v>1</v>
      </c>
      <c r="FH14" s="485">
        <v>8</v>
      </c>
      <c r="FI14" s="485">
        <v>1</v>
      </c>
      <c r="FJ14" s="485">
        <v>2</v>
      </c>
      <c r="FK14" s="485">
        <v>1</v>
      </c>
      <c r="FL14" s="485">
        <v>0</v>
      </c>
      <c r="FM14" s="485">
        <v>0</v>
      </c>
      <c r="FN14" s="485">
        <v>2</v>
      </c>
      <c r="FO14" s="485">
        <v>1</v>
      </c>
      <c r="FP14" s="485">
        <v>0</v>
      </c>
      <c r="FQ14" s="485">
        <v>19</v>
      </c>
      <c r="FR14" s="485">
        <v>9</v>
      </c>
      <c r="FS14" s="485">
        <v>6</v>
      </c>
      <c r="FT14" s="485">
        <v>5</v>
      </c>
      <c r="FU14" s="485">
        <v>1</v>
      </c>
      <c r="FV14" s="485">
        <v>0</v>
      </c>
      <c r="FW14" s="485">
        <v>1</v>
      </c>
      <c r="FX14" s="485">
        <v>3</v>
      </c>
      <c r="FY14" s="485">
        <v>18</v>
      </c>
      <c r="FZ14" s="485">
        <v>1</v>
      </c>
      <c r="GA14" s="485">
        <v>0</v>
      </c>
      <c r="GB14" s="485">
        <v>1</v>
      </c>
      <c r="GC14" s="485">
        <v>1</v>
      </c>
      <c r="GD14" s="485">
        <v>4</v>
      </c>
      <c r="GE14" s="485">
        <v>4</v>
      </c>
      <c r="GF14" s="485">
        <v>1</v>
      </c>
      <c r="GG14" s="485">
        <v>5</v>
      </c>
      <c r="GH14" s="485">
        <v>3</v>
      </c>
      <c r="GI14" s="485">
        <v>1</v>
      </c>
      <c r="GJ14" s="485">
        <v>1</v>
      </c>
      <c r="GK14" s="485">
        <v>0</v>
      </c>
      <c r="GL14" s="485">
        <v>1</v>
      </c>
      <c r="GM14" s="485">
        <v>2</v>
      </c>
      <c r="GN14" s="485">
        <v>4</v>
      </c>
      <c r="GO14" s="485">
        <v>8</v>
      </c>
      <c r="GP14" s="485">
        <v>2</v>
      </c>
      <c r="GQ14" s="485">
        <v>3</v>
      </c>
      <c r="GR14" s="485">
        <v>3</v>
      </c>
      <c r="GS14" s="485">
        <v>0</v>
      </c>
      <c r="GT14" s="485">
        <v>1</v>
      </c>
      <c r="GU14" s="485">
        <v>1</v>
      </c>
      <c r="GV14" s="485">
        <v>4</v>
      </c>
      <c r="GW14" s="485">
        <v>1</v>
      </c>
      <c r="GX14" s="485">
        <v>1</v>
      </c>
      <c r="GY14" s="485">
        <v>1</v>
      </c>
      <c r="GZ14" s="485">
        <v>2</v>
      </c>
      <c r="HA14" s="485">
        <v>4</v>
      </c>
      <c r="HB14" s="485">
        <v>3</v>
      </c>
      <c r="HC14" s="485">
        <v>2</v>
      </c>
      <c r="HD14" s="485">
        <v>2</v>
      </c>
      <c r="HE14" s="485">
        <v>1</v>
      </c>
      <c r="HF14" s="485">
        <v>3</v>
      </c>
      <c r="HG14" s="485">
        <v>1</v>
      </c>
      <c r="HH14" s="485">
        <v>2</v>
      </c>
      <c r="HI14" s="485">
        <v>2</v>
      </c>
      <c r="HJ14" s="485">
        <v>2</v>
      </c>
      <c r="HK14" s="485">
        <v>3</v>
      </c>
      <c r="HL14" s="485">
        <v>2</v>
      </c>
      <c r="HM14" s="485">
        <v>2</v>
      </c>
      <c r="HN14" s="485">
        <v>4</v>
      </c>
      <c r="HO14" s="485">
        <v>10</v>
      </c>
      <c r="HP14" s="485">
        <v>1</v>
      </c>
      <c r="HQ14" s="485">
        <v>1</v>
      </c>
      <c r="HR14" s="485">
        <v>1</v>
      </c>
      <c r="HS14" s="485">
        <v>1</v>
      </c>
      <c r="HT14" s="485">
        <v>4</v>
      </c>
      <c r="HU14" s="485">
        <v>0</v>
      </c>
      <c r="HV14" s="485">
        <v>3</v>
      </c>
      <c r="HW14" s="485">
        <v>2</v>
      </c>
      <c r="HX14" s="485">
        <v>7</v>
      </c>
      <c r="HY14" s="485">
        <v>14</v>
      </c>
      <c r="HZ14" s="485">
        <v>2</v>
      </c>
      <c r="IA14" s="485">
        <v>0</v>
      </c>
      <c r="IB14" s="485">
        <v>8</v>
      </c>
      <c r="IC14" s="485">
        <v>2</v>
      </c>
      <c r="ID14" s="485">
        <v>1</v>
      </c>
      <c r="IE14" s="485">
        <v>0</v>
      </c>
      <c r="IF14" s="485">
        <v>0</v>
      </c>
      <c r="IG14" s="485">
        <v>1</v>
      </c>
      <c r="IH14" s="485">
        <v>6</v>
      </c>
      <c r="II14" s="485">
        <v>4</v>
      </c>
      <c r="IJ14" s="485">
        <v>39</v>
      </c>
      <c r="IK14" s="485">
        <v>1</v>
      </c>
      <c r="IL14" s="485">
        <v>2</v>
      </c>
      <c r="IM14" s="485">
        <v>0</v>
      </c>
      <c r="IN14" s="485">
        <v>0</v>
      </c>
      <c r="IO14" s="485">
        <v>1</v>
      </c>
      <c r="IP14" s="485">
        <v>0</v>
      </c>
      <c r="IQ14" s="485">
        <v>0</v>
      </c>
      <c r="IR14" s="485">
        <v>0</v>
      </c>
      <c r="IS14" s="485">
        <v>0</v>
      </c>
      <c r="IT14" s="485">
        <v>0</v>
      </c>
      <c r="IU14" s="485">
        <v>0</v>
      </c>
      <c r="IV14" s="485">
        <v>0</v>
      </c>
      <c r="IW14" s="485">
        <v>0</v>
      </c>
      <c r="IX14" s="485">
        <v>1</v>
      </c>
      <c r="IY14" s="485">
        <v>1</v>
      </c>
      <c r="IZ14" s="485">
        <v>7</v>
      </c>
      <c r="JA14" s="485">
        <v>1</v>
      </c>
      <c r="JB14" s="485">
        <v>0</v>
      </c>
      <c r="JC14" s="485">
        <v>0</v>
      </c>
      <c r="JD14" s="485">
        <v>3</v>
      </c>
      <c r="JE14" s="485">
        <v>0</v>
      </c>
      <c r="JF14" s="485">
        <v>1</v>
      </c>
      <c r="JG14" s="485">
        <v>1</v>
      </c>
      <c r="JH14" s="485">
        <v>1</v>
      </c>
      <c r="JI14" s="485">
        <v>4</v>
      </c>
      <c r="JJ14" s="485">
        <v>1</v>
      </c>
      <c r="JK14" s="485">
        <v>0</v>
      </c>
      <c r="JL14" s="485">
        <v>1</v>
      </c>
      <c r="JM14" s="485">
        <v>2</v>
      </c>
      <c r="JN14" s="485">
        <v>0</v>
      </c>
      <c r="JO14" s="485">
        <v>2</v>
      </c>
      <c r="JP14" s="485">
        <v>0</v>
      </c>
      <c r="JQ14" s="485">
        <v>0</v>
      </c>
      <c r="JR14" s="485">
        <v>1</v>
      </c>
      <c r="JS14" s="485">
        <v>1</v>
      </c>
      <c r="JT14" s="485">
        <v>1</v>
      </c>
      <c r="JU14" s="485" t="s">
        <v>273</v>
      </c>
    </row>
    <row r="15" spans="1:281" ht="23.25" customHeight="1" x14ac:dyDescent="0.3">
      <c r="A15" s="164"/>
      <c r="B15" s="288" t="s">
        <v>587</v>
      </c>
      <c r="C15" s="485">
        <v>208.05199999999999</v>
      </c>
      <c r="D15" s="485">
        <v>106.499</v>
      </c>
      <c r="E15" s="485">
        <v>101.55200000000001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t="s">
        <v>97</v>
      </c>
      <c r="V15" s="485" t="s">
        <v>97</v>
      </c>
      <c r="W15" s="485" t="s">
        <v>97</v>
      </c>
      <c r="X15" s="485" t="s">
        <v>97</v>
      </c>
      <c r="Y15" s="485">
        <v>70</v>
      </c>
      <c r="Z15" s="485" t="s">
        <v>97</v>
      </c>
      <c r="AA15" s="485" t="s">
        <v>97</v>
      </c>
      <c r="AB15" s="485" t="s">
        <v>97</v>
      </c>
      <c r="AC15" s="485" t="s">
        <v>97</v>
      </c>
      <c r="AD15" s="485" t="s">
        <v>97</v>
      </c>
      <c r="AE15" s="485" t="s">
        <v>97</v>
      </c>
      <c r="AF15" s="485" t="s">
        <v>97</v>
      </c>
      <c r="AG15" s="485" t="s">
        <v>97</v>
      </c>
      <c r="AH15" s="485" t="s">
        <v>97</v>
      </c>
      <c r="AI15" s="485" t="s">
        <v>97</v>
      </c>
      <c r="AJ15" s="485" t="s">
        <v>273</v>
      </c>
      <c r="AK15" s="485" t="s">
        <v>97</v>
      </c>
      <c r="AL15" s="485" t="s">
        <v>97</v>
      </c>
      <c r="AM15" s="485" t="s">
        <v>97</v>
      </c>
      <c r="AN15" s="485" t="s">
        <v>97</v>
      </c>
      <c r="AO15" s="485" t="s">
        <v>97</v>
      </c>
      <c r="AP15" s="485" t="s">
        <v>97</v>
      </c>
      <c r="AQ15" s="485" t="s">
        <v>97</v>
      </c>
      <c r="AR15" s="485" t="s">
        <v>97</v>
      </c>
      <c r="AS15" s="485" t="s">
        <v>273</v>
      </c>
      <c r="AT15" s="485" t="s">
        <v>273</v>
      </c>
      <c r="AU15" s="485" t="s">
        <v>97</v>
      </c>
      <c r="AV15" s="485" t="s">
        <v>97</v>
      </c>
      <c r="AW15" s="485" t="s">
        <v>97</v>
      </c>
      <c r="AX15" s="485" t="s">
        <v>273</v>
      </c>
      <c r="AY15" s="485" t="s">
        <v>97</v>
      </c>
      <c r="AZ15" s="485" t="s">
        <v>97</v>
      </c>
      <c r="BA15" s="485" t="s">
        <v>97</v>
      </c>
      <c r="BB15" s="485">
        <v>15</v>
      </c>
      <c r="BC15" s="485" t="s">
        <v>97</v>
      </c>
      <c r="BD15" s="485" t="s">
        <v>97</v>
      </c>
      <c r="BE15" s="485" t="s">
        <v>97</v>
      </c>
      <c r="BF15" s="485" t="s">
        <v>97</v>
      </c>
      <c r="BG15" s="485">
        <v>0</v>
      </c>
      <c r="BH15" s="485" t="s">
        <v>97</v>
      </c>
      <c r="BI15" s="485" t="s">
        <v>97</v>
      </c>
      <c r="BJ15" s="485" t="s">
        <v>273</v>
      </c>
      <c r="BK15" s="485" t="s">
        <v>97</v>
      </c>
      <c r="BL15" s="485" t="s">
        <v>97</v>
      </c>
      <c r="BM15" s="485">
        <v>19</v>
      </c>
      <c r="BN15" s="485" t="s">
        <v>97</v>
      </c>
      <c r="BO15" s="485" t="s">
        <v>97</v>
      </c>
      <c r="BP15" s="485" t="s">
        <v>97</v>
      </c>
      <c r="BQ15" s="485" t="s">
        <v>97</v>
      </c>
      <c r="BR15" s="485" t="s">
        <v>97</v>
      </c>
      <c r="BS15" s="485" t="s">
        <v>273</v>
      </c>
      <c r="BT15" s="485">
        <v>0</v>
      </c>
      <c r="BU15" s="485" t="s">
        <v>273</v>
      </c>
      <c r="BV15" s="485" t="s">
        <v>97</v>
      </c>
      <c r="BW15" s="485" t="s">
        <v>97</v>
      </c>
      <c r="BX15" s="485" t="s">
        <v>97</v>
      </c>
      <c r="BY15" s="485" t="s">
        <v>273</v>
      </c>
      <c r="BZ15" s="485" t="s">
        <v>273</v>
      </c>
      <c r="CA15" s="485" t="s">
        <v>273</v>
      </c>
      <c r="CB15" s="485" t="s">
        <v>97</v>
      </c>
      <c r="CC15" s="485" t="s">
        <v>273</v>
      </c>
      <c r="CD15" s="485" t="s">
        <v>97</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273</v>
      </c>
      <c r="CW15" s="485" t="s">
        <v>97</v>
      </c>
      <c r="CX15" s="485" t="s">
        <v>273</v>
      </c>
      <c r="CY15" s="485" t="s">
        <v>97</v>
      </c>
      <c r="CZ15" s="485" t="s">
        <v>273</v>
      </c>
      <c r="DA15" s="485">
        <v>29</v>
      </c>
      <c r="DB15" s="485" t="s">
        <v>273</v>
      </c>
      <c r="DC15" s="485" t="s">
        <v>273</v>
      </c>
      <c r="DD15" s="485" t="s">
        <v>273</v>
      </c>
      <c r="DE15" s="485" t="s">
        <v>273</v>
      </c>
      <c r="DF15" s="485" t="s">
        <v>97</v>
      </c>
      <c r="DG15" s="485">
        <v>34</v>
      </c>
      <c r="DH15" s="485" t="s">
        <v>97</v>
      </c>
      <c r="DI15" s="485" t="s">
        <v>273</v>
      </c>
      <c r="DJ15" s="485" t="s">
        <v>273</v>
      </c>
      <c r="DK15" s="485" t="s">
        <v>273</v>
      </c>
      <c r="DL15" s="485" t="s">
        <v>273</v>
      </c>
      <c r="DM15" s="485" t="s">
        <v>273</v>
      </c>
      <c r="DN15" s="485" t="s">
        <v>273</v>
      </c>
      <c r="DO15" s="485">
        <v>0</v>
      </c>
      <c r="DP15" s="485" t="s">
        <v>273</v>
      </c>
      <c r="DQ15" s="485" t="s">
        <v>273</v>
      </c>
      <c r="DR15" s="485" t="s">
        <v>273</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273</v>
      </c>
    </row>
    <row r="16" spans="1:281" ht="23.25" customHeight="1" x14ac:dyDescent="0.3">
      <c r="A16" s="164"/>
      <c r="B16" s="289" t="s">
        <v>588</v>
      </c>
      <c r="C16" s="486">
        <v>1226.241</v>
      </c>
      <c r="D16" s="486">
        <v>632.16499999999996</v>
      </c>
      <c r="E16" s="486">
        <v>363.08100000000002</v>
      </c>
      <c r="F16" s="486">
        <v>18.864000000000001</v>
      </c>
      <c r="G16" s="486">
        <v>212.13</v>
      </c>
      <c r="H16" s="486" t="s">
        <v>97</v>
      </c>
      <c r="I16" s="479"/>
      <c r="J16" s="486">
        <v>34</v>
      </c>
      <c r="K16" s="486" t="s">
        <v>273</v>
      </c>
      <c r="L16" s="486" t="s">
        <v>273</v>
      </c>
      <c r="M16" s="486">
        <v>1</v>
      </c>
      <c r="N16" s="486">
        <v>130</v>
      </c>
      <c r="O16" s="486">
        <v>2</v>
      </c>
      <c r="P16" s="486">
        <v>1</v>
      </c>
      <c r="Q16" s="486" t="s">
        <v>273</v>
      </c>
      <c r="R16" s="486">
        <v>1</v>
      </c>
      <c r="S16" s="486">
        <v>37</v>
      </c>
      <c r="T16" s="486">
        <v>6</v>
      </c>
      <c r="U16" s="486">
        <v>1</v>
      </c>
      <c r="V16" s="486">
        <v>0</v>
      </c>
      <c r="W16" s="486">
        <v>0</v>
      </c>
      <c r="X16" s="486">
        <v>0</v>
      </c>
      <c r="Y16" s="486">
        <v>1</v>
      </c>
      <c r="Z16" s="486">
        <v>0</v>
      </c>
      <c r="AA16" s="486">
        <v>0</v>
      </c>
      <c r="AB16" s="486">
        <v>11</v>
      </c>
      <c r="AC16" s="486">
        <v>2</v>
      </c>
      <c r="AD16" s="486">
        <v>0</v>
      </c>
      <c r="AE16" s="486">
        <v>0</v>
      </c>
      <c r="AF16" s="486">
        <v>1</v>
      </c>
      <c r="AG16" s="486">
        <v>0</v>
      </c>
      <c r="AH16" s="486">
        <v>1</v>
      </c>
      <c r="AI16" s="486">
        <v>4</v>
      </c>
      <c r="AJ16" s="486" t="s">
        <v>273</v>
      </c>
      <c r="AK16" s="486">
        <v>17</v>
      </c>
      <c r="AL16" s="486">
        <v>0</v>
      </c>
      <c r="AM16" s="486">
        <v>33</v>
      </c>
      <c r="AN16" s="486">
        <v>3</v>
      </c>
      <c r="AO16" s="486">
        <v>2</v>
      </c>
      <c r="AP16" s="486">
        <v>1</v>
      </c>
      <c r="AQ16" s="486">
        <v>1</v>
      </c>
      <c r="AR16" s="486">
        <v>1</v>
      </c>
      <c r="AS16" s="486" t="s">
        <v>273</v>
      </c>
      <c r="AT16" s="486" t="s">
        <v>273</v>
      </c>
      <c r="AU16" s="486">
        <v>121</v>
      </c>
      <c r="AV16" s="486">
        <v>13</v>
      </c>
      <c r="AW16" s="486">
        <v>1</v>
      </c>
      <c r="AX16" s="486" t="s">
        <v>273</v>
      </c>
      <c r="AY16" s="486">
        <v>2</v>
      </c>
      <c r="AZ16" s="486">
        <v>1</v>
      </c>
      <c r="BA16" s="486">
        <v>1</v>
      </c>
      <c r="BB16" s="486">
        <v>0</v>
      </c>
      <c r="BC16" s="486">
        <v>28</v>
      </c>
      <c r="BD16" s="486">
        <v>3</v>
      </c>
      <c r="BE16" s="486">
        <v>2</v>
      </c>
      <c r="BF16" s="486">
        <v>2</v>
      </c>
      <c r="BG16" s="486">
        <v>2</v>
      </c>
      <c r="BH16" s="486">
        <v>3</v>
      </c>
      <c r="BI16" s="486">
        <v>0</v>
      </c>
      <c r="BJ16" s="486" t="s">
        <v>273</v>
      </c>
      <c r="BK16" s="486">
        <v>5</v>
      </c>
      <c r="BL16" s="486">
        <v>3</v>
      </c>
      <c r="BM16" s="486">
        <v>1</v>
      </c>
      <c r="BN16" s="486">
        <v>2</v>
      </c>
      <c r="BO16" s="486">
        <v>1</v>
      </c>
      <c r="BP16" s="486">
        <v>2</v>
      </c>
      <c r="BQ16" s="486">
        <v>0</v>
      </c>
      <c r="BR16" s="486">
        <v>96</v>
      </c>
      <c r="BS16" s="486" t="s">
        <v>273</v>
      </c>
      <c r="BT16" s="486">
        <v>19</v>
      </c>
      <c r="BU16" s="486" t="s">
        <v>273</v>
      </c>
      <c r="BV16" s="486">
        <v>2</v>
      </c>
      <c r="BW16" s="486">
        <v>1</v>
      </c>
      <c r="BX16" s="486">
        <v>17</v>
      </c>
      <c r="BY16" s="486" t="s">
        <v>273</v>
      </c>
      <c r="BZ16" s="486" t="s">
        <v>273</v>
      </c>
      <c r="CA16" s="486" t="s">
        <v>273</v>
      </c>
      <c r="CB16" s="486">
        <v>5</v>
      </c>
      <c r="CC16" s="486" t="s">
        <v>273</v>
      </c>
      <c r="CD16" s="486">
        <v>0</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t="s">
        <v>273</v>
      </c>
      <c r="CW16" s="486">
        <v>5</v>
      </c>
      <c r="CX16" s="486" t="s">
        <v>273</v>
      </c>
      <c r="CY16" s="486">
        <v>1</v>
      </c>
      <c r="CZ16" s="486" t="s">
        <v>273</v>
      </c>
      <c r="DA16" s="486">
        <v>169</v>
      </c>
      <c r="DB16" s="486" t="s">
        <v>273</v>
      </c>
      <c r="DC16" s="486" t="s">
        <v>273</v>
      </c>
      <c r="DD16" s="486" t="s">
        <v>273</v>
      </c>
      <c r="DE16" s="486" t="s">
        <v>273</v>
      </c>
      <c r="DF16" s="486">
        <v>16</v>
      </c>
      <c r="DG16" s="486">
        <v>1</v>
      </c>
      <c r="DH16" s="486">
        <v>0</v>
      </c>
      <c r="DI16" s="486" t="s">
        <v>273</v>
      </c>
      <c r="DJ16" s="486" t="s">
        <v>273</v>
      </c>
      <c r="DK16" s="486" t="s">
        <v>273</v>
      </c>
      <c r="DL16" s="486" t="s">
        <v>273</v>
      </c>
      <c r="DM16" s="486" t="s">
        <v>273</v>
      </c>
      <c r="DN16" s="486" t="s">
        <v>273</v>
      </c>
      <c r="DO16" s="486">
        <v>0</v>
      </c>
      <c r="DP16" s="486" t="s">
        <v>273</v>
      </c>
      <c r="DQ16" s="486" t="s">
        <v>273</v>
      </c>
      <c r="DR16" s="486" t="s">
        <v>273</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v>1</v>
      </c>
      <c r="EE16" s="486">
        <v>0</v>
      </c>
      <c r="EF16" s="486">
        <v>0</v>
      </c>
      <c r="EG16" s="486">
        <v>0</v>
      </c>
      <c r="EH16" s="486">
        <v>0</v>
      </c>
      <c r="EI16" s="486">
        <v>1</v>
      </c>
      <c r="EJ16" s="486">
        <v>1</v>
      </c>
      <c r="EK16" s="486">
        <v>0</v>
      </c>
      <c r="EL16" s="486">
        <v>0</v>
      </c>
      <c r="EM16" s="486">
        <v>0</v>
      </c>
      <c r="EN16" s="486">
        <v>1</v>
      </c>
      <c r="EO16" s="486">
        <v>1</v>
      </c>
      <c r="EP16" s="486">
        <v>3</v>
      </c>
      <c r="EQ16" s="486">
        <v>0</v>
      </c>
      <c r="ER16" s="486">
        <v>0</v>
      </c>
      <c r="ES16" s="486">
        <v>0</v>
      </c>
      <c r="ET16" s="486">
        <v>1</v>
      </c>
      <c r="EU16" s="486">
        <v>0</v>
      </c>
      <c r="EV16" s="486">
        <v>2</v>
      </c>
      <c r="EW16" s="486">
        <v>2</v>
      </c>
      <c r="EX16" s="486">
        <v>0</v>
      </c>
      <c r="EY16" s="486">
        <v>1</v>
      </c>
      <c r="EZ16" s="486">
        <v>1</v>
      </c>
      <c r="FA16" s="486">
        <v>1</v>
      </c>
      <c r="FB16" s="486">
        <v>1</v>
      </c>
      <c r="FC16" s="486">
        <v>1</v>
      </c>
      <c r="FD16" s="486">
        <v>0</v>
      </c>
      <c r="FE16" s="486">
        <v>0</v>
      </c>
      <c r="FF16" s="486">
        <v>1</v>
      </c>
      <c r="FG16" s="486">
        <v>0</v>
      </c>
      <c r="FH16" s="486">
        <v>1</v>
      </c>
      <c r="FI16" s="486">
        <v>1</v>
      </c>
      <c r="FJ16" s="486">
        <v>1</v>
      </c>
      <c r="FK16" s="486">
        <v>1</v>
      </c>
      <c r="FL16" s="486">
        <v>1</v>
      </c>
      <c r="FM16" s="486">
        <v>0</v>
      </c>
      <c r="FN16" s="486">
        <v>2</v>
      </c>
      <c r="FO16" s="486">
        <v>0</v>
      </c>
      <c r="FP16" s="486">
        <v>0</v>
      </c>
      <c r="FQ16" s="486">
        <v>2</v>
      </c>
      <c r="FR16" s="486">
        <v>2</v>
      </c>
      <c r="FS16" s="486">
        <v>2</v>
      </c>
      <c r="FT16" s="486">
        <v>4</v>
      </c>
      <c r="FU16" s="486">
        <v>1</v>
      </c>
      <c r="FV16" s="486">
        <v>0</v>
      </c>
      <c r="FW16" s="486">
        <v>0</v>
      </c>
      <c r="FX16" s="486">
        <v>2</v>
      </c>
      <c r="FY16" s="486">
        <v>1</v>
      </c>
      <c r="FZ16" s="486">
        <v>2</v>
      </c>
      <c r="GA16" s="486">
        <v>1</v>
      </c>
      <c r="GB16" s="486">
        <v>1</v>
      </c>
      <c r="GC16" s="486">
        <v>0</v>
      </c>
      <c r="GD16" s="486">
        <v>1</v>
      </c>
      <c r="GE16" s="486">
        <v>2</v>
      </c>
      <c r="GF16" s="486">
        <v>0</v>
      </c>
      <c r="GG16" s="486">
        <v>0</v>
      </c>
      <c r="GH16" s="486">
        <v>1</v>
      </c>
      <c r="GI16" s="486">
        <v>0</v>
      </c>
      <c r="GJ16" s="486">
        <v>0</v>
      </c>
      <c r="GK16" s="486">
        <v>0</v>
      </c>
      <c r="GL16" s="486">
        <v>1</v>
      </c>
      <c r="GM16" s="486">
        <v>1</v>
      </c>
      <c r="GN16" s="486">
        <v>0</v>
      </c>
      <c r="GO16" s="486">
        <v>2</v>
      </c>
      <c r="GP16" s="486">
        <v>1</v>
      </c>
      <c r="GQ16" s="486">
        <v>0</v>
      </c>
      <c r="GR16" s="486">
        <v>1</v>
      </c>
      <c r="GS16" s="486">
        <v>1</v>
      </c>
      <c r="GT16" s="486">
        <v>1</v>
      </c>
      <c r="GU16" s="486">
        <v>0</v>
      </c>
      <c r="GV16" s="486">
        <v>1</v>
      </c>
      <c r="GW16" s="486">
        <v>0</v>
      </c>
      <c r="GX16" s="486">
        <v>1</v>
      </c>
      <c r="GY16" s="486">
        <v>0</v>
      </c>
      <c r="GZ16" s="486">
        <v>1</v>
      </c>
      <c r="HA16" s="486">
        <v>3</v>
      </c>
      <c r="HB16" s="486">
        <v>3</v>
      </c>
      <c r="HC16" s="486">
        <v>0</v>
      </c>
      <c r="HD16" s="486">
        <v>0</v>
      </c>
      <c r="HE16" s="486">
        <v>0</v>
      </c>
      <c r="HF16" s="486">
        <v>0</v>
      </c>
      <c r="HG16" s="486">
        <v>0</v>
      </c>
      <c r="HH16" s="486">
        <v>0</v>
      </c>
      <c r="HI16" s="486">
        <v>0</v>
      </c>
      <c r="HJ16" s="486">
        <v>0</v>
      </c>
      <c r="HK16" s="486">
        <v>1</v>
      </c>
      <c r="HL16" s="486">
        <v>1</v>
      </c>
      <c r="HM16" s="486">
        <v>0</v>
      </c>
      <c r="HN16" s="486">
        <v>1</v>
      </c>
      <c r="HO16" s="486">
        <v>3</v>
      </c>
      <c r="HP16" s="486">
        <v>1</v>
      </c>
      <c r="HQ16" s="486">
        <v>1</v>
      </c>
      <c r="HR16" s="486">
        <v>1</v>
      </c>
      <c r="HS16" s="486">
        <v>1</v>
      </c>
      <c r="HT16" s="486">
        <v>0</v>
      </c>
      <c r="HU16" s="486">
        <v>0</v>
      </c>
      <c r="HV16" s="486">
        <v>0</v>
      </c>
      <c r="HW16" s="486">
        <v>0</v>
      </c>
      <c r="HX16" s="486">
        <v>0</v>
      </c>
      <c r="HY16" s="486">
        <v>0</v>
      </c>
      <c r="HZ16" s="486">
        <v>0</v>
      </c>
      <c r="IA16" s="486">
        <v>0</v>
      </c>
      <c r="IB16" s="486">
        <v>0</v>
      </c>
      <c r="IC16" s="486">
        <v>0</v>
      </c>
      <c r="ID16" s="486">
        <v>1</v>
      </c>
      <c r="IE16" s="486">
        <v>0</v>
      </c>
      <c r="IF16" s="486">
        <v>1</v>
      </c>
      <c r="IG16" s="486">
        <v>0</v>
      </c>
      <c r="IH16" s="486">
        <v>25</v>
      </c>
      <c r="II16" s="486">
        <v>8</v>
      </c>
      <c r="IJ16" s="486">
        <v>3</v>
      </c>
      <c r="IK16" s="486">
        <v>4</v>
      </c>
      <c r="IL16" s="486">
        <v>1</v>
      </c>
      <c r="IM16" s="486">
        <v>0</v>
      </c>
      <c r="IN16" s="486">
        <v>0</v>
      </c>
      <c r="IO16" s="486">
        <v>2</v>
      </c>
      <c r="IP16" s="486">
        <v>0</v>
      </c>
      <c r="IQ16" s="486" t="s">
        <v>97</v>
      </c>
      <c r="IR16" s="486" t="s">
        <v>97</v>
      </c>
      <c r="IS16" s="486">
        <v>0</v>
      </c>
      <c r="IT16" s="486">
        <v>0</v>
      </c>
      <c r="IU16" s="486">
        <v>0</v>
      </c>
      <c r="IV16" s="486">
        <v>0</v>
      </c>
      <c r="IW16" s="486">
        <v>0</v>
      </c>
      <c r="IX16" s="486">
        <v>0</v>
      </c>
      <c r="IY16" s="486">
        <v>1</v>
      </c>
      <c r="IZ16" s="486">
        <v>4</v>
      </c>
      <c r="JA16" s="486">
        <v>1</v>
      </c>
      <c r="JB16" s="486">
        <v>0</v>
      </c>
      <c r="JC16" s="486">
        <v>0</v>
      </c>
      <c r="JD16" s="486">
        <v>0</v>
      </c>
      <c r="JE16" s="486">
        <v>0</v>
      </c>
      <c r="JF16" s="486">
        <v>0</v>
      </c>
      <c r="JG16" s="486">
        <v>0</v>
      </c>
      <c r="JH16" s="486">
        <v>1</v>
      </c>
      <c r="JI16" s="486">
        <v>6</v>
      </c>
      <c r="JJ16" s="486">
        <v>2</v>
      </c>
      <c r="JK16" s="486">
        <v>1</v>
      </c>
      <c r="JL16" s="486">
        <v>1</v>
      </c>
      <c r="JM16" s="486">
        <v>1</v>
      </c>
      <c r="JN16" s="486">
        <v>0</v>
      </c>
      <c r="JO16" s="486">
        <v>0</v>
      </c>
      <c r="JP16" s="486">
        <v>0</v>
      </c>
      <c r="JQ16" s="486">
        <v>0</v>
      </c>
      <c r="JR16" s="486">
        <v>0</v>
      </c>
      <c r="JS16" s="486">
        <v>0</v>
      </c>
      <c r="JT16" s="486">
        <v>3</v>
      </c>
      <c r="JU16" s="486" t="s">
        <v>273</v>
      </c>
    </row>
    <row r="17" spans="1:281" ht="23.25" customHeight="1" x14ac:dyDescent="0.3">
      <c r="A17" s="164"/>
      <c r="B17" s="290" t="s">
        <v>1407</v>
      </c>
      <c r="C17" s="481">
        <v>11034.153</v>
      </c>
      <c r="D17" s="481">
        <v>5923.2579999999998</v>
      </c>
      <c r="E17" s="481">
        <v>2488.076</v>
      </c>
      <c r="F17" s="481">
        <v>1036.681</v>
      </c>
      <c r="G17" s="481">
        <v>1585.8630000000001</v>
      </c>
      <c r="H17" s="481">
        <v>0.27300000000000002</v>
      </c>
      <c r="I17" s="479"/>
      <c r="J17" s="481">
        <v>739</v>
      </c>
      <c r="K17" s="481" t="s">
        <v>273</v>
      </c>
      <c r="L17" s="481" t="s">
        <v>273</v>
      </c>
      <c r="M17" s="481">
        <v>84</v>
      </c>
      <c r="N17" s="481">
        <v>243</v>
      </c>
      <c r="O17" s="481">
        <v>95</v>
      </c>
      <c r="P17" s="481">
        <v>58</v>
      </c>
      <c r="Q17" s="481" t="s">
        <v>273</v>
      </c>
      <c r="R17" s="481">
        <v>83</v>
      </c>
      <c r="S17" s="481">
        <v>97</v>
      </c>
      <c r="T17" s="481">
        <v>44</v>
      </c>
      <c r="U17" s="481">
        <v>41</v>
      </c>
      <c r="V17" s="481">
        <v>85</v>
      </c>
      <c r="W17" s="481">
        <v>30</v>
      </c>
      <c r="X17" s="481">
        <v>37</v>
      </c>
      <c r="Y17" s="481">
        <v>127</v>
      </c>
      <c r="Z17" s="481">
        <v>52</v>
      </c>
      <c r="AA17" s="481">
        <v>36</v>
      </c>
      <c r="AB17" s="481">
        <v>35</v>
      </c>
      <c r="AC17" s="481">
        <v>29</v>
      </c>
      <c r="AD17" s="481">
        <v>25</v>
      </c>
      <c r="AE17" s="481">
        <v>21</v>
      </c>
      <c r="AF17" s="481">
        <v>25</v>
      </c>
      <c r="AG17" s="481">
        <v>19</v>
      </c>
      <c r="AH17" s="481">
        <v>53</v>
      </c>
      <c r="AI17" s="481">
        <v>130</v>
      </c>
      <c r="AJ17" s="481" t="s">
        <v>273</v>
      </c>
      <c r="AK17" s="481">
        <v>36</v>
      </c>
      <c r="AL17" s="481">
        <v>16</v>
      </c>
      <c r="AM17" s="481">
        <v>78</v>
      </c>
      <c r="AN17" s="481">
        <v>112</v>
      </c>
      <c r="AO17" s="481">
        <v>76</v>
      </c>
      <c r="AP17" s="481">
        <v>77</v>
      </c>
      <c r="AQ17" s="481">
        <v>27</v>
      </c>
      <c r="AR17" s="481">
        <v>14</v>
      </c>
      <c r="AS17" s="481" t="s">
        <v>273</v>
      </c>
      <c r="AT17" s="481" t="s">
        <v>273</v>
      </c>
      <c r="AU17" s="481">
        <v>367</v>
      </c>
      <c r="AV17" s="481">
        <v>101</v>
      </c>
      <c r="AW17" s="481">
        <v>106</v>
      </c>
      <c r="AX17" s="481" t="s">
        <v>273</v>
      </c>
      <c r="AY17" s="481">
        <v>62</v>
      </c>
      <c r="AZ17" s="481">
        <v>76</v>
      </c>
      <c r="BA17" s="481">
        <v>49</v>
      </c>
      <c r="BB17" s="481">
        <v>47</v>
      </c>
      <c r="BC17" s="481">
        <v>68</v>
      </c>
      <c r="BD17" s="481">
        <v>234</v>
      </c>
      <c r="BE17" s="481">
        <v>67</v>
      </c>
      <c r="BF17" s="481">
        <v>67</v>
      </c>
      <c r="BG17" s="481">
        <v>58</v>
      </c>
      <c r="BH17" s="481">
        <v>27</v>
      </c>
      <c r="BI17" s="481">
        <v>53</v>
      </c>
      <c r="BJ17" s="481" t="s">
        <v>273</v>
      </c>
      <c r="BK17" s="481">
        <v>198</v>
      </c>
      <c r="BL17" s="481">
        <v>166</v>
      </c>
      <c r="BM17" s="481">
        <v>86</v>
      </c>
      <c r="BN17" s="481">
        <v>103</v>
      </c>
      <c r="BO17" s="481">
        <v>63</v>
      </c>
      <c r="BP17" s="481">
        <v>70</v>
      </c>
      <c r="BQ17" s="481">
        <v>26</v>
      </c>
      <c r="BR17" s="481">
        <v>784</v>
      </c>
      <c r="BS17" s="481" t="s">
        <v>273</v>
      </c>
      <c r="BT17" s="481">
        <v>98</v>
      </c>
      <c r="BU17" s="481" t="s">
        <v>273</v>
      </c>
      <c r="BV17" s="481">
        <v>70</v>
      </c>
      <c r="BW17" s="481">
        <v>46</v>
      </c>
      <c r="BX17" s="481">
        <v>66</v>
      </c>
      <c r="BY17" s="481" t="s">
        <v>273</v>
      </c>
      <c r="BZ17" s="481" t="s">
        <v>273</v>
      </c>
      <c r="CA17" s="481" t="s">
        <v>273</v>
      </c>
      <c r="CB17" s="481">
        <v>33</v>
      </c>
      <c r="CC17" s="481" t="s">
        <v>273</v>
      </c>
      <c r="CD17" s="481">
        <v>30</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t="s">
        <v>273</v>
      </c>
      <c r="CV17" s="481" t="s">
        <v>273</v>
      </c>
      <c r="CW17" s="481">
        <v>28</v>
      </c>
      <c r="CX17" s="481" t="s">
        <v>273</v>
      </c>
      <c r="CY17" s="481">
        <v>21</v>
      </c>
      <c r="CZ17" s="481" t="s">
        <v>273</v>
      </c>
      <c r="DA17" s="481">
        <v>517</v>
      </c>
      <c r="DB17" s="481" t="s">
        <v>273</v>
      </c>
      <c r="DC17" s="481" t="s">
        <v>273</v>
      </c>
      <c r="DD17" s="481" t="s">
        <v>273</v>
      </c>
      <c r="DE17" s="481" t="s">
        <v>273</v>
      </c>
      <c r="DF17" s="481">
        <v>65</v>
      </c>
      <c r="DG17" s="481">
        <v>65</v>
      </c>
      <c r="DH17" s="481">
        <v>12</v>
      </c>
      <c r="DI17" s="481" t="s">
        <v>273</v>
      </c>
      <c r="DJ17" s="481" t="s">
        <v>273</v>
      </c>
      <c r="DK17" s="481" t="s">
        <v>273</v>
      </c>
      <c r="DL17" s="481" t="s">
        <v>273</v>
      </c>
      <c r="DM17" s="481" t="s">
        <v>273</v>
      </c>
      <c r="DN17" s="481" t="s">
        <v>273</v>
      </c>
      <c r="DO17" s="481">
        <v>63</v>
      </c>
      <c r="DP17" s="481" t="s">
        <v>273</v>
      </c>
      <c r="DQ17" s="481" t="s">
        <v>273</v>
      </c>
      <c r="DR17" s="481" t="s">
        <v>273</v>
      </c>
      <c r="DS17" s="481" t="s">
        <v>273</v>
      </c>
      <c r="DT17" s="481" t="s">
        <v>273</v>
      </c>
      <c r="DU17" s="481" t="s">
        <v>273</v>
      </c>
      <c r="DV17" s="481" t="s">
        <v>273</v>
      </c>
      <c r="DW17" s="481" t="s">
        <v>273</v>
      </c>
      <c r="DX17" s="481" t="s">
        <v>273</v>
      </c>
      <c r="DY17" s="481" t="s">
        <v>273</v>
      </c>
      <c r="DZ17" s="481" t="s">
        <v>273</v>
      </c>
      <c r="EA17" s="481" t="s">
        <v>273</v>
      </c>
      <c r="EB17" s="481" t="s">
        <v>273</v>
      </c>
      <c r="EC17" s="481" t="s">
        <v>273</v>
      </c>
      <c r="ED17" s="481">
        <v>17</v>
      </c>
      <c r="EE17" s="481">
        <v>6</v>
      </c>
      <c r="EF17" s="481">
        <v>4</v>
      </c>
      <c r="EG17" s="481">
        <v>3</v>
      </c>
      <c r="EH17" s="481">
        <v>7</v>
      </c>
      <c r="EI17" s="481">
        <v>8</v>
      </c>
      <c r="EJ17" s="481">
        <v>18</v>
      </c>
      <c r="EK17" s="481">
        <v>8</v>
      </c>
      <c r="EL17" s="481">
        <v>7</v>
      </c>
      <c r="EM17" s="481">
        <v>7</v>
      </c>
      <c r="EN17" s="481">
        <v>9</v>
      </c>
      <c r="EO17" s="481">
        <v>10</v>
      </c>
      <c r="EP17" s="481">
        <v>21</v>
      </c>
      <c r="EQ17" s="481">
        <v>4</v>
      </c>
      <c r="ER17" s="481">
        <v>6</v>
      </c>
      <c r="ES17" s="481">
        <v>5</v>
      </c>
      <c r="ET17" s="481">
        <v>9</v>
      </c>
      <c r="EU17" s="481">
        <v>10</v>
      </c>
      <c r="EV17" s="481">
        <v>13</v>
      </c>
      <c r="EW17" s="481">
        <v>15</v>
      </c>
      <c r="EX17" s="481">
        <v>15</v>
      </c>
      <c r="EY17" s="481">
        <v>15</v>
      </c>
      <c r="EZ17" s="481">
        <v>8</v>
      </c>
      <c r="FA17" s="481">
        <v>11</v>
      </c>
      <c r="FB17" s="481">
        <v>9</v>
      </c>
      <c r="FC17" s="481">
        <v>14</v>
      </c>
      <c r="FD17" s="481">
        <v>2</v>
      </c>
      <c r="FE17" s="481">
        <v>6</v>
      </c>
      <c r="FF17" s="481">
        <v>8</v>
      </c>
      <c r="FG17" s="481">
        <v>5</v>
      </c>
      <c r="FH17" s="481">
        <v>17</v>
      </c>
      <c r="FI17" s="481">
        <v>8</v>
      </c>
      <c r="FJ17" s="481">
        <v>10</v>
      </c>
      <c r="FK17" s="481">
        <v>5</v>
      </c>
      <c r="FL17" s="481">
        <v>3</v>
      </c>
      <c r="FM17" s="481">
        <v>3</v>
      </c>
      <c r="FN17" s="481">
        <v>16</v>
      </c>
      <c r="FO17" s="481">
        <v>7</v>
      </c>
      <c r="FP17" s="481">
        <v>5</v>
      </c>
      <c r="FQ17" s="481">
        <v>32</v>
      </c>
      <c r="FR17" s="481">
        <v>25</v>
      </c>
      <c r="FS17" s="481">
        <v>24</v>
      </c>
      <c r="FT17" s="481">
        <v>28</v>
      </c>
      <c r="FU17" s="481">
        <v>9</v>
      </c>
      <c r="FV17" s="481">
        <v>4</v>
      </c>
      <c r="FW17" s="481">
        <v>5</v>
      </c>
      <c r="FX17" s="481">
        <v>13</v>
      </c>
      <c r="FY17" s="481">
        <v>25</v>
      </c>
      <c r="FZ17" s="481">
        <v>8</v>
      </c>
      <c r="GA17" s="481">
        <v>4</v>
      </c>
      <c r="GB17" s="481">
        <v>4</v>
      </c>
      <c r="GC17" s="481">
        <v>5</v>
      </c>
      <c r="GD17" s="481">
        <v>12</v>
      </c>
      <c r="GE17" s="481">
        <v>17</v>
      </c>
      <c r="GF17" s="481">
        <v>5</v>
      </c>
      <c r="GG17" s="481">
        <v>10</v>
      </c>
      <c r="GH17" s="481">
        <v>7</v>
      </c>
      <c r="GI17" s="481">
        <v>5</v>
      </c>
      <c r="GJ17" s="481">
        <v>5</v>
      </c>
      <c r="GK17" s="481">
        <v>3</v>
      </c>
      <c r="GL17" s="481">
        <v>6</v>
      </c>
      <c r="GM17" s="481">
        <v>9</v>
      </c>
      <c r="GN17" s="481">
        <v>8</v>
      </c>
      <c r="GO17" s="481">
        <v>20</v>
      </c>
      <c r="GP17" s="481">
        <v>12</v>
      </c>
      <c r="GQ17" s="481">
        <v>9</v>
      </c>
      <c r="GR17" s="481">
        <v>8</v>
      </c>
      <c r="GS17" s="481">
        <v>6</v>
      </c>
      <c r="GT17" s="481">
        <v>11</v>
      </c>
      <c r="GU17" s="481">
        <v>5</v>
      </c>
      <c r="GV17" s="481">
        <v>11</v>
      </c>
      <c r="GW17" s="481">
        <v>3</v>
      </c>
      <c r="GX17" s="481">
        <v>9</v>
      </c>
      <c r="GY17" s="481">
        <v>6</v>
      </c>
      <c r="GZ17" s="481">
        <v>8</v>
      </c>
      <c r="HA17" s="481">
        <v>22</v>
      </c>
      <c r="HB17" s="481">
        <v>17</v>
      </c>
      <c r="HC17" s="481">
        <v>7</v>
      </c>
      <c r="HD17" s="481">
        <v>6</v>
      </c>
      <c r="HE17" s="481">
        <v>5</v>
      </c>
      <c r="HF17" s="481">
        <v>9</v>
      </c>
      <c r="HG17" s="481">
        <v>4</v>
      </c>
      <c r="HH17" s="481">
        <v>7</v>
      </c>
      <c r="HI17" s="481">
        <v>6</v>
      </c>
      <c r="HJ17" s="481">
        <v>6</v>
      </c>
      <c r="HK17" s="481">
        <v>10</v>
      </c>
      <c r="HL17" s="481">
        <v>9</v>
      </c>
      <c r="HM17" s="481">
        <v>6</v>
      </c>
      <c r="HN17" s="481">
        <v>15</v>
      </c>
      <c r="HO17" s="481">
        <v>25</v>
      </c>
      <c r="HP17" s="481">
        <v>10</v>
      </c>
      <c r="HQ17" s="481">
        <v>7</v>
      </c>
      <c r="HR17" s="481">
        <v>11</v>
      </c>
      <c r="HS17" s="481">
        <v>10</v>
      </c>
      <c r="HT17" s="481">
        <v>11</v>
      </c>
      <c r="HU17" s="481">
        <v>6</v>
      </c>
      <c r="HV17" s="481">
        <v>8</v>
      </c>
      <c r="HW17" s="481">
        <v>6</v>
      </c>
      <c r="HX17" s="481">
        <v>11</v>
      </c>
      <c r="HY17" s="481">
        <v>18</v>
      </c>
      <c r="HZ17" s="481">
        <v>5</v>
      </c>
      <c r="IA17" s="481">
        <v>3</v>
      </c>
      <c r="IB17" s="481">
        <v>13</v>
      </c>
      <c r="IC17" s="481">
        <v>6</v>
      </c>
      <c r="ID17" s="481">
        <v>13</v>
      </c>
      <c r="IE17" s="481">
        <v>5</v>
      </c>
      <c r="IF17" s="481">
        <v>7</v>
      </c>
      <c r="IG17" s="481">
        <v>4</v>
      </c>
      <c r="IH17" s="481">
        <v>64</v>
      </c>
      <c r="II17" s="481">
        <v>40</v>
      </c>
      <c r="IJ17" s="481">
        <v>58</v>
      </c>
      <c r="IK17" s="481">
        <v>13</v>
      </c>
      <c r="IL17" s="481">
        <v>11</v>
      </c>
      <c r="IM17" s="481">
        <v>5</v>
      </c>
      <c r="IN17" s="481">
        <v>6</v>
      </c>
      <c r="IO17" s="481">
        <v>11</v>
      </c>
      <c r="IP17" s="481">
        <v>3</v>
      </c>
      <c r="IQ17" s="481">
        <v>2</v>
      </c>
      <c r="IR17" s="481">
        <v>1</v>
      </c>
      <c r="IS17" s="481">
        <v>5</v>
      </c>
      <c r="IT17" s="481">
        <v>6</v>
      </c>
      <c r="IU17" s="481">
        <v>4</v>
      </c>
      <c r="IV17" s="481">
        <v>3</v>
      </c>
      <c r="IW17" s="481">
        <v>3</v>
      </c>
      <c r="IX17" s="481">
        <v>6</v>
      </c>
      <c r="IY17" s="481">
        <v>8</v>
      </c>
      <c r="IZ17" s="481">
        <v>51</v>
      </c>
      <c r="JA17" s="481">
        <v>15</v>
      </c>
      <c r="JB17" s="481">
        <v>6</v>
      </c>
      <c r="JC17" s="481">
        <v>4</v>
      </c>
      <c r="JD17" s="481">
        <v>12</v>
      </c>
      <c r="JE17" s="481">
        <v>5</v>
      </c>
      <c r="JF17" s="481">
        <v>6</v>
      </c>
      <c r="JG17" s="481">
        <v>8</v>
      </c>
      <c r="JH17" s="481">
        <v>12</v>
      </c>
      <c r="JI17" s="481">
        <v>28</v>
      </c>
      <c r="JJ17" s="481">
        <v>6</v>
      </c>
      <c r="JK17" s="481">
        <v>5</v>
      </c>
      <c r="JL17" s="481">
        <v>10</v>
      </c>
      <c r="JM17" s="481">
        <v>9</v>
      </c>
      <c r="JN17" s="481">
        <v>10</v>
      </c>
      <c r="JO17" s="481">
        <v>8</v>
      </c>
      <c r="JP17" s="481">
        <v>3</v>
      </c>
      <c r="JQ17" s="481">
        <v>4</v>
      </c>
      <c r="JR17" s="481">
        <v>5</v>
      </c>
      <c r="JS17" s="481">
        <v>5</v>
      </c>
      <c r="JT17" s="481">
        <v>7</v>
      </c>
      <c r="JU17" s="481" t="s">
        <v>273</v>
      </c>
    </row>
    <row r="18" spans="1:281" ht="23.25" customHeight="1" x14ac:dyDescent="0.3">
      <c r="A18" s="164"/>
      <c r="B18" s="290" t="s">
        <v>1</v>
      </c>
      <c r="C18" s="481">
        <v>23680.825000000001</v>
      </c>
      <c r="D18" s="481">
        <v>10730.331</v>
      </c>
      <c r="E18" s="481">
        <v>4339.6779999999999</v>
      </c>
      <c r="F18" s="481">
        <v>4007.6990000000001</v>
      </c>
      <c r="G18" s="481">
        <v>4500.0879999999997</v>
      </c>
      <c r="H18" s="481">
        <v>103.026</v>
      </c>
      <c r="I18" s="479"/>
      <c r="J18" s="481">
        <v>914</v>
      </c>
      <c r="K18" s="481">
        <v>379</v>
      </c>
      <c r="L18" s="481">
        <v>544</v>
      </c>
      <c r="M18" s="481">
        <v>278</v>
      </c>
      <c r="N18" s="481">
        <v>286</v>
      </c>
      <c r="O18" s="481">
        <v>215</v>
      </c>
      <c r="P18" s="481">
        <v>223</v>
      </c>
      <c r="Q18" s="481">
        <v>227</v>
      </c>
      <c r="R18" s="481">
        <v>158</v>
      </c>
      <c r="S18" s="481">
        <v>180</v>
      </c>
      <c r="T18" s="481">
        <v>106</v>
      </c>
      <c r="U18" s="481">
        <v>93</v>
      </c>
      <c r="V18" s="481">
        <v>66</v>
      </c>
      <c r="W18" s="481">
        <v>78</v>
      </c>
      <c r="X18" s="481">
        <v>108</v>
      </c>
      <c r="Y18" s="481">
        <v>125</v>
      </c>
      <c r="Z18" s="481">
        <v>76</v>
      </c>
      <c r="AA18" s="481">
        <v>91</v>
      </c>
      <c r="AB18" s="481">
        <v>51</v>
      </c>
      <c r="AC18" s="481">
        <v>96</v>
      </c>
      <c r="AD18" s="481">
        <v>78</v>
      </c>
      <c r="AE18" s="481">
        <v>66</v>
      </c>
      <c r="AF18" s="481">
        <v>44</v>
      </c>
      <c r="AG18" s="481">
        <v>40</v>
      </c>
      <c r="AH18" s="481">
        <v>153</v>
      </c>
      <c r="AI18" s="481">
        <v>154</v>
      </c>
      <c r="AJ18" s="481">
        <v>164</v>
      </c>
      <c r="AK18" s="481">
        <v>86</v>
      </c>
      <c r="AL18" s="481">
        <v>52</v>
      </c>
      <c r="AM18" s="481">
        <v>133</v>
      </c>
      <c r="AN18" s="481">
        <v>204</v>
      </c>
      <c r="AO18" s="481">
        <v>152</v>
      </c>
      <c r="AP18" s="481">
        <v>75</v>
      </c>
      <c r="AQ18" s="481">
        <v>141</v>
      </c>
      <c r="AR18" s="481">
        <v>90</v>
      </c>
      <c r="AS18" s="481">
        <v>96</v>
      </c>
      <c r="AT18" s="481">
        <v>1151</v>
      </c>
      <c r="AU18" s="481">
        <v>496</v>
      </c>
      <c r="AV18" s="481">
        <v>128</v>
      </c>
      <c r="AW18" s="481">
        <v>161</v>
      </c>
      <c r="AX18" s="481">
        <v>216</v>
      </c>
      <c r="AY18" s="481">
        <v>139</v>
      </c>
      <c r="AZ18" s="481">
        <v>160</v>
      </c>
      <c r="BA18" s="481">
        <v>62</v>
      </c>
      <c r="BB18" s="481">
        <v>45</v>
      </c>
      <c r="BC18" s="481">
        <v>83</v>
      </c>
      <c r="BD18" s="481">
        <v>131</v>
      </c>
      <c r="BE18" s="481">
        <v>116</v>
      </c>
      <c r="BF18" s="481">
        <v>75</v>
      </c>
      <c r="BG18" s="481">
        <v>85</v>
      </c>
      <c r="BH18" s="481">
        <v>34</v>
      </c>
      <c r="BI18" s="481">
        <v>62</v>
      </c>
      <c r="BJ18" s="481">
        <v>453</v>
      </c>
      <c r="BK18" s="481">
        <v>325</v>
      </c>
      <c r="BL18" s="481">
        <v>234</v>
      </c>
      <c r="BM18" s="481">
        <v>80</v>
      </c>
      <c r="BN18" s="481">
        <v>144</v>
      </c>
      <c r="BO18" s="481">
        <v>111</v>
      </c>
      <c r="BP18" s="481">
        <v>126</v>
      </c>
      <c r="BQ18" s="481">
        <v>61</v>
      </c>
      <c r="BR18" s="481">
        <v>337</v>
      </c>
      <c r="BS18" s="481">
        <v>426</v>
      </c>
      <c r="BT18" s="481">
        <v>189</v>
      </c>
      <c r="BU18" s="481">
        <v>186</v>
      </c>
      <c r="BV18" s="481">
        <v>97</v>
      </c>
      <c r="BW18" s="481">
        <v>102</v>
      </c>
      <c r="BX18" s="481">
        <v>89</v>
      </c>
      <c r="BY18" s="481">
        <v>100</v>
      </c>
      <c r="BZ18" s="481">
        <v>84</v>
      </c>
      <c r="CA18" s="481">
        <v>29</v>
      </c>
      <c r="CB18" s="481">
        <v>61</v>
      </c>
      <c r="CC18" s="481">
        <v>54</v>
      </c>
      <c r="CD18" s="481">
        <v>48</v>
      </c>
      <c r="CE18" s="481">
        <v>43</v>
      </c>
      <c r="CF18" s="481">
        <v>77</v>
      </c>
      <c r="CG18" s="481">
        <v>46</v>
      </c>
      <c r="CH18" s="481">
        <v>43</v>
      </c>
      <c r="CI18" s="481">
        <v>35</v>
      </c>
      <c r="CJ18" s="481">
        <v>36</v>
      </c>
      <c r="CK18" s="481">
        <v>22</v>
      </c>
      <c r="CL18" s="481">
        <v>22</v>
      </c>
      <c r="CM18" s="481">
        <v>27</v>
      </c>
      <c r="CN18" s="481">
        <v>21</v>
      </c>
      <c r="CO18" s="481">
        <v>19</v>
      </c>
      <c r="CP18" s="481">
        <v>17</v>
      </c>
      <c r="CQ18" s="481">
        <v>21</v>
      </c>
      <c r="CR18" s="481">
        <v>10</v>
      </c>
      <c r="CS18" s="481">
        <v>11</v>
      </c>
      <c r="CT18" s="481">
        <v>5</v>
      </c>
      <c r="CU18" s="481">
        <v>7</v>
      </c>
      <c r="CV18" s="481">
        <v>116</v>
      </c>
      <c r="CW18" s="481">
        <v>58</v>
      </c>
      <c r="CX18" s="481">
        <v>194</v>
      </c>
      <c r="CY18" s="481">
        <v>105</v>
      </c>
      <c r="CZ18" s="481">
        <v>126</v>
      </c>
      <c r="DA18" s="481">
        <v>391</v>
      </c>
      <c r="DB18" s="481">
        <v>311</v>
      </c>
      <c r="DC18" s="481">
        <v>240</v>
      </c>
      <c r="DD18" s="481">
        <v>139</v>
      </c>
      <c r="DE18" s="481">
        <v>103</v>
      </c>
      <c r="DF18" s="481">
        <v>146</v>
      </c>
      <c r="DG18" s="481">
        <v>84</v>
      </c>
      <c r="DH18" s="481">
        <v>45</v>
      </c>
      <c r="DI18" s="481">
        <v>462</v>
      </c>
      <c r="DJ18" s="481">
        <v>422</v>
      </c>
      <c r="DK18" s="481">
        <v>408</v>
      </c>
      <c r="DL18" s="481">
        <v>309</v>
      </c>
      <c r="DM18" s="481">
        <v>316</v>
      </c>
      <c r="DN18" s="481">
        <v>259</v>
      </c>
      <c r="DO18" s="481">
        <v>234</v>
      </c>
      <c r="DP18" s="481">
        <v>206</v>
      </c>
      <c r="DQ18" s="481">
        <v>131</v>
      </c>
      <c r="DR18" s="481">
        <v>129</v>
      </c>
      <c r="DS18" s="481">
        <v>3</v>
      </c>
      <c r="DT18" s="481">
        <v>77</v>
      </c>
      <c r="DU18" s="481">
        <v>66</v>
      </c>
      <c r="DV18" s="481">
        <v>74</v>
      </c>
      <c r="DW18" s="481">
        <v>277</v>
      </c>
      <c r="DX18" s="481">
        <v>317</v>
      </c>
      <c r="DY18" s="481">
        <v>115</v>
      </c>
      <c r="DZ18" s="481">
        <v>77</v>
      </c>
      <c r="EA18" s="481">
        <v>20</v>
      </c>
      <c r="EB18" s="481">
        <v>8</v>
      </c>
      <c r="EC18" s="481">
        <v>87</v>
      </c>
      <c r="ED18" s="481">
        <v>79</v>
      </c>
      <c r="EE18" s="481">
        <v>23</v>
      </c>
      <c r="EF18" s="481">
        <v>19</v>
      </c>
      <c r="EG18" s="481">
        <v>18</v>
      </c>
      <c r="EH18" s="481">
        <v>18</v>
      </c>
      <c r="EI18" s="481">
        <v>19</v>
      </c>
      <c r="EJ18" s="481">
        <v>57</v>
      </c>
      <c r="EK18" s="481">
        <v>40</v>
      </c>
      <c r="EL18" s="481">
        <v>28</v>
      </c>
      <c r="EM18" s="481">
        <v>22</v>
      </c>
      <c r="EN18" s="481">
        <v>26</v>
      </c>
      <c r="EO18" s="481">
        <v>26</v>
      </c>
      <c r="EP18" s="481">
        <v>87</v>
      </c>
      <c r="EQ18" s="481">
        <v>15</v>
      </c>
      <c r="ER18" s="481">
        <v>23</v>
      </c>
      <c r="ES18" s="481">
        <v>15</v>
      </c>
      <c r="ET18" s="481">
        <v>25</v>
      </c>
      <c r="EU18" s="481">
        <v>45</v>
      </c>
      <c r="EV18" s="481">
        <v>50</v>
      </c>
      <c r="EW18" s="481">
        <v>59</v>
      </c>
      <c r="EX18" s="481">
        <v>79</v>
      </c>
      <c r="EY18" s="481">
        <v>45</v>
      </c>
      <c r="EZ18" s="481">
        <v>23</v>
      </c>
      <c r="FA18" s="481">
        <v>15</v>
      </c>
      <c r="FB18" s="481">
        <v>20</v>
      </c>
      <c r="FC18" s="481">
        <v>45</v>
      </c>
      <c r="FD18" s="481">
        <v>8</v>
      </c>
      <c r="FE18" s="481">
        <v>28</v>
      </c>
      <c r="FF18" s="481">
        <v>24</v>
      </c>
      <c r="FG18" s="481">
        <v>15</v>
      </c>
      <c r="FH18" s="481">
        <v>45</v>
      </c>
      <c r="FI18" s="481">
        <v>29</v>
      </c>
      <c r="FJ18" s="481">
        <v>29</v>
      </c>
      <c r="FK18" s="481">
        <v>17</v>
      </c>
      <c r="FL18" s="481">
        <v>11</v>
      </c>
      <c r="FM18" s="481">
        <v>10</v>
      </c>
      <c r="FN18" s="481">
        <v>67</v>
      </c>
      <c r="FO18" s="481">
        <v>29</v>
      </c>
      <c r="FP18" s="481">
        <v>26</v>
      </c>
      <c r="FQ18" s="481">
        <v>46</v>
      </c>
      <c r="FR18" s="481">
        <v>67</v>
      </c>
      <c r="FS18" s="481">
        <v>48</v>
      </c>
      <c r="FT18" s="481">
        <v>99</v>
      </c>
      <c r="FU18" s="481">
        <v>39</v>
      </c>
      <c r="FV18" s="481">
        <v>13</v>
      </c>
      <c r="FW18" s="481">
        <v>20</v>
      </c>
      <c r="FX18" s="481">
        <v>31</v>
      </c>
      <c r="FY18" s="481">
        <v>13</v>
      </c>
      <c r="FZ18" s="481">
        <v>18</v>
      </c>
      <c r="GA18" s="481">
        <v>9</v>
      </c>
      <c r="GB18" s="481">
        <v>9</v>
      </c>
      <c r="GC18" s="481">
        <v>15</v>
      </c>
      <c r="GD18" s="481">
        <v>31</v>
      </c>
      <c r="GE18" s="481">
        <v>64</v>
      </c>
      <c r="GF18" s="481">
        <v>19</v>
      </c>
      <c r="GG18" s="481">
        <v>15</v>
      </c>
      <c r="GH18" s="481">
        <v>15</v>
      </c>
      <c r="GI18" s="481">
        <v>19</v>
      </c>
      <c r="GJ18" s="481">
        <v>13</v>
      </c>
      <c r="GK18" s="481">
        <v>8</v>
      </c>
      <c r="GL18" s="481">
        <v>16</v>
      </c>
      <c r="GM18" s="481">
        <v>30</v>
      </c>
      <c r="GN18" s="481">
        <v>13</v>
      </c>
      <c r="GO18" s="481">
        <v>38</v>
      </c>
      <c r="GP18" s="481">
        <v>36</v>
      </c>
      <c r="GQ18" s="481">
        <v>26</v>
      </c>
      <c r="GR18" s="481">
        <v>20</v>
      </c>
      <c r="GS18" s="481">
        <v>17</v>
      </c>
      <c r="GT18" s="481">
        <v>38</v>
      </c>
      <c r="GU18" s="481">
        <v>13</v>
      </c>
      <c r="GV18" s="481">
        <v>28</v>
      </c>
      <c r="GW18" s="481">
        <v>9</v>
      </c>
      <c r="GX18" s="481">
        <v>39</v>
      </c>
      <c r="GY18" s="481">
        <v>17</v>
      </c>
      <c r="GZ18" s="481">
        <v>10</v>
      </c>
      <c r="HA18" s="481">
        <v>86</v>
      </c>
      <c r="HB18" s="481">
        <v>57</v>
      </c>
      <c r="HC18" s="481">
        <v>17</v>
      </c>
      <c r="HD18" s="481">
        <v>14</v>
      </c>
      <c r="HE18" s="481">
        <v>16</v>
      </c>
      <c r="HF18" s="481">
        <v>31</v>
      </c>
      <c r="HG18" s="481">
        <v>19</v>
      </c>
      <c r="HH18" s="481">
        <v>16</v>
      </c>
      <c r="HI18" s="481">
        <v>15</v>
      </c>
      <c r="HJ18" s="481">
        <v>22</v>
      </c>
      <c r="HK18" s="481">
        <v>28</v>
      </c>
      <c r="HL18" s="481">
        <v>27</v>
      </c>
      <c r="HM18" s="481">
        <v>8</v>
      </c>
      <c r="HN18" s="481">
        <v>58</v>
      </c>
      <c r="HO18" s="481">
        <v>48</v>
      </c>
      <c r="HP18" s="481">
        <v>39</v>
      </c>
      <c r="HQ18" s="481">
        <v>20</v>
      </c>
      <c r="HR18" s="481">
        <v>46</v>
      </c>
      <c r="HS18" s="481">
        <v>62</v>
      </c>
      <c r="HT18" s="481">
        <v>25</v>
      </c>
      <c r="HU18" s="481">
        <v>30</v>
      </c>
      <c r="HV18" s="481">
        <v>11</v>
      </c>
      <c r="HW18" s="481">
        <v>21</v>
      </c>
      <c r="HX18" s="481">
        <v>10</v>
      </c>
      <c r="HY18" s="481">
        <v>6</v>
      </c>
      <c r="HZ18" s="481">
        <v>9</v>
      </c>
      <c r="IA18" s="481">
        <v>16</v>
      </c>
      <c r="IB18" s="481">
        <v>17</v>
      </c>
      <c r="IC18" s="481">
        <v>19</v>
      </c>
      <c r="ID18" s="481">
        <v>43</v>
      </c>
      <c r="IE18" s="481">
        <v>23</v>
      </c>
      <c r="IF18" s="481">
        <v>18</v>
      </c>
      <c r="IG18" s="481">
        <v>20</v>
      </c>
      <c r="IH18" s="481">
        <v>168</v>
      </c>
      <c r="II18" s="481">
        <v>125</v>
      </c>
      <c r="IJ18" s="481">
        <v>31</v>
      </c>
      <c r="IK18" s="481">
        <v>21</v>
      </c>
      <c r="IL18" s="481">
        <v>32</v>
      </c>
      <c r="IM18" s="481">
        <v>24</v>
      </c>
      <c r="IN18" s="481">
        <v>23</v>
      </c>
      <c r="IO18" s="481">
        <v>47</v>
      </c>
      <c r="IP18" s="481">
        <v>10</v>
      </c>
      <c r="IQ18" s="481">
        <v>14</v>
      </c>
      <c r="IR18" s="481">
        <v>9</v>
      </c>
      <c r="IS18" s="481">
        <v>19</v>
      </c>
      <c r="IT18" s="481">
        <v>17</v>
      </c>
      <c r="IU18" s="481">
        <v>14</v>
      </c>
      <c r="IV18" s="481">
        <v>9</v>
      </c>
      <c r="IW18" s="481">
        <v>7</v>
      </c>
      <c r="IX18" s="481">
        <v>12</v>
      </c>
      <c r="IY18" s="481">
        <v>20</v>
      </c>
      <c r="IZ18" s="481">
        <v>129</v>
      </c>
      <c r="JA18" s="481">
        <v>54</v>
      </c>
      <c r="JB18" s="481">
        <v>37</v>
      </c>
      <c r="JC18" s="481">
        <v>14</v>
      </c>
      <c r="JD18" s="481">
        <v>33</v>
      </c>
      <c r="JE18" s="481">
        <v>19</v>
      </c>
      <c r="JF18" s="481">
        <v>16</v>
      </c>
      <c r="JG18" s="481">
        <v>31</v>
      </c>
      <c r="JH18" s="481">
        <v>42</v>
      </c>
      <c r="JI18" s="481">
        <v>95</v>
      </c>
      <c r="JJ18" s="481">
        <v>12</v>
      </c>
      <c r="JK18" s="481">
        <v>19</v>
      </c>
      <c r="JL18" s="481">
        <v>28</v>
      </c>
      <c r="JM18" s="481">
        <v>25</v>
      </c>
      <c r="JN18" s="481">
        <v>53</v>
      </c>
      <c r="JO18" s="481">
        <v>20</v>
      </c>
      <c r="JP18" s="481">
        <v>9</v>
      </c>
      <c r="JQ18" s="481">
        <v>11</v>
      </c>
      <c r="JR18" s="481">
        <v>18</v>
      </c>
      <c r="JS18" s="481">
        <v>17</v>
      </c>
      <c r="JT18" s="481">
        <v>26</v>
      </c>
      <c r="JU18" s="481">
        <v>103</v>
      </c>
    </row>
    <row r="19" spans="1:281" ht="23.25" customHeight="1" x14ac:dyDescent="0.3">
      <c r="A19" s="164"/>
      <c r="B19" s="290" t="s">
        <v>1408</v>
      </c>
      <c r="C19" s="481">
        <v>4757.3680000000004</v>
      </c>
      <c r="D19" s="481">
        <v>1442.7660000000001</v>
      </c>
      <c r="E19" s="481">
        <v>843.08</v>
      </c>
      <c r="F19" s="481">
        <v>1188.1579999999999</v>
      </c>
      <c r="G19" s="481">
        <v>1283.3620000000001</v>
      </c>
      <c r="H19" s="481" t="s">
        <v>97</v>
      </c>
      <c r="I19" s="479"/>
      <c r="J19" s="481">
        <v>114</v>
      </c>
      <c r="K19" s="481">
        <v>75</v>
      </c>
      <c r="L19" s="481">
        <v>70</v>
      </c>
      <c r="M19" s="481">
        <v>35</v>
      </c>
      <c r="N19" s="481">
        <v>48</v>
      </c>
      <c r="O19" s="481">
        <v>8</v>
      </c>
      <c r="P19" s="481">
        <v>7</v>
      </c>
      <c r="Q19" s="481">
        <v>41</v>
      </c>
      <c r="R19" s="481">
        <v>12</v>
      </c>
      <c r="S19" s="481">
        <v>7</v>
      </c>
      <c r="T19" s="481">
        <v>7</v>
      </c>
      <c r="U19" s="481">
        <v>11</v>
      </c>
      <c r="V19" s="481">
        <v>11</v>
      </c>
      <c r="W19" s="481">
        <v>27</v>
      </c>
      <c r="X19" s="481">
        <v>24</v>
      </c>
      <c r="Y19" s="481">
        <v>14</v>
      </c>
      <c r="Z19" s="481">
        <v>12</v>
      </c>
      <c r="AA19" s="481">
        <v>25</v>
      </c>
      <c r="AB19" s="481">
        <v>5</v>
      </c>
      <c r="AC19" s="481">
        <v>10</v>
      </c>
      <c r="AD19" s="481">
        <v>8</v>
      </c>
      <c r="AE19" s="481">
        <v>21</v>
      </c>
      <c r="AF19" s="481">
        <v>14</v>
      </c>
      <c r="AG19" s="481">
        <v>15</v>
      </c>
      <c r="AH19" s="481">
        <v>14</v>
      </c>
      <c r="AI19" s="481">
        <v>15</v>
      </c>
      <c r="AJ19" s="481">
        <v>11</v>
      </c>
      <c r="AK19" s="481">
        <v>9</v>
      </c>
      <c r="AL19" s="481">
        <v>6</v>
      </c>
      <c r="AM19" s="481">
        <v>12</v>
      </c>
      <c r="AN19" s="481">
        <v>16</v>
      </c>
      <c r="AO19" s="481">
        <v>19</v>
      </c>
      <c r="AP19" s="481">
        <v>18</v>
      </c>
      <c r="AQ19" s="481">
        <v>25</v>
      </c>
      <c r="AR19" s="481">
        <v>13</v>
      </c>
      <c r="AS19" s="481">
        <v>16</v>
      </c>
      <c r="AT19" s="481">
        <v>87</v>
      </c>
      <c r="AU19" s="481">
        <v>71</v>
      </c>
      <c r="AV19" s="481">
        <v>10</v>
      </c>
      <c r="AW19" s="481">
        <v>22</v>
      </c>
      <c r="AX19" s="481">
        <v>33</v>
      </c>
      <c r="AY19" s="481">
        <v>16</v>
      </c>
      <c r="AZ19" s="481">
        <v>23</v>
      </c>
      <c r="BA19" s="481">
        <v>7</v>
      </c>
      <c r="BB19" s="481">
        <v>2</v>
      </c>
      <c r="BC19" s="481">
        <v>8</v>
      </c>
      <c r="BD19" s="481">
        <v>19</v>
      </c>
      <c r="BE19" s="481">
        <v>48</v>
      </c>
      <c r="BF19" s="481">
        <v>8</v>
      </c>
      <c r="BG19" s="481">
        <v>31</v>
      </c>
      <c r="BH19" s="481">
        <v>24</v>
      </c>
      <c r="BI19" s="481">
        <v>5</v>
      </c>
      <c r="BJ19" s="481">
        <v>73</v>
      </c>
      <c r="BK19" s="481">
        <v>36</v>
      </c>
      <c r="BL19" s="481">
        <v>26</v>
      </c>
      <c r="BM19" s="481">
        <v>10</v>
      </c>
      <c r="BN19" s="481">
        <v>19</v>
      </c>
      <c r="BO19" s="481">
        <v>5</v>
      </c>
      <c r="BP19" s="481">
        <v>17</v>
      </c>
      <c r="BQ19" s="481">
        <v>19</v>
      </c>
      <c r="BR19" s="481">
        <v>129</v>
      </c>
      <c r="BS19" s="481">
        <v>50</v>
      </c>
      <c r="BT19" s="481">
        <v>46</v>
      </c>
      <c r="BU19" s="481">
        <v>28</v>
      </c>
      <c r="BV19" s="481">
        <v>9</v>
      </c>
      <c r="BW19" s="481">
        <v>8</v>
      </c>
      <c r="BX19" s="481">
        <v>15</v>
      </c>
      <c r="BY19" s="481">
        <v>27</v>
      </c>
      <c r="BZ19" s="481">
        <v>19</v>
      </c>
      <c r="CA19" s="481">
        <v>25</v>
      </c>
      <c r="CB19" s="481">
        <v>11</v>
      </c>
      <c r="CC19" s="481">
        <v>15</v>
      </c>
      <c r="CD19" s="481">
        <v>7</v>
      </c>
      <c r="CE19" s="481">
        <v>5</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t="s">
        <v>97</v>
      </c>
      <c r="CU19" s="481" t="s">
        <v>97</v>
      </c>
      <c r="CV19" s="481">
        <v>16</v>
      </c>
      <c r="CW19" s="481">
        <v>7</v>
      </c>
      <c r="CX19" s="481">
        <v>28</v>
      </c>
      <c r="CY19" s="481">
        <v>19</v>
      </c>
      <c r="CZ19" s="481">
        <v>4</v>
      </c>
      <c r="DA19" s="481">
        <v>184</v>
      </c>
      <c r="DB19" s="481">
        <v>53</v>
      </c>
      <c r="DC19" s="481">
        <v>25</v>
      </c>
      <c r="DD19" s="481">
        <v>35</v>
      </c>
      <c r="DE19" s="481">
        <v>15</v>
      </c>
      <c r="DF19" s="481">
        <v>23</v>
      </c>
      <c r="DG19" s="481">
        <v>23</v>
      </c>
      <c r="DH19" s="481">
        <v>2</v>
      </c>
      <c r="DI19" s="481">
        <v>110</v>
      </c>
      <c r="DJ19" s="481">
        <v>93</v>
      </c>
      <c r="DK19" s="481">
        <v>135</v>
      </c>
      <c r="DL19" s="481">
        <v>124</v>
      </c>
      <c r="DM19" s="481">
        <v>97</v>
      </c>
      <c r="DN19" s="481">
        <v>75</v>
      </c>
      <c r="DO19" s="481">
        <v>79</v>
      </c>
      <c r="DP19" s="481">
        <v>79</v>
      </c>
      <c r="DQ19" s="481">
        <v>32</v>
      </c>
      <c r="DR19" s="481">
        <v>41</v>
      </c>
      <c r="DS19" s="481">
        <v>44</v>
      </c>
      <c r="DT19" s="481">
        <v>17</v>
      </c>
      <c r="DU19" s="481">
        <v>11</v>
      </c>
      <c r="DV19" s="481">
        <v>16</v>
      </c>
      <c r="DW19" s="481">
        <v>62</v>
      </c>
      <c r="DX19" s="481">
        <v>53</v>
      </c>
      <c r="DY19" s="481">
        <v>46</v>
      </c>
      <c r="DZ19" s="481">
        <v>28</v>
      </c>
      <c r="EA19" s="481">
        <v>10</v>
      </c>
      <c r="EB19" s="481">
        <v>3</v>
      </c>
      <c r="EC19" s="481">
        <v>22</v>
      </c>
      <c r="ED19" s="481">
        <v>18</v>
      </c>
      <c r="EE19" s="481">
        <v>5</v>
      </c>
      <c r="EF19" s="481">
        <v>3</v>
      </c>
      <c r="EG19" s="481">
        <v>4</v>
      </c>
      <c r="EH19" s="481">
        <v>5</v>
      </c>
      <c r="EI19" s="481">
        <v>5</v>
      </c>
      <c r="EJ19" s="481">
        <v>18</v>
      </c>
      <c r="EK19" s="481">
        <v>11</v>
      </c>
      <c r="EL19" s="481">
        <v>8</v>
      </c>
      <c r="EM19" s="481">
        <v>6</v>
      </c>
      <c r="EN19" s="481">
        <v>9</v>
      </c>
      <c r="EO19" s="481">
        <v>11</v>
      </c>
      <c r="EP19" s="481">
        <v>27</v>
      </c>
      <c r="EQ19" s="481">
        <v>5</v>
      </c>
      <c r="ER19" s="481">
        <v>7</v>
      </c>
      <c r="ES19" s="481">
        <v>5</v>
      </c>
      <c r="ET19" s="481">
        <v>9</v>
      </c>
      <c r="EU19" s="481">
        <v>10</v>
      </c>
      <c r="EV19" s="481">
        <v>18</v>
      </c>
      <c r="EW19" s="481">
        <v>18</v>
      </c>
      <c r="EX19" s="481">
        <v>24</v>
      </c>
      <c r="EY19" s="481">
        <v>14</v>
      </c>
      <c r="EZ19" s="481">
        <v>2</v>
      </c>
      <c r="FA19" s="481">
        <v>2</v>
      </c>
      <c r="FB19" s="481">
        <v>4</v>
      </c>
      <c r="FC19" s="481">
        <v>13</v>
      </c>
      <c r="FD19" s="481">
        <v>2</v>
      </c>
      <c r="FE19" s="481">
        <v>4</v>
      </c>
      <c r="FF19" s="481">
        <v>5</v>
      </c>
      <c r="FG19" s="481">
        <v>3</v>
      </c>
      <c r="FH19" s="481">
        <v>11</v>
      </c>
      <c r="FI19" s="481">
        <v>4</v>
      </c>
      <c r="FJ19" s="481">
        <v>5</v>
      </c>
      <c r="FK19" s="481">
        <v>5</v>
      </c>
      <c r="FL19" s="481">
        <v>2</v>
      </c>
      <c r="FM19" s="481">
        <v>3</v>
      </c>
      <c r="FN19" s="481">
        <v>17</v>
      </c>
      <c r="FO19" s="481">
        <v>5</v>
      </c>
      <c r="FP19" s="481">
        <v>4</v>
      </c>
      <c r="FQ19" s="481">
        <v>7</v>
      </c>
      <c r="FR19" s="481">
        <v>7</v>
      </c>
      <c r="FS19" s="481">
        <v>6</v>
      </c>
      <c r="FT19" s="481">
        <v>32</v>
      </c>
      <c r="FU19" s="481">
        <v>9</v>
      </c>
      <c r="FV19" s="481">
        <v>3</v>
      </c>
      <c r="FW19" s="481">
        <v>8</v>
      </c>
      <c r="FX19" s="481">
        <v>7</v>
      </c>
      <c r="FY19" s="481">
        <v>7</v>
      </c>
      <c r="FZ19" s="481">
        <v>6</v>
      </c>
      <c r="GA19" s="481">
        <v>2</v>
      </c>
      <c r="GB19" s="481">
        <v>3</v>
      </c>
      <c r="GC19" s="481">
        <v>1</v>
      </c>
      <c r="GD19" s="481">
        <v>7</v>
      </c>
      <c r="GE19" s="481">
        <v>18</v>
      </c>
      <c r="GF19" s="481">
        <v>2</v>
      </c>
      <c r="GG19" s="481">
        <v>1</v>
      </c>
      <c r="GH19" s="481">
        <v>4</v>
      </c>
      <c r="GI19" s="481">
        <v>5</v>
      </c>
      <c r="GJ19" s="481">
        <v>4</v>
      </c>
      <c r="GK19" s="481">
        <v>2</v>
      </c>
      <c r="GL19" s="481">
        <v>5</v>
      </c>
      <c r="GM19" s="481">
        <v>9</v>
      </c>
      <c r="GN19" s="481">
        <v>2</v>
      </c>
      <c r="GO19" s="481">
        <v>10</v>
      </c>
      <c r="GP19" s="481">
        <v>3</v>
      </c>
      <c r="GQ19" s="481">
        <v>2</v>
      </c>
      <c r="GR19" s="481">
        <v>6</v>
      </c>
      <c r="GS19" s="481">
        <v>6</v>
      </c>
      <c r="GT19" s="481">
        <v>8</v>
      </c>
      <c r="GU19" s="481">
        <v>4</v>
      </c>
      <c r="GV19" s="481">
        <v>2</v>
      </c>
      <c r="GW19" s="481">
        <v>2</v>
      </c>
      <c r="GX19" s="481">
        <v>6</v>
      </c>
      <c r="GY19" s="481">
        <v>5</v>
      </c>
      <c r="GZ19" s="481">
        <v>0</v>
      </c>
      <c r="HA19" s="481">
        <v>24</v>
      </c>
      <c r="HB19" s="481">
        <v>15</v>
      </c>
      <c r="HC19" s="481">
        <v>7</v>
      </c>
      <c r="HD19" s="481">
        <v>6</v>
      </c>
      <c r="HE19" s="481">
        <v>3</v>
      </c>
      <c r="HF19" s="481">
        <v>12</v>
      </c>
      <c r="HG19" s="481">
        <v>6</v>
      </c>
      <c r="HH19" s="481">
        <v>6</v>
      </c>
      <c r="HI19" s="481">
        <v>5</v>
      </c>
      <c r="HJ19" s="481">
        <v>10</v>
      </c>
      <c r="HK19" s="481">
        <v>10</v>
      </c>
      <c r="HL19" s="481">
        <v>9</v>
      </c>
      <c r="HM19" s="481">
        <v>1</v>
      </c>
      <c r="HN19" s="481">
        <v>12</v>
      </c>
      <c r="HO19" s="481">
        <v>5</v>
      </c>
      <c r="HP19" s="481">
        <v>3</v>
      </c>
      <c r="HQ19" s="481">
        <v>5</v>
      </c>
      <c r="HR19" s="481">
        <v>16</v>
      </c>
      <c r="HS19" s="481">
        <v>6</v>
      </c>
      <c r="HT19" s="481">
        <v>4</v>
      </c>
      <c r="HU19" s="481">
        <v>9</v>
      </c>
      <c r="HV19" s="481">
        <v>2</v>
      </c>
      <c r="HW19" s="481">
        <v>6</v>
      </c>
      <c r="HX19" s="481">
        <v>4</v>
      </c>
      <c r="HY19" s="481">
        <v>5</v>
      </c>
      <c r="HZ19" s="481">
        <v>4</v>
      </c>
      <c r="IA19" s="481">
        <v>2</v>
      </c>
      <c r="IB19" s="481">
        <v>4</v>
      </c>
      <c r="IC19" s="481">
        <v>9</v>
      </c>
      <c r="ID19" s="481">
        <v>11</v>
      </c>
      <c r="IE19" s="481">
        <v>4</v>
      </c>
      <c r="IF19" s="481">
        <v>5</v>
      </c>
      <c r="IG19" s="481">
        <v>3</v>
      </c>
      <c r="IH19" s="481">
        <v>30</v>
      </c>
      <c r="II19" s="481">
        <v>32</v>
      </c>
      <c r="IJ19" s="481">
        <v>14</v>
      </c>
      <c r="IK19" s="481">
        <v>7</v>
      </c>
      <c r="IL19" s="481">
        <v>9</v>
      </c>
      <c r="IM19" s="481">
        <v>8</v>
      </c>
      <c r="IN19" s="481">
        <v>9</v>
      </c>
      <c r="IO19" s="481">
        <v>19</v>
      </c>
      <c r="IP19" s="481">
        <v>2</v>
      </c>
      <c r="IQ19" s="481">
        <v>5</v>
      </c>
      <c r="IR19" s="481">
        <v>3</v>
      </c>
      <c r="IS19" s="481">
        <v>6</v>
      </c>
      <c r="IT19" s="481">
        <v>6</v>
      </c>
      <c r="IU19" s="481">
        <v>4</v>
      </c>
      <c r="IV19" s="481">
        <v>3</v>
      </c>
      <c r="IW19" s="481">
        <v>2</v>
      </c>
      <c r="IX19" s="481">
        <v>5</v>
      </c>
      <c r="IY19" s="481">
        <v>7</v>
      </c>
      <c r="IZ19" s="481">
        <v>51</v>
      </c>
      <c r="JA19" s="481">
        <v>21</v>
      </c>
      <c r="JB19" s="481">
        <v>11</v>
      </c>
      <c r="JC19" s="481">
        <v>7</v>
      </c>
      <c r="JD19" s="481">
        <v>6</v>
      </c>
      <c r="JE19" s="481">
        <v>6</v>
      </c>
      <c r="JF19" s="481">
        <v>6</v>
      </c>
      <c r="JG19" s="481">
        <v>12</v>
      </c>
      <c r="JH19" s="481">
        <v>16</v>
      </c>
      <c r="JI19" s="481">
        <v>38</v>
      </c>
      <c r="JJ19" s="481">
        <v>7</v>
      </c>
      <c r="JK19" s="481">
        <v>8</v>
      </c>
      <c r="JL19" s="481">
        <v>14</v>
      </c>
      <c r="JM19" s="481">
        <v>9</v>
      </c>
      <c r="JN19" s="481">
        <v>18</v>
      </c>
      <c r="JO19" s="481">
        <v>6</v>
      </c>
      <c r="JP19" s="481">
        <v>3</v>
      </c>
      <c r="JQ19" s="481">
        <v>5</v>
      </c>
      <c r="JR19" s="481">
        <v>7</v>
      </c>
      <c r="JS19" s="481">
        <v>5</v>
      </c>
      <c r="JT19" s="481">
        <v>7</v>
      </c>
      <c r="JU19" s="481" t="s">
        <v>97</v>
      </c>
    </row>
    <row r="20" spans="1:281" ht="23.25" customHeight="1" x14ac:dyDescent="0.3">
      <c r="A20" s="164"/>
      <c r="B20" s="291" t="s">
        <v>591</v>
      </c>
      <c r="C20" s="481">
        <v>18923.456999999999</v>
      </c>
      <c r="D20" s="481">
        <v>9287.5650000000005</v>
      </c>
      <c r="E20" s="481">
        <v>3496.598</v>
      </c>
      <c r="F20" s="481">
        <v>2819.54</v>
      </c>
      <c r="G20" s="481">
        <v>3216.7260000000001</v>
      </c>
      <c r="H20" s="481">
        <v>103.026</v>
      </c>
      <c r="I20" s="479"/>
      <c r="J20" s="481">
        <v>800</v>
      </c>
      <c r="K20" s="481">
        <v>303</v>
      </c>
      <c r="L20" s="481">
        <v>473</v>
      </c>
      <c r="M20" s="481">
        <v>242</v>
      </c>
      <c r="N20" s="481">
        <v>238</v>
      </c>
      <c r="O20" s="481">
        <v>207</v>
      </c>
      <c r="P20" s="481">
        <v>216</v>
      </c>
      <c r="Q20" s="481">
        <v>185</v>
      </c>
      <c r="R20" s="481">
        <v>146</v>
      </c>
      <c r="S20" s="481">
        <v>172</v>
      </c>
      <c r="T20" s="481">
        <v>98</v>
      </c>
      <c r="U20" s="481">
        <v>82</v>
      </c>
      <c r="V20" s="481">
        <v>54</v>
      </c>
      <c r="W20" s="481">
        <v>51</v>
      </c>
      <c r="X20" s="481">
        <v>83</v>
      </c>
      <c r="Y20" s="481">
        <v>110</v>
      </c>
      <c r="Z20" s="481">
        <v>63</v>
      </c>
      <c r="AA20" s="481">
        <v>66</v>
      </c>
      <c r="AB20" s="481">
        <v>45</v>
      </c>
      <c r="AC20" s="481">
        <v>86</v>
      </c>
      <c r="AD20" s="481">
        <v>69</v>
      </c>
      <c r="AE20" s="481">
        <v>45</v>
      </c>
      <c r="AF20" s="481">
        <v>29</v>
      </c>
      <c r="AG20" s="481">
        <v>24</v>
      </c>
      <c r="AH20" s="481">
        <v>138</v>
      </c>
      <c r="AI20" s="481">
        <v>139</v>
      </c>
      <c r="AJ20" s="481">
        <v>152</v>
      </c>
      <c r="AK20" s="481">
        <v>77</v>
      </c>
      <c r="AL20" s="481">
        <v>46</v>
      </c>
      <c r="AM20" s="481">
        <v>121</v>
      </c>
      <c r="AN20" s="481">
        <v>187</v>
      </c>
      <c r="AO20" s="481">
        <v>133</v>
      </c>
      <c r="AP20" s="481">
        <v>56</v>
      </c>
      <c r="AQ20" s="481">
        <v>116</v>
      </c>
      <c r="AR20" s="481">
        <v>77</v>
      </c>
      <c r="AS20" s="481">
        <v>79</v>
      </c>
      <c r="AT20" s="481">
        <v>1063</v>
      </c>
      <c r="AU20" s="481">
        <v>425</v>
      </c>
      <c r="AV20" s="481">
        <v>118</v>
      </c>
      <c r="AW20" s="481">
        <v>139</v>
      </c>
      <c r="AX20" s="481">
        <v>183</v>
      </c>
      <c r="AY20" s="481">
        <v>123</v>
      </c>
      <c r="AZ20" s="481">
        <v>136</v>
      </c>
      <c r="BA20" s="481">
        <v>55</v>
      </c>
      <c r="BB20" s="481">
        <v>42</v>
      </c>
      <c r="BC20" s="481">
        <v>75</v>
      </c>
      <c r="BD20" s="481">
        <v>111</v>
      </c>
      <c r="BE20" s="481">
        <v>67</v>
      </c>
      <c r="BF20" s="481">
        <v>66</v>
      </c>
      <c r="BG20" s="481">
        <v>54</v>
      </c>
      <c r="BH20" s="481">
        <v>9</v>
      </c>
      <c r="BI20" s="481">
        <v>57</v>
      </c>
      <c r="BJ20" s="481">
        <v>379</v>
      </c>
      <c r="BK20" s="481">
        <v>289</v>
      </c>
      <c r="BL20" s="481">
        <v>208</v>
      </c>
      <c r="BM20" s="481">
        <v>70</v>
      </c>
      <c r="BN20" s="481">
        <v>124</v>
      </c>
      <c r="BO20" s="481">
        <v>105</v>
      </c>
      <c r="BP20" s="481">
        <v>109</v>
      </c>
      <c r="BQ20" s="481">
        <v>41</v>
      </c>
      <c r="BR20" s="481">
        <v>207</v>
      </c>
      <c r="BS20" s="481">
        <v>375</v>
      </c>
      <c r="BT20" s="481">
        <v>143</v>
      </c>
      <c r="BU20" s="481">
        <v>158</v>
      </c>
      <c r="BV20" s="481">
        <v>88</v>
      </c>
      <c r="BW20" s="481">
        <v>93</v>
      </c>
      <c r="BX20" s="481">
        <v>74</v>
      </c>
      <c r="BY20" s="481">
        <v>72</v>
      </c>
      <c r="BZ20" s="481">
        <v>65</v>
      </c>
      <c r="CA20" s="481">
        <v>4</v>
      </c>
      <c r="CB20" s="481">
        <v>50</v>
      </c>
      <c r="CC20" s="481">
        <v>38</v>
      </c>
      <c r="CD20" s="481">
        <v>41</v>
      </c>
      <c r="CE20" s="481">
        <v>37</v>
      </c>
      <c r="CF20" s="481">
        <v>77</v>
      </c>
      <c r="CG20" s="481">
        <v>46</v>
      </c>
      <c r="CH20" s="481">
        <v>43</v>
      </c>
      <c r="CI20" s="481">
        <v>35</v>
      </c>
      <c r="CJ20" s="481">
        <v>36</v>
      </c>
      <c r="CK20" s="481">
        <v>22</v>
      </c>
      <c r="CL20" s="481">
        <v>22</v>
      </c>
      <c r="CM20" s="481">
        <v>27</v>
      </c>
      <c r="CN20" s="481">
        <v>21</v>
      </c>
      <c r="CO20" s="481">
        <v>19</v>
      </c>
      <c r="CP20" s="481">
        <v>17</v>
      </c>
      <c r="CQ20" s="481">
        <v>21</v>
      </c>
      <c r="CR20" s="481">
        <v>10</v>
      </c>
      <c r="CS20" s="481">
        <v>11</v>
      </c>
      <c r="CT20" s="481">
        <v>5</v>
      </c>
      <c r="CU20" s="481">
        <v>7</v>
      </c>
      <c r="CV20" s="481">
        <v>99</v>
      </c>
      <c r="CW20" s="481">
        <v>50</v>
      </c>
      <c r="CX20" s="481">
        <v>165</v>
      </c>
      <c r="CY20" s="481">
        <v>86</v>
      </c>
      <c r="CZ20" s="481">
        <v>121</v>
      </c>
      <c r="DA20" s="481">
        <v>207</v>
      </c>
      <c r="DB20" s="481">
        <v>257</v>
      </c>
      <c r="DC20" s="481">
        <v>214</v>
      </c>
      <c r="DD20" s="481">
        <v>104</v>
      </c>
      <c r="DE20" s="481">
        <v>88</v>
      </c>
      <c r="DF20" s="481">
        <v>122</v>
      </c>
      <c r="DG20" s="481">
        <v>61</v>
      </c>
      <c r="DH20" s="481">
        <v>42</v>
      </c>
      <c r="DI20" s="481">
        <v>351</v>
      </c>
      <c r="DJ20" s="481">
        <v>329</v>
      </c>
      <c r="DK20" s="481">
        <v>272</v>
      </c>
      <c r="DL20" s="481">
        <v>184</v>
      </c>
      <c r="DM20" s="481">
        <v>218</v>
      </c>
      <c r="DN20" s="481">
        <v>183</v>
      </c>
      <c r="DO20" s="481">
        <v>154</v>
      </c>
      <c r="DP20" s="481">
        <v>127</v>
      </c>
      <c r="DQ20" s="481">
        <v>99</v>
      </c>
      <c r="DR20" s="481">
        <v>87</v>
      </c>
      <c r="DS20" s="481">
        <v>-40</v>
      </c>
      <c r="DT20" s="481">
        <v>59</v>
      </c>
      <c r="DU20" s="481">
        <v>55</v>
      </c>
      <c r="DV20" s="481">
        <v>58</v>
      </c>
      <c r="DW20" s="481">
        <v>215</v>
      </c>
      <c r="DX20" s="481">
        <v>264</v>
      </c>
      <c r="DY20" s="481">
        <v>68</v>
      </c>
      <c r="DZ20" s="481">
        <v>48</v>
      </c>
      <c r="EA20" s="481">
        <v>10</v>
      </c>
      <c r="EB20" s="481">
        <v>4</v>
      </c>
      <c r="EC20" s="481">
        <v>65</v>
      </c>
      <c r="ED20" s="481">
        <v>60</v>
      </c>
      <c r="EE20" s="481">
        <v>17</v>
      </c>
      <c r="EF20" s="481">
        <v>15</v>
      </c>
      <c r="EG20" s="481">
        <v>14</v>
      </c>
      <c r="EH20" s="481">
        <v>13</v>
      </c>
      <c r="EI20" s="481">
        <v>14</v>
      </c>
      <c r="EJ20" s="481">
        <v>38</v>
      </c>
      <c r="EK20" s="481">
        <v>28</v>
      </c>
      <c r="EL20" s="481">
        <v>20</v>
      </c>
      <c r="EM20" s="481">
        <v>15</v>
      </c>
      <c r="EN20" s="481">
        <v>17</v>
      </c>
      <c r="EO20" s="481">
        <v>15</v>
      </c>
      <c r="EP20" s="481">
        <v>59</v>
      </c>
      <c r="EQ20" s="481">
        <v>9</v>
      </c>
      <c r="ER20" s="481">
        <v>16</v>
      </c>
      <c r="ES20" s="481">
        <v>10</v>
      </c>
      <c r="ET20" s="481">
        <v>15</v>
      </c>
      <c r="EU20" s="481">
        <v>34</v>
      </c>
      <c r="EV20" s="481">
        <v>32</v>
      </c>
      <c r="EW20" s="481">
        <v>40</v>
      </c>
      <c r="EX20" s="481">
        <v>55</v>
      </c>
      <c r="EY20" s="481">
        <v>31</v>
      </c>
      <c r="EZ20" s="481">
        <v>21</v>
      </c>
      <c r="FA20" s="481">
        <v>12</v>
      </c>
      <c r="FB20" s="481">
        <v>15</v>
      </c>
      <c r="FC20" s="481">
        <v>31</v>
      </c>
      <c r="FD20" s="481">
        <v>6</v>
      </c>
      <c r="FE20" s="481">
        <v>24</v>
      </c>
      <c r="FF20" s="481">
        <v>19</v>
      </c>
      <c r="FG20" s="481">
        <v>11</v>
      </c>
      <c r="FH20" s="481">
        <v>33</v>
      </c>
      <c r="FI20" s="481">
        <v>24</v>
      </c>
      <c r="FJ20" s="481">
        <v>23</v>
      </c>
      <c r="FK20" s="481">
        <v>12</v>
      </c>
      <c r="FL20" s="481">
        <v>8</v>
      </c>
      <c r="FM20" s="481">
        <v>7</v>
      </c>
      <c r="FN20" s="481">
        <v>49</v>
      </c>
      <c r="FO20" s="481">
        <v>23</v>
      </c>
      <c r="FP20" s="481">
        <v>21</v>
      </c>
      <c r="FQ20" s="481">
        <v>38</v>
      </c>
      <c r="FR20" s="481">
        <v>59</v>
      </c>
      <c r="FS20" s="481">
        <v>41</v>
      </c>
      <c r="FT20" s="481">
        <v>67</v>
      </c>
      <c r="FU20" s="481">
        <v>29</v>
      </c>
      <c r="FV20" s="481">
        <v>9</v>
      </c>
      <c r="FW20" s="481">
        <v>12</v>
      </c>
      <c r="FX20" s="481">
        <v>24</v>
      </c>
      <c r="FY20" s="481">
        <v>6</v>
      </c>
      <c r="FZ20" s="481">
        <v>11</v>
      </c>
      <c r="GA20" s="481">
        <v>7</v>
      </c>
      <c r="GB20" s="481">
        <v>5</v>
      </c>
      <c r="GC20" s="481">
        <v>13</v>
      </c>
      <c r="GD20" s="481">
        <v>24</v>
      </c>
      <c r="GE20" s="481">
        <v>45</v>
      </c>
      <c r="GF20" s="481">
        <v>17</v>
      </c>
      <c r="GG20" s="481">
        <v>13</v>
      </c>
      <c r="GH20" s="481">
        <v>10</v>
      </c>
      <c r="GI20" s="481">
        <v>13</v>
      </c>
      <c r="GJ20" s="481">
        <v>8</v>
      </c>
      <c r="GK20" s="481">
        <v>6</v>
      </c>
      <c r="GL20" s="481">
        <v>11</v>
      </c>
      <c r="GM20" s="481">
        <v>21</v>
      </c>
      <c r="GN20" s="481">
        <v>11</v>
      </c>
      <c r="GO20" s="481">
        <v>28</v>
      </c>
      <c r="GP20" s="481">
        <v>32</v>
      </c>
      <c r="GQ20" s="481">
        <v>24</v>
      </c>
      <c r="GR20" s="481">
        <v>13</v>
      </c>
      <c r="GS20" s="481">
        <v>11</v>
      </c>
      <c r="GT20" s="481">
        <v>30</v>
      </c>
      <c r="GU20" s="481">
        <v>9</v>
      </c>
      <c r="GV20" s="481">
        <v>25</v>
      </c>
      <c r="GW20" s="481">
        <v>7</v>
      </c>
      <c r="GX20" s="481">
        <v>33</v>
      </c>
      <c r="GY20" s="481">
        <v>11</v>
      </c>
      <c r="GZ20" s="481">
        <v>9</v>
      </c>
      <c r="HA20" s="481">
        <v>62</v>
      </c>
      <c r="HB20" s="481">
        <v>42</v>
      </c>
      <c r="HC20" s="481">
        <v>10</v>
      </c>
      <c r="HD20" s="481">
        <v>8</v>
      </c>
      <c r="HE20" s="481">
        <v>13</v>
      </c>
      <c r="HF20" s="481">
        <v>18</v>
      </c>
      <c r="HG20" s="481">
        <v>12</v>
      </c>
      <c r="HH20" s="481">
        <v>9</v>
      </c>
      <c r="HI20" s="481">
        <v>9</v>
      </c>
      <c r="HJ20" s="481">
        <v>12</v>
      </c>
      <c r="HK20" s="481">
        <v>18</v>
      </c>
      <c r="HL20" s="481">
        <v>18</v>
      </c>
      <c r="HM20" s="481">
        <v>7</v>
      </c>
      <c r="HN20" s="481">
        <v>46</v>
      </c>
      <c r="HO20" s="481">
        <v>42</v>
      </c>
      <c r="HP20" s="481">
        <v>35</v>
      </c>
      <c r="HQ20" s="481">
        <v>15</v>
      </c>
      <c r="HR20" s="481">
        <v>30</v>
      </c>
      <c r="HS20" s="481">
        <v>55</v>
      </c>
      <c r="HT20" s="481">
        <v>21</v>
      </c>
      <c r="HU20" s="481">
        <v>21</v>
      </c>
      <c r="HV20" s="481">
        <v>9</v>
      </c>
      <c r="HW20" s="481">
        <v>14</v>
      </c>
      <c r="HX20" s="481">
        <v>5</v>
      </c>
      <c r="HY20" s="481">
        <v>1</v>
      </c>
      <c r="HZ20" s="481">
        <v>4</v>
      </c>
      <c r="IA20" s="481">
        <v>13</v>
      </c>
      <c r="IB20" s="481">
        <v>12</v>
      </c>
      <c r="IC20" s="481">
        <v>10</v>
      </c>
      <c r="ID20" s="481">
        <v>32</v>
      </c>
      <c r="IE20" s="481">
        <v>18</v>
      </c>
      <c r="IF20" s="481">
        <v>12</v>
      </c>
      <c r="IG20" s="481">
        <v>17</v>
      </c>
      <c r="IH20" s="481">
        <v>137</v>
      </c>
      <c r="II20" s="481">
        <v>93</v>
      </c>
      <c r="IJ20" s="481">
        <v>17</v>
      </c>
      <c r="IK20" s="481">
        <v>13</v>
      </c>
      <c r="IL20" s="481">
        <v>23</v>
      </c>
      <c r="IM20" s="481">
        <v>16</v>
      </c>
      <c r="IN20" s="481">
        <v>13</v>
      </c>
      <c r="IO20" s="481">
        <v>27</v>
      </c>
      <c r="IP20" s="481">
        <v>7</v>
      </c>
      <c r="IQ20" s="481">
        <v>9</v>
      </c>
      <c r="IR20" s="481">
        <v>6</v>
      </c>
      <c r="IS20" s="481">
        <v>12</v>
      </c>
      <c r="IT20" s="481">
        <v>10</v>
      </c>
      <c r="IU20" s="481">
        <v>10</v>
      </c>
      <c r="IV20" s="481">
        <v>6</v>
      </c>
      <c r="IW20" s="481">
        <v>4</v>
      </c>
      <c r="IX20" s="481">
        <v>7</v>
      </c>
      <c r="IY20" s="481">
        <v>12</v>
      </c>
      <c r="IZ20" s="481">
        <v>77</v>
      </c>
      <c r="JA20" s="481">
        <v>32</v>
      </c>
      <c r="JB20" s="481">
        <v>25</v>
      </c>
      <c r="JC20" s="481">
        <v>7</v>
      </c>
      <c r="JD20" s="481">
        <v>27</v>
      </c>
      <c r="JE20" s="481">
        <v>12</v>
      </c>
      <c r="JF20" s="481">
        <v>10</v>
      </c>
      <c r="JG20" s="481">
        <v>18</v>
      </c>
      <c r="JH20" s="481">
        <v>26</v>
      </c>
      <c r="JI20" s="481">
        <v>57</v>
      </c>
      <c r="JJ20" s="481">
        <v>5</v>
      </c>
      <c r="JK20" s="481">
        <v>10</v>
      </c>
      <c r="JL20" s="481">
        <v>14</v>
      </c>
      <c r="JM20" s="481">
        <v>15</v>
      </c>
      <c r="JN20" s="481">
        <v>34</v>
      </c>
      <c r="JO20" s="481">
        <v>14</v>
      </c>
      <c r="JP20" s="481">
        <v>6</v>
      </c>
      <c r="JQ20" s="481">
        <v>6</v>
      </c>
      <c r="JR20" s="481">
        <v>10</v>
      </c>
      <c r="JS20" s="481">
        <v>12</v>
      </c>
      <c r="JT20" s="481">
        <v>18</v>
      </c>
      <c r="JU20" s="481">
        <v>103</v>
      </c>
    </row>
    <row r="21" spans="1:281" ht="18.649999999999999" customHeight="1" x14ac:dyDescent="0.3">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row>
    <row r="22" spans="1:281" ht="23.25" customHeight="1" x14ac:dyDescent="0.3">
      <c r="A22" s="164"/>
      <c r="B22" s="364" t="s">
        <v>1404</v>
      </c>
      <c r="C22" s="481">
        <v>994463</v>
      </c>
      <c r="D22" s="481">
        <v>462490</v>
      </c>
      <c r="E22" s="481">
        <v>171353</v>
      </c>
      <c r="F22" s="481">
        <v>170245</v>
      </c>
      <c r="G22" s="481">
        <v>185275</v>
      </c>
      <c r="H22" s="481">
        <v>5100</v>
      </c>
      <c r="I22" s="489"/>
      <c r="J22" s="481">
        <v>48100</v>
      </c>
      <c r="K22" s="481">
        <v>21400</v>
      </c>
      <c r="L22" s="481">
        <v>27100</v>
      </c>
      <c r="M22" s="481">
        <v>11300</v>
      </c>
      <c r="N22" s="481">
        <v>12100</v>
      </c>
      <c r="O22" s="481">
        <v>10400</v>
      </c>
      <c r="P22" s="481">
        <v>10600</v>
      </c>
      <c r="Q22" s="481">
        <v>11100</v>
      </c>
      <c r="R22" s="481">
        <v>7230</v>
      </c>
      <c r="S22" s="481">
        <v>8100</v>
      </c>
      <c r="T22" s="481">
        <v>5470</v>
      </c>
      <c r="U22" s="481">
        <v>4080</v>
      </c>
      <c r="V22" s="481">
        <v>4760</v>
      </c>
      <c r="W22" s="481">
        <v>4630</v>
      </c>
      <c r="X22" s="481">
        <v>5310</v>
      </c>
      <c r="Y22" s="481">
        <v>4790</v>
      </c>
      <c r="Z22" s="481">
        <v>3420</v>
      </c>
      <c r="AA22" s="481">
        <v>4720</v>
      </c>
      <c r="AB22" s="481">
        <v>2550</v>
      </c>
      <c r="AC22" s="481">
        <v>4110</v>
      </c>
      <c r="AD22" s="481">
        <v>2840</v>
      </c>
      <c r="AE22" s="481">
        <v>3080</v>
      </c>
      <c r="AF22" s="481">
        <v>2470</v>
      </c>
      <c r="AG22" s="481">
        <v>1840</v>
      </c>
      <c r="AH22" s="481">
        <v>6490</v>
      </c>
      <c r="AI22" s="481">
        <v>4550</v>
      </c>
      <c r="AJ22" s="481">
        <v>5170</v>
      </c>
      <c r="AK22" s="481">
        <v>3420</v>
      </c>
      <c r="AL22" s="481">
        <v>1850</v>
      </c>
      <c r="AM22" s="481">
        <v>4100</v>
      </c>
      <c r="AN22" s="481">
        <v>8450</v>
      </c>
      <c r="AO22" s="481">
        <v>6180</v>
      </c>
      <c r="AP22" s="481">
        <v>2920</v>
      </c>
      <c r="AQ22" s="481">
        <v>6570</v>
      </c>
      <c r="AR22" s="481">
        <v>4240</v>
      </c>
      <c r="AS22" s="481">
        <v>4210</v>
      </c>
      <c r="AT22" s="481">
        <v>44500</v>
      </c>
      <c r="AU22" s="481">
        <v>18300</v>
      </c>
      <c r="AV22" s="481">
        <v>10900</v>
      </c>
      <c r="AW22" s="481">
        <v>8330</v>
      </c>
      <c r="AX22" s="481">
        <v>8140</v>
      </c>
      <c r="AY22" s="481">
        <v>6100</v>
      </c>
      <c r="AZ22" s="481">
        <v>5790</v>
      </c>
      <c r="BA22" s="481">
        <v>3680</v>
      </c>
      <c r="BB22" s="481">
        <v>1870</v>
      </c>
      <c r="BC22" s="481">
        <v>1850</v>
      </c>
      <c r="BD22" s="481">
        <v>6950</v>
      </c>
      <c r="BE22" s="481">
        <v>4260</v>
      </c>
      <c r="BF22" s="481">
        <v>2120</v>
      </c>
      <c r="BG22" s="481">
        <v>2210</v>
      </c>
      <c r="BH22" s="481">
        <v>2190</v>
      </c>
      <c r="BI22" s="481">
        <v>2110</v>
      </c>
      <c r="BJ22" s="481">
        <v>18500</v>
      </c>
      <c r="BK22" s="481">
        <v>12100</v>
      </c>
      <c r="BL22" s="481">
        <v>6150</v>
      </c>
      <c r="BM22" s="481">
        <v>3610</v>
      </c>
      <c r="BN22" s="481">
        <v>4010</v>
      </c>
      <c r="BO22" s="481">
        <v>2510</v>
      </c>
      <c r="BP22" s="481">
        <v>4390</v>
      </c>
      <c r="BQ22" s="481">
        <v>2270</v>
      </c>
      <c r="BR22" s="481">
        <v>17500</v>
      </c>
      <c r="BS22" s="481">
        <v>16000</v>
      </c>
      <c r="BT22" s="481">
        <v>10900</v>
      </c>
      <c r="BU22" s="481">
        <v>7640</v>
      </c>
      <c r="BV22" s="481">
        <v>4770</v>
      </c>
      <c r="BW22" s="481">
        <v>4470</v>
      </c>
      <c r="BX22" s="481">
        <v>4320</v>
      </c>
      <c r="BY22" s="481">
        <v>3670</v>
      </c>
      <c r="BZ22" s="481">
        <v>3340</v>
      </c>
      <c r="CA22" s="481">
        <v>3090</v>
      </c>
      <c r="CB22" s="481">
        <v>2610</v>
      </c>
      <c r="CC22" s="481">
        <v>2020</v>
      </c>
      <c r="CD22" s="481">
        <v>1840</v>
      </c>
      <c r="CE22" s="481">
        <v>1360</v>
      </c>
      <c r="CF22" s="481">
        <v>3110</v>
      </c>
      <c r="CG22" s="481">
        <v>1780</v>
      </c>
      <c r="CH22" s="481">
        <v>1690</v>
      </c>
      <c r="CI22" s="481">
        <v>1390</v>
      </c>
      <c r="CJ22" s="481">
        <v>1160</v>
      </c>
      <c r="CK22" s="481">
        <v>887</v>
      </c>
      <c r="CL22" s="481">
        <v>885</v>
      </c>
      <c r="CM22" s="481">
        <v>879</v>
      </c>
      <c r="CN22" s="481">
        <v>866</v>
      </c>
      <c r="CO22" s="481">
        <v>807</v>
      </c>
      <c r="CP22" s="481">
        <v>664</v>
      </c>
      <c r="CQ22" s="481">
        <v>502</v>
      </c>
      <c r="CR22" s="481">
        <v>383</v>
      </c>
      <c r="CS22" s="481">
        <v>371</v>
      </c>
      <c r="CT22" s="481">
        <v>185</v>
      </c>
      <c r="CU22" s="481">
        <v>172</v>
      </c>
      <c r="CV22" s="481">
        <v>5640</v>
      </c>
      <c r="CW22" s="481">
        <v>2080</v>
      </c>
      <c r="CX22" s="481">
        <v>6910</v>
      </c>
      <c r="CY22" s="481">
        <v>2730</v>
      </c>
      <c r="CZ22" s="481">
        <v>662</v>
      </c>
      <c r="DA22" s="481">
        <v>17800</v>
      </c>
      <c r="DB22" s="481">
        <v>11100</v>
      </c>
      <c r="DC22" s="481">
        <v>7340</v>
      </c>
      <c r="DD22" s="481">
        <v>5290</v>
      </c>
      <c r="DE22" s="481">
        <v>3770</v>
      </c>
      <c r="DF22" s="481">
        <v>5640</v>
      </c>
      <c r="DG22" s="481">
        <v>2010</v>
      </c>
      <c r="DH22" s="481">
        <v>1120</v>
      </c>
      <c r="DI22" s="481">
        <v>20900</v>
      </c>
      <c r="DJ22" s="481">
        <v>18800</v>
      </c>
      <c r="DK22" s="481">
        <v>16100</v>
      </c>
      <c r="DL22" s="481">
        <v>11500</v>
      </c>
      <c r="DM22" s="481">
        <v>12500</v>
      </c>
      <c r="DN22" s="481">
        <v>10900</v>
      </c>
      <c r="DO22" s="481">
        <v>9520</v>
      </c>
      <c r="DP22" s="481">
        <v>8650</v>
      </c>
      <c r="DQ22" s="481">
        <v>5500</v>
      </c>
      <c r="DR22" s="481">
        <v>5460</v>
      </c>
      <c r="DS22" s="481">
        <v>4300</v>
      </c>
      <c r="DT22" s="481">
        <v>4550</v>
      </c>
      <c r="DU22" s="481">
        <v>3440</v>
      </c>
      <c r="DV22" s="481">
        <v>3320</v>
      </c>
      <c r="DW22" s="481">
        <v>12400</v>
      </c>
      <c r="DX22" s="481">
        <v>11300</v>
      </c>
      <c r="DY22" s="481">
        <v>3750</v>
      </c>
      <c r="DZ22" s="481">
        <v>2450</v>
      </c>
      <c r="EA22" s="481">
        <v>728</v>
      </c>
      <c r="EB22" s="481">
        <v>367</v>
      </c>
      <c r="EC22" s="481">
        <v>3810</v>
      </c>
      <c r="ED22" s="481">
        <v>3440</v>
      </c>
      <c r="EE22" s="481">
        <v>1060</v>
      </c>
      <c r="EF22" s="481">
        <v>760</v>
      </c>
      <c r="EG22" s="481">
        <v>688</v>
      </c>
      <c r="EH22" s="481">
        <v>787</v>
      </c>
      <c r="EI22" s="481">
        <v>1010</v>
      </c>
      <c r="EJ22" s="481">
        <v>2460</v>
      </c>
      <c r="EK22" s="481">
        <v>1730</v>
      </c>
      <c r="EL22" s="481">
        <v>1190</v>
      </c>
      <c r="EM22" s="481">
        <v>928</v>
      </c>
      <c r="EN22" s="481">
        <v>1260</v>
      </c>
      <c r="EO22" s="481">
        <v>1230</v>
      </c>
      <c r="EP22" s="481">
        <v>3200</v>
      </c>
      <c r="EQ22" s="481">
        <v>547</v>
      </c>
      <c r="ER22" s="481">
        <v>983</v>
      </c>
      <c r="ES22" s="481">
        <v>600</v>
      </c>
      <c r="ET22" s="481">
        <v>944</v>
      </c>
      <c r="EU22" s="481">
        <v>1580</v>
      </c>
      <c r="EV22" s="481">
        <v>2040</v>
      </c>
      <c r="EW22" s="481">
        <v>2170</v>
      </c>
      <c r="EX22" s="481">
        <v>2670</v>
      </c>
      <c r="EY22" s="481">
        <v>1720</v>
      </c>
      <c r="EZ22" s="481">
        <v>1140</v>
      </c>
      <c r="FA22" s="481">
        <v>955</v>
      </c>
      <c r="FB22" s="481">
        <v>1010</v>
      </c>
      <c r="FC22" s="481">
        <v>1890</v>
      </c>
      <c r="FD22" s="481">
        <v>366</v>
      </c>
      <c r="FE22" s="481">
        <v>1220</v>
      </c>
      <c r="FF22" s="481">
        <v>1080</v>
      </c>
      <c r="FG22" s="481">
        <v>693</v>
      </c>
      <c r="FH22" s="481">
        <v>1990</v>
      </c>
      <c r="FI22" s="481">
        <v>1280</v>
      </c>
      <c r="FJ22" s="481">
        <v>1440</v>
      </c>
      <c r="FK22" s="481">
        <v>819</v>
      </c>
      <c r="FL22" s="481">
        <v>485</v>
      </c>
      <c r="FM22" s="481">
        <v>440</v>
      </c>
      <c r="FN22" s="481">
        <v>3020</v>
      </c>
      <c r="FO22" s="481">
        <v>1390</v>
      </c>
      <c r="FP22" s="481">
        <v>1140</v>
      </c>
      <c r="FQ22" s="481">
        <v>2940</v>
      </c>
      <c r="FR22" s="481">
        <v>2630</v>
      </c>
      <c r="FS22" s="481">
        <v>2250</v>
      </c>
      <c r="FT22" s="481">
        <v>4380</v>
      </c>
      <c r="FU22" s="481">
        <v>1650</v>
      </c>
      <c r="FV22" s="481">
        <v>590</v>
      </c>
      <c r="FW22" s="481">
        <v>929</v>
      </c>
      <c r="FX22" s="481">
        <v>1580</v>
      </c>
      <c r="FY22" s="481">
        <v>1150</v>
      </c>
      <c r="FZ22" s="481">
        <v>942</v>
      </c>
      <c r="GA22" s="481">
        <v>458</v>
      </c>
      <c r="GB22" s="481">
        <v>448</v>
      </c>
      <c r="GC22" s="481">
        <v>632</v>
      </c>
      <c r="GD22" s="481">
        <v>1490</v>
      </c>
      <c r="GE22" s="481">
        <v>2950</v>
      </c>
      <c r="GF22" s="481">
        <v>629</v>
      </c>
      <c r="GG22" s="481">
        <v>754</v>
      </c>
      <c r="GH22" s="481">
        <v>770</v>
      </c>
      <c r="GI22" s="481">
        <v>746</v>
      </c>
      <c r="GJ22" s="481">
        <v>573</v>
      </c>
      <c r="GK22" s="481">
        <v>357</v>
      </c>
      <c r="GL22" s="481">
        <v>705</v>
      </c>
      <c r="GM22" s="481">
        <v>1460</v>
      </c>
      <c r="GN22" s="481">
        <v>520</v>
      </c>
      <c r="GO22" s="481">
        <v>1970</v>
      </c>
      <c r="GP22" s="481">
        <v>1100</v>
      </c>
      <c r="GQ22" s="481">
        <v>975</v>
      </c>
      <c r="GR22" s="481">
        <v>951</v>
      </c>
      <c r="GS22" s="481">
        <v>702</v>
      </c>
      <c r="GT22" s="481">
        <v>1730</v>
      </c>
      <c r="GU22" s="481">
        <v>532</v>
      </c>
      <c r="GV22" s="481">
        <v>1120</v>
      </c>
      <c r="GW22" s="481">
        <v>422</v>
      </c>
      <c r="GX22" s="481">
        <v>1830</v>
      </c>
      <c r="GY22" s="481">
        <v>765</v>
      </c>
      <c r="GZ22" s="481">
        <v>451</v>
      </c>
      <c r="HA22" s="481">
        <v>3890</v>
      </c>
      <c r="HB22" s="481">
        <v>2520</v>
      </c>
      <c r="HC22" s="481">
        <v>802</v>
      </c>
      <c r="HD22" s="481">
        <v>644</v>
      </c>
      <c r="HE22" s="481">
        <v>539</v>
      </c>
      <c r="HF22" s="481">
        <v>1320</v>
      </c>
      <c r="HG22" s="481">
        <v>787</v>
      </c>
      <c r="HH22" s="481">
        <v>749</v>
      </c>
      <c r="HI22" s="481">
        <v>647</v>
      </c>
      <c r="HJ22" s="481">
        <v>995</v>
      </c>
      <c r="HK22" s="481">
        <v>1200</v>
      </c>
      <c r="HL22" s="481">
        <v>1150</v>
      </c>
      <c r="HM22" s="481">
        <v>296</v>
      </c>
      <c r="HN22" s="481">
        <v>1980</v>
      </c>
      <c r="HO22" s="481">
        <v>1970</v>
      </c>
      <c r="HP22" s="481">
        <v>1330</v>
      </c>
      <c r="HQ22" s="481">
        <v>838</v>
      </c>
      <c r="HR22" s="481">
        <v>1400</v>
      </c>
      <c r="HS22" s="481">
        <v>2080</v>
      </c>
      <c r="HT22" s="481">
        <v>1020</v>
      </c>
      <c r="HU22" s="481">
        <v>1150</v>
      </c>
      <c r="HV22" s="481">
        <v>394</v>
      </c>
      <c r="HW22" s="481">
        <v>840</v>
      </c>
      <c r="HX22" s="481">
        <v>549</v>
      </c>
      <c r="HY22" s="481">
        <v>653</v>
      </c>
      <c r="HZ22" s="481">
        <v>499</v>
      </c>
      <c r="IA22" s="481">
        <v>477</v>
      </c>
      <c r="IB22" s="481">
        <v>759</v>
      </c>
      <c r="IC22" s="481">
        <v>790</v>
      </c>
      <c r="ID22" s="481">
        <v>1670</v>
      </c>
      <c r="IE22" s="481">
        <v>976</v>
      </c>
      <c r="IF22" s="481">
        <v>775</v>
      </c>
      <c r="IG22" s="481">
        <v>1110</v>
      </c>
      <c r="IH22" s="481">
        <v>7310</v>
      </c>
      <c r="II22" s="481">
        <v>5390</v>
      </c>
      <c r="IJ22" s="481">
        <v>2890</v>
      </c>
      <c r="IK22" s="481">
        <v>1330</v>
      </c>
      <c r="IL22" s="481">
        <v>1330</v>
      </c>
      <c r="IM22" s="481">
        <v>689</v>
      </c>
      <c r="IN22" s="481">
        <v>678</v>
      </c>
      <c r="IO22" s="481">
        <v>1670</v>
      </c>
      <c r="IP22" s="481">
        <v>272</v>
      </c>
      <c r="IQ22" s="481">
        <v>520</v>
      </c>
      <c r="IR22" s="481">
        <v>343</v>
      </c>
      <c r="IS22" s="481">
        <v>570</v>
      </c>
      <c r="IT22" s="481">
        <v>484</v>
      </c>
      <c r="IU22" s="481">
        <v>410</v>
      </c>
      <c r="IV22" s="481">
        <v>264</v>
      </c>
      <c r="IW22" s="481">
        <v>230</v>
      </c>
      <c r="IX22" s="481">
        <v>453</v>
      </c>
      <c r="IY22" s="481">
        <v>630</v>
      </c>
      <c r="IZ22" s="481">
        <v>4510</v>
      </c>
      <c r="JA22" s="481">
        <v>1780</v>
      </c>
      <c r="JB22" s="481">
        <v>1040</v>
      </c>
      <c r="JC22" s="481">
        <v>429</v>
      </c>
      <c r="JD22" s="481">
        <v>904</v>
      </c>
      <c r="JE22" s="481">
        <v>736</v>
      </c>
      <c r="JF22" s="481">
        <v>588</v>
      </c>
      <c r="JG22" s="481">
        <v>1080</v>
      </c>
      <c r="JH22" s="481">
        <v>1610</v>
      </c>
      <c r="JI22" s="481">
        <v>3970</v>
      </c>
      <c r="JJ22" s="481">
        <v>660</v>
      </c>
      <c r="JK22" s="481">
        <v>829</v>
      </c>
      <c r="JL22" s="481">
        <v>1140</v>
      </c>
      <c r="JM22" s="481">
        <v>1030</v>
      </c>
      <c r="JN22" s="481">
        <v>1820</v>
      </c>
      <c r="JO22" s="481">
        <v>610</v>
      </c>
      <c r="JP22" s="481">
        <v>278</v>
      </c>
      <c r="JQ22" s="481">
        <v>335</v>
      </c>
      <c r="JR22" s="481">
        <v>528</v>
      </c>
      <c r="JS22" s="481">
        <v>560</v>
      </c>
      <c r="JT22" s="481">
        <v>1140</v>
      </c>
      <c r="JU22" s="481">
        <v>5100</v>
      </c>
    </row>
    <row r="23" spans="1:281" ht="23.25" customHeight="1" x14ac:dyDescent="0.3">
      <c r="A23" s="164"/>
      <c r="B23" s="46" t="s">
        <v>681</v>
      </c>
      <c r="C23" s="481">
        <v>928836</v>
      </c>
      <c r="D23" s="481">
        <v>451095</v>
      </c>
      <c r="E23" s="481">
        <v>152854</v>
      </c>
      <c r="F23" s="481">
        <v>141468</v>
      </c>
      <c r="G23" s="481">
        <v>178281</v>
      </c>
      <c r="H23" s="481">
        <v>5136</v>
      </c>
      <c r="I23" s="489"/>
      <c r="J23" s="481">
        <v>45760</v>
      </c>
      <c r="K23" s="481">
        <v>20497</v>
      </c>
      <c r="L23" s="481">
        <v>26636</v>
      </c>
      <c r="M23" s="481">
        <v>10895</v>
      </c>
      <c r="N23" s="481">
        <v>12497</v>
      </c>
      <c r="O23" s="481">
        <v>10110</v>
      </c>
      <c r="P23" s="481">
        <v>10435</v>
      </c>
      <c r="Q23" s="481">
        <v>11003</v>
      </c>
      <c r="R23" s="481">
        <v>7035</v>
      </c>
      <c r="S23" s="481">
        <v>8137</v>
      </c>
      <c r="T23" s="481">
        <v>5325</v>
      </c>
      <c r="U23" s="481">
        <v>4061</v>
      </c>
      <c r="V23" s="481">
        <v>4702</v>
      </c>
      <c r="W23" s="481">
        <v>4250</v>
      </c>
      <c r="X23" s="481">
        <v>4947</v>
      </c>
      <c r="Y23" s="481">
        <v>4583</v>
      </c>
      <c r="Z23" s="481">
        <v>3554</v>
      </c>
      <c r="AA23" s="481">
        <v>4178</v>
      </c>
      <c r="AB23" s="481">
        <v>2468</v>
      </c>
      <c r="AC23" s="481">
        <v>4194</v>
      </c>
      <c r="AD23" s="481">
        <v>2823</v>
      </c>
      <c r="AE23" s="481">
        <v>2836</v>
      </c>
      <c r="AF23" s="481">
        <v>2172</v>
      </c>
      <c r="AG23" s="481">
        <v>1660</v>
      </c>
      <c r="AH23" s="481">
        <v>6494</v>
      </c>
      <c r="AI23" s="481">
        <v>4725</v>
      </c>
      <c r="AJ23" s="481">
        <v>4869</v>
      </c>
      <c r="AK23" s="481">
        <v>3369</v>
      </c>
      <c r="AL23" s="481">
        <v>1832</v>
      </c>
      <c r="AM23" s="481">
        <v>3854</v>
      </c>
      <c r="AN23" s="481">
        <v>7885</v>
      </c>
      <c r="AO23" s="481">
        <v>5681</v>
      </c>
      <c r="AP23" s="481">
        <v>2803</v>
      </c>
      <c r="AQ23" s="481">
        <v>6278</v>
      </c>
      <c r="AR23" s="481">
        <v>4009</v>
      </c>
      <c r="AS23" s="481">
        <v>3941</v>
      </c>
      <c r="AT23" s="481">
        <v>44134</v>
      </c>
      <c r="AU23" s="481">
        <v>18181</v>
      </c>
      <c r="AV23" s="481">
        <v>10398</v>
      </c>
      <c r="AW23" s="481">
        <v>8325</v>
      </c>
      <c r="AX23" s="481">
        <v>8161</v>
      </c>
      <c r="AY23" s="481">
        <v>6055</v>
      </c>
      <c r="AZ23" s="481">
        <v>5770</v>
      </c>
      <c r="BA23" s="481">
        <v>3624</v>
      </c>
      <c r="BB23" s="481">
        <v>1853</v>
      </c>
      <c r="BC23" s="481">
        <v>1842</v>
      </c>
      <c r="BD23" s="481">
        <v>6331</v>
      </c>
      <c r="BE23" s="481">
        <v>4022</v>
      </c>
      <c r="BF23" s="481">
        <v>2119</v>
      </c>
      <c r="BG23" s="481">
        <v>2605</v>
      </c>
      <c r="BH23" s="481">
        <v>2179</v>
      </c>
      <c r="BI23" s="481">
        <v>2278</v>
      </c>
      <c r="BJ23" s="481">
        <v>18247</v>
      </c>
      <c r="BK23" s="481">
        <v>12057</v>
      </c>
      <c r="BL23" s="481">
        <v>6237</v>
      </c>
      <c r="BM23" s="481">
        <v>3460</v>
      </c>
      <c r="BN23" s="481">
        <v>4028</v>
      </c>
      <c r="BO23" s="481">
        <v>2272</v>
      </c>
      <c r="BP23" s="481">
        <v>4205</v>
      </c>
      <c r="BQ23" s="481">
        <v>2187</v>
      </c>
      <c r="BR23" s="481">
        <v>17675</v>
      </c>
      <c r="BS23" s="481">
        <v>13728</v>
      </c>
      <c r="BT23" s="481">
        <v>10625</v>
      </c>
      <c r="BU23" s="481">
        <v>6599</v>
      </c>
      <c r="BV23" s="481">
        <v>4311</v>
      </c>
      <c r="BW23" s="481">
        <v>4072</v>
      </c>
      <c r="BX23" s="481">
        <v>3724</v>
      </c>
      <c r="BY23" s="481">
        <v>2900</v>
      </c>
      <c r="BZ23" s="481">
        <v>2614</v>
      </c>
      <c r="CA23" s="481">
        <v>2434</v>
      </c>
      <c r="CB23" s="481">
        <v>2457</v>
      </c>
      <c r="CC23" s="481">
        <v>1600</v>
      </c>
      <c r="CD23" s="481">
        <v>1618</v>
      </c>
      <c r="CE23" s="481">
        <v>989</v>
      </c>
      <c r="CF23" s="481">
        <v>2764</v>
      </c>
      <c r="CG23" s="481">
        <v>1776</v>
      </c>
      <c r="CH23" s="481">
        <v>1586</v>
      </c>
      <c r="CI23" s="481">
        <v>1251</v>
      </c>
      <c r="CJ23" s="481">
        <v>959</v>
      </c>
      <c r="CK23" s="481">
        <v>859</v>
      </c>
      <c r="CL23" s="481">
        <v>808</v>
      </c>
      <c r="CM23" s="481">
        <v>808</v>
      </c>
      <c r="CN23" s="481">
        <v>779</v>
      </c>
      <c r="CO23" s="481">
        <v>748</v>
      </c>
      <c r="CP23" s="481">
        <v>606</v>
      </c>
      <c r="CQ23" s="481">
        <v>455</v>
      </c>
      <c r="CR23" s="481">
        <v>375</v>
      </c>
      <c r="CS23" s="481">
        <v>355</v>
      </c>
      <c r="CT23" s="481">
        <v>204</v>
      </c>
      <c r="CU23" s="481">
        <v>163</v>
      </c>
      <c r="CV23" s="481">
        <v>5299</v>
      </c>
      <c r="CW23" s="481">
        <v>2099</v>
      </c>
      <c r="CX23" s="481">
        <v>6816</v>
      </c>
      <c r="CY23" s="481">
        <v>2700</v>
      </c>
      <c r="CZ23" s="481">
        <v>644</v>
      </c>
      <c r="DA23" s="481">
        <v>15722</v>
      </c>
      <c r="DB23" s="481">
        <v>8659</v>
      </c>
      <c r="DC23" s="481">
        <v>6527</v>
      </c>
      <c r="DD23" s="481">
        <v>4185</v>
      </c>
      <c r="DE23" s="481">
        <v>3192</v>
      </c>
      <c r="DF23" s="481">
        <v>4596</v>
      </c>
      <c r="DG23" s="481">
        <v>1492</v>
      </c>
      <c r="DH23" s="481">
        <v>1057</v>
      </c>
      <c r="DI23" s="481">
        <v>16711</v>
      </c>
      <c r="DJ23" s="481">
        <v>15167</v>
      </c>
      <c r="DK23" s="481">
        <v>12844</v>
      </c>
      <c r="DL23" s="481">
        <v>10636</v>
      </c>
      <c r="DM23" s="481">
        <v>10393</v>
      </c>
      <c r="DN23" s="481">
        <v>8248</v>
      </c>
      <c r="DO23" s="481">
        <v>7799</v>
      </c>
      <c r="DP23" s="481">
        <v>6823</v>
      </c>
      <c r="DQ23" s="481">
        <v>4586</v>
      </c>
      <c r="DR23" s="481">
        <v>4416</v>
      </c>
      <c r="DS23" s="481">
        <v>3634</v>
      </c>
      <c r="DT23" s="481">
        <v>3691</v>
      </c>
      <c r="DU23" s="481">
        <v>2816</v>
      </c>
      <c r="DV23" s="481">
        <v>2622</v>
      </c>
      <c r="DW23" s="481">
        <v>10749</v>
      </c>
      <c r="DX23" s="481">
        <v>10863</v>
      </c>
      <c r="DY23" s="481">
        <v>3112</v>
      </c>
      <c r="DZ23" s="481">
        <v>1977</v>
      </c>
      <c r="EA23" s="481">
        <v>582</v>
      </c>
      <c r="EB23" s="481">
        <v>315</v>
      </c>
      <c r="EC23" s="481">
        <v>3475</v>
      </c>
      <c r="ED23" s="481">
        <v>3352</v>
      </c>
      <c r="EE23" s="481">
        <v>989</v>
      </c>
      <c r="EF23" s="481">
        <v>704</v>
      </c>
      <c r="EG23" s="481">
        <v>738</v>
      </c>
      <c r="EH23" s="481">
        <v>733</v>
      </c>
      <c r="EI23" s="481">
        <v>926</v>
      </c>
      <c r="EJ23" s="481">
        <v>2230</v>
      </c>
      <c r="EK23" s="481">
        <v>1561</v>
      </c>
      <c r="EL23" s="481">
        <v>1088</v>
      </c>
      <c r="EM23" s="481">
        <v>929</v>
      </c>
      <c r="EN23" s="481">
        <v>1165</v>
      </c>
      <c r="EO23" s="481">
        <v>1131</v>
      </c>
      <c r="EP23" s="481">
        <v>3246</v>
      </c>
      <c r="EQ23" s="481">
        <v>607</v>
      </c>
      <c r="ER23" s="481">
        <v>906</v>
      </c>
      <c r="ES23" s="481">
        <v>638</v>
      </c>
      <c r="ET23" s="481">
        <v>1005</v>
      </c>
      <c r="EU23" s="481">
        <v>1441</v>
      </c>
      <c r="EV23" s="481">
        <v>1870</v>
      </c>
      <c r="EW23" s="481">
        <v>2039</v>
      </c>
      <c r="EX23" s="481">
        <v>2644</v>
      </c>
      <c r="EY23" s="481">
        <v>1610</v>
      </c>
      <c r="EZ23" s="481">
        <v>1098</v>
      </c>
      <c r="FA23" s="481">
        <v>934</v>
      </c>
      <c r="FB23" s="481">
        <v>962</v>
      </c>
      <c r="FC23" s="481">
        <v>1796</v>
      </c>
      <c r="FD23" s="481">
        <v>352</v>
      </c>
      <c r="FE23" s="481">
        <v>1134</v>
      </c>
      <c r="FF23" s="481">
        <v>1082</v>
      </c>
      <c r="FG23" s="481">
        <v>669</v>
      </c>
      <c r="FH23" s="481">
        <v>2010</v>
      </c>
      <c r="FI23" s="481">
        <v>1251</v>
      </c>
      <c r="FJ23" s="481">
        <v>1397</v>
      </c>
      <c r="FK23" s="481">
        <v>767</v>
      </c>
      <c r="FL23" s="481">
        <v>469</v>
      </c>
      <c r="FM23" s="481">
        <v>405</v>
      </c>
      <c r="FN23" s="481">
        <v>2926</v>
      </c>
      <c r="FO23" s="481">
        <v>1296</v>
      </c>
      <c r="FP23" s="481">
        <v>1068</v>
      </c>
      <c r="FQ23" s="481">
        <v>2844</v>
      </c>
      <c r="FR23" s="481">
        <v>2575</v>
      </c>
      <c r="FS23" s="481">
        <v>2087</v>
      </c>
      <c r="FT23" s="481">
        <v>4134</v>
      </c>
      <c r="FU23" s="481">
        <v>1528</v>
      </c>
      <c r="FV23" s="481">
        <v>548</v>
      </c>
      <c r="FW23" s="481">
        <v>845</v>
      </c>
      <c r="FX23" s="481">
        <v>1482</v>
      </c>
      <c r="FY23" s="481">
        <v>1085</v>
      </c>
      <c r="FZ23" s="481">
        <v>871</v>
      </c>
      <c r="GA23" s="481">
        <v>427</v>
      </c>
      <c r="GB23" s="481">
        <v>411</v>
      </c>
      <c r="GC23" s="481">
        <v>595</v>
      </c>
      <c r="GD23" s="481">
        <v>1419</v>
      </c>
      <c r="GE23" s="481">
        <v>2852</v>
      </c>
      <c r="GF23" s="481">
        <v>715</v>
      </c>
      <c r="GG23" s="481">
        <v>720</v>
      </c>
      <c r="GH23" s="481">
        <v>711</v>
      </c>
      <c r="GI23" s="481">
        <v>653</v>
      </c>
      <c r="GJ23" s="481">
        <v>538</v>
      </c>
      <c r="GK23" s="481">
        <v>332</v>
      </c>
      <c r="GL23" s="481">
        <v>732</v>
      </c>
      <c r="GM23" s="481">
        <v>1368</v>
      </c>
      <c r="GN23" s="481">
        <v>494</v>
      </c>
      <c r="GO23" s="481">
        <v>1841</v>
      </c>
      <c r="GP23" s="481">
        <v>1045</v>
      </c>
      <c r="GQ23" s="481">
        <v>949</v>
      </c>
      <c r="GR23" s="481">
        <v>886</v>
      </c>
      <c r="GS23" s="481">
        <v>757</v>
      </c>
      <c r="GT23" s="481">
        <v>1700</v>
      </c>
      <c r="GU23" s="481">
        <v>487</v>
      </c>
      <c r="GV23" s="481">
        <v>1054</v>
      </c>
      <c r="GW23" s="481">
        <v>408</v>
      </c>
      <c r="GX23" s="481">
        <v>1774</v>
      </c>
      <c r="GY23" s="481">
        <v>722</v>
      </c>
      <c r="GZ23" s="481">
        <v>435</v>
      </c>
      <c r="HA23" s="481">
        <v>3736</v>
      </c>
      <c r="HB23" s="481">
        <v>2380</v>
      </c>
      <c r="HC23" s="481">
        <v>760</v>
      </c>
      <c r="HD23" s="481">
        <v>617</v>
      </c>
      <c r="HE23" s="481">
        <v>522</v>
      </c>
      <c r="HF23" s="481">
        <v>1257</v>
      </c>
      <c r="HG23" s="481">
        <v>746</v>
      </c>
      <c r="HH23" s="481">
        <v>704</v>
      </c>
      <c r="HI23" s="481">
        <v>626</v>
      </c>
      <c r="HJ23" s="481">
        <v>961</v>
      </c>
      <c r="HK23" s="481">
        <v>1114</v>
      </c>
      <c r="HL23" s="481">
        <v>1054</v>
      </c>
      <c r="HM23" s="481">
        <v>385</v>
      </c>
      <c r="HN23" s="481">
        <v>1889</v>
      </c>
      <c r="HO23" s="481">
        <v>1912</v>
      </c>
      <c r="HP23" s="481">
        <v>1280</v>
      </c>
      <c r="HQ23" s="481">
        <v>778</v>
      </c>
      <c r="HR23" s="481">
        <v>1475</v>
      </c>
      <c r="HS23" s="481">
        <v>1927</v>
      </c>
      <c r="HT23" s="481">
        <v>954</v>
      </c>
      <c r="HU23" s="481">
        <v>996</v>
      </c>
      <c r="HV23" s="481">
        <v>488</v>
      </c>
      <c r="HW23" s="481">
        <v>789</v>
      </c>
      <c r="HX23" s="481">
        <v>621</v>
      </c>
      <c r="HY23" s="481">
        <v>715</v>
      </c>
      <c r="HZ23" s="481">
        <v>481</v>
      </c>
      <c r="IA23" s="481">
        <v>461</v>
      </c>
      <c r="IB23" s="481">
        <v>736</v>
      </c>
      <c r="IC23" s="481">
        <v>742</v>
      </c>
      <c r="ID23" s="481">
        <v>1552</v>
      </c>
      <c r="IE23" s="481">
        <v>951</v>
      </c>
      <c r="IF23" s="481">
        <v>751</v>
      </c>
      <c r="IG23" s="481">
        <v>1133</v>
      </c>
      <c r="IH23" s="481">
        <v>7112</v>
      </c>
      <c r="II23" s="481">
        <v>5262</v>
      </c>
      <c r="IJ23" s="481">
        <v>2842</v>
      </c>
      <c r="IK23" s="481">
        <v>1315</v>
      </c>
      <c r="IL23" s="481">
        <v>1301</v>
      </c>
      <c r="IM23" s="481">
        <v>629</v>
      </c>
      <c r="IN23" s="481">
        <v>707</v>
      </c>
      <c r="IO23" s="481">
        <v>1565</v>
      </c>
      <c r="IP23" s="481">
        <v>267</v>
      </c>
      <c r="IQ23" s="481">
        <v>487</v>
      </c>
      <c r="IR23" s="481">
        <v>325</v>
      </c>
      <c r="IS23" s="481">
        <v>529</v>
      </c>
      <c r="IT23" s="481">
        <v>457</v>
      </c>
      <c r="IU23" s="481">
        <v>382</v>
      </c>
      <c r="IV23" s="481">
        <v>240</v>
      </c>
      <c r="IW23" s="481">
        <v>221</v>
      </c>
      <c r="IX23" s="481">
        <v>422</v>
      </c>
      <c r="IY23" s="481">
        <v>596</v>
      </c>
      <c r="IZ23" s="481">
        <v>4342</v>
      </c>
      <c r="JA23" s="481">
        <v>1670</v>
      </c>
      <c r="JB23" s="481">
        <v>1107</v>
      </c>
      <c r="JC23" s="481">
        <v>455</v>
      </c>
      <c r="JD23" s="481">
        <v>953</v>
      </c>
      <c r="JE23" s="481">
        <v>702</v>
      </c>
      <c r="JF23" s="481">
        <v>536</v>
      </c>
      <c r="JG23" s="481">
        <v>985</v>
      </c>
      <c r="JH23" s="481">
        <v>1544</v>
      </c>
      <c r="JI23" s="481">
        <v>3666</v>
      </c>
      <c r="JJ23" s="481">
        <v>635</v>
      </c>
      <c r="JK23" s="481">
        <v>773</v>
      </c>
      <c r="JL23" s="481">
        <v>1151</v>
      </c>
      <c r="JM23" s="481">
        <v>994</v>
      </c>
      <c r="JN23" s="481">
        <v>1759</v>
      </c>
      <c r="JO23" s="481">
        <v>571</v>
      </c>
      <c r="JP23" s="481">
        <v>256</v>
      </c>
      <c r="JQ23" s="481">
        <v>383</v>
      </c>
      <c r="JR23" s="481">
        <v>601</v>
      </c>
      <c r="JS23" s="481">
        <v>588</v>
      </c>
      <c r="JT23" s="481">
        <v>1197</v>
      </c>
      <c r="JU23" s="481">
        <v>5136</v>
      </c>
    </row>
    <row r="24" spans="1:281" ht="23.25" customHeight="1" x14ac:dyDescent="0.3">
      <c r="A24" s="164"/>
      <c r="B24" s="47" t="s">
        <v>1405</v>
      </c>
      <c r="C24" s="481">
        <v>932896.14100000006</v>
      </c>
      <c r="D24" s="481">
        <v>448654</v>
      </c>
      <c r="E24" s="481">
        <v>151422.141</v>
      </c>
      <c r="F24" s="481">
        <v>147070</v>
      </c>
      <c r="G24" s="481">
        <v>180850</v>
      </c>
      <c r="H24" s="481">
        <v>4900</v>
      </c>
      <c r="I24" s="489"/>
      <c r="J24" s="481">
        <v>43900</v>
      </c>
      <c r="K24" s="481">
        <v>20500</v>
      </c>
      <c r="L24" s="481">
        <v>26700</v>
      </c>
      <c r="M24" s="481">
        <v>10914</v>
      </c>
      <c r="N24" s="481">
        <v>12700</v>
      </c>
      <c r="O24" s="481">
        <v>10000</v>
      </c>
      <c r="P24" s="481">
        <v>10400</v>
      </c>
      <c r="Q24" s="481">
        <v>11100</v>
      </c>
      <c r="R24" s="481">
        <v>7040</v>
      </c>
      <c r="S24" s="481">
        <v>8140</v>
      </c>
      <c r="T24" s="481">
        <v>5310</v>
      </c>
      <c r="U24" s="481">
        <v>4050</v>
      </c>
      <c r="V24" s="481">
        <v>4690</v>
      </c>
      <c r="W24" s="481">
        <v>4320</v>
      </c>
      <c r="X24" s="481">
        <v>5010</v>
      </c>
      <c r="Y24" s="481">
        <v>4430</v>
      </c>
      <c r="Z24" s="481">
        <v>3570</v>
      </c>
      <c r="AA24" s="481">
        <v>4240</v>
      </c>
      <c r="AB24" s="481">
        <v>2480</v>
      </c>
      <c r="AC24" s="481">
        <v>4160</v>
      </c>
      <c r="AD24" s="481">
        <v>2830</v>
      </c>
      <c r="AE24" s="481">
        <v>2880</v>
      </c>
      <c r="AF24" s="481">
        <v>2210</v>
      </c>
      <c r="AG24" s="481">
        <v>1690</v>
      </c>
      <c r="AH24" s="481">
        <v>6470</v>
      </c>
      <c r="AI24" s="481">
        <v>4780</v>
      </c>
      <c r="AJ24" s="481">
        <v>4890</v>
      </c>
      <c r="AK24" s="481">
        <v>3390</v>
      </c>
      <c r="AL24" s="481">
        <v>1780</v>
      </c>
      <c r="AM24" s="481">
        <v>3850</v>
      </c>
      <c r="AN24" s="481">
        <v>7830</v>
      </c>
      <c r="AO24" s="481">
        <v>5460</v>
      </c>
      <c r="AP24" s="481">
        <v>2620</v>
      </c>
      <c r="AQ24" s="481">
        <v>6210</v>
      </c>
      <c r="AR24" s="481">
        <v>3970</v>
      </c>
      <c r="AS24" s="481">
        <v>3900</v>
      </c>
      <c r="AT24" s="481">
        <v>44100</v>
      </c>
      <c r="AU24" s="481">
        <v>18200</v>
      </c>
      <c r="AV24" s="481">
        <v>10400</v>
      </c>
      <c r="AW24" s="481">
        <v>8330</v>
      </c>
      <c r="AX24" s="481">
        <v>8180</v>
      </c>
      <c r="AY24" s="481">
        <v>6070</v>
      </c>
      <c r="AZ24" s="481">
        <v>5710</v>
      </c>
      <c r="BA24" s="481">
        <v>3620</v>
      </c>
      <c r="BB24" s="481">
        <v>1850</v>
      </c>
      <c r="BC24" s="481">
        <v>1850</v>
      </c>
      <c r="BD24" s="481">
        <v>6250</v>
      </c>
      <c r="BE24" s="481">
        <v>4140</v>
      </c>
      <c r="BF24" s="481">
        <v>2030</v>
      </c>
      <c r="BG24" s="481">
        <v>2320</v>
      </c>
      <c r="BH24" s="481">
        <v>2240</v>
      </c>
      <c r="BI24" s="481">
        <v>2280</v>
      </c>
      <c r="BJ24" s="481">
        <v>18300</v>
      </c>
      <c r="BK24" s="481">
        <v>12100</v>
      </c>
      <c r="BL24" s="481">
        <v>6100</v>
      </c>
      <c r="BM24" s="481">
        <v>3450</v>
      </c>
      <c r="BN24" s="481">
        <v>4000</v>
      </c>
      <c r="BO24" s="481">
        <v>2280</v>
      </c>
      <c r="BP24" s="481">
        <v>4210</v>
      </c>
      <c r="BQ24" s="481">
        <v>2230</v>
      </c>
      <c r="BR24" s="481">
        <v>16600</v>
      </c>
      <c r="BS24" s="481">
        <v>13640</v>
      </c>
      <c r="BT24" s="481">
        <v>10407</v>
      </c>
      <c r="BU24" s="481">
        <v>6080</v>
      </c>
      <c r="BV24" s="481">
        <v>4260</v>
      </c>
      <c r="BW24" s="481">
        <v>3990</v>
      </c>
      <c r="BX24" s="481">
        <v>3440</v>
      </c>
      <c r="BY24" s="481">
        <v>3080</v>
      </c>
      <c r="BZ24" s="481">
        <v>2730</v>
      </c>
      <c r="CA24" s="481">
        <v>2600</v>
      </c>
      <c r="CB24" s="481">
        <v>2490</v>
      </c>
      <c r="CC24" s="481">
        <v>1700</v>
      </c>
      <c r="CD24" s="481">
        <v>1560</v>
      </c>
      <c r="CE24" s="481">
        <v>1000</v>
      </c>
      <c r="CF24" s="481">
        <v>2740</v>
      </c>
      <c r="CG24" s="481">
        <v>1760</v>
      </c>
      <c r="CH24" s="481">
        <v>1570</v>
      </c>
      <c r="CI24" s="481">
        <v>1240</v>
      </c>
      <c r="CJ24" s="481">
        <v>950</v>
      </c>
      <c r="CK24" s="481">
        <v>850</v>
      </c>
      <c r="CL24" s="481">
        <v>800</v>
      </c>
      <c r="CM24" s="481">
        <v>800</v>
      </c>
      <c r="CN24" s="481">
        <v>770</v>
      </c>
      <c r="CO24" s="481">
        <v>740</v>
      </c>
      <c r="CP24" s="481">
        <v>600</v>
      </c>
      <c r="CQ24" s="481">
        <v>450</v>
      </c>
      <c r="CR24" s="481">
        <v>370</v>
      </c>
      <c r="CS24" s="481">
        <v>350</v>
      </c>
      <c r="CT24" s="481">
        <v>200</v>
      </c>
      <c r="CU24" s="481">
        <v>160</v>
      </c>
      <c r="CV24" s="481">
        <v>5310</v>
      </c>
      <c r="CW24" s="481">
        <v>2080</v>
      </c>
      <c r="CX24" s="481">
        <v>6840</v>
      </c>
      <c r="CY24" s="481">
        <v>2720</v>
      </c>
      <c r="CZ24" s="481">
        <v>649</v>
      </c>
      <c r="DA24" s="481">
        <v>15500</v>
      </c>
      <c r="DB24" s="481">
        <v>8930</v>
      </c>
      <c r="DC24" s="481">
        <v>6640</v>
      </c>
      <c r="DD24" s="481">
        <v>4406.1409999999996</v>
      </c>
      <c r="DE24" s="481">
        <v>3020</v>
      </c>
      <c r="DF24" s="481">
        <v>4700</v>
      </c>
      <c r="DG24" s="481">
        <v>1640</v>
      </c>
      <c r="DH24" s="481">
        <v>1060</v>
      </c>
      <c r="DI24" s="481">
        <v>17400</v>
      </c>
      <c r="DJ24" s="481">
        <v>15710</v>
      </c>
      <c r="DK24" s="481">
        <v>13700</v>
      </c>
      <c r="DL24" s="481">
        <v>11410</v>
      </c>
      <c r="DM24" s="481">
        <v>10600</v>
      </c>
      <c r="DN24" s="481">
        <v>8700</v>
      </c>
      <c r="DO24" s="481">
        <v>8250</v>
      </c>
      <c r="DP24" s="481">
        <v>7340</v>
      </c>
      <c r="DQ24" s="481">
        <v>4660</v>
      </c>
      <c r="DR24" s="481">
        <v>4590</v>
      </c>
      <c r="DS24" s="481">
        <v>3810</v>
      </c>
      <c r="DT24" s="481">
        <v>3750</v>
      </c>
      <c r="DU24" s="481">
        <v>2830</v>
      </c>
      <c r="DV24" s="481">
        <v>2690</v>
      </c>
      <c r="DW24" s="481">
        <v>10790</v>
      </c>
      <c r="DX24" s="481">
        <v>10800</v>
      </c>
      <c r="DY24" s="481">
        <v>3430</v>
      </c>
      <c r="DZ24" s="481">
        <v>2170</v>
      </c>
      <c r="EA24" s="481">
        <v>650</v>
      </c>
      <c r="EB24" s="481">
        <v>330</v>
      </c>
      <c r="EC24" s="481">
        <v>3460</v>
      </c>
      <c r="ED24" s="481">
        <v>3400</v>
      </c>
      <c r="EE24" s="481">
        <v>989</v>
      </c>
      <c r="EF24" s="481">
        <v>713</v>
      </c>
      <c r="EG24" s="481">
        <v>750</v>
      </c>
      <c r="EH24" s="481">
        <v>746</v>
      </c>
      <c r="EI24" s="481">
        <v>939</v>
      </c>
      <c r="EJ24" s="481">
        <v>2280</v>
      </c>
      <c r="EK24" s="481">
        <v>1590</v>
      </c>
      <c r="EL24" s="481">
        <v>1110</v>
      </c>
      <c r="EM24" s="481">
        <v>947</v>
      </c>
      <c r="EN24" s="481">
        <v>1190</v>
      </c>
      <c r="EO24" s="481">
        <v>1160</v>
      </c>
      <c r="EP24" s="481">
        <v>3320</v>
      </c>
      <c r="EQ24" s="481">
        <v>623</v>
      </c>
      <c r="ER24" s="481">
        <v>928</v>
      </c>
      <c r="ES24" s="481">
        <v>652</v>
      </c>
      <c r="ET24" s="481">
        <v>1030</v>
      </c>
      <c r="EU24" s="481">
        <v>1470</v>
      </c>
      <c r="EV24" s="481">
        <v>1920</v>
      </c>
      <c r="EW24" s="481">
        <v>2090</v>
      </c>
      <c r="EX24" s="481">
        <v>2710</v>
      </c>
      <c r="EY24" s="481">
        <v>1650</v>
      </c>
      <c r="EZ24" s="481">
        <v>1100</v>
      </c>
      <c r="FA24" s="481">
        <v>938</v>
      </c>
      <c r="FB24" s="481">
        <v>972</v>
      </c>
      <c r="FC24" s="481">
        <v>1830</v>
      </c>
      <c r="FD24" s="481">
        <v>359</v>
      </c>
      <c r="FE24" s="481">
        <v>1140</v>
      </c>
      <c r="FF24" s="481">
        <v>1090</v>
      </c>
      <c r="FG24" s="481">
        <v>679</v>
      </c>
      <c r="FH24" s="481">
        <v>2040</v>
      </c>
      <c r="FI24" s="481">
        <v>1260</v>
      </c>
      <c r="FJ24" s="481">
        <v>1410</v>
      </c>
      <c r="FK24" s="481">
        <v>775</v>
      </c>
      <c r="FL24" s="481">
        <v>474</v>
      </c>
      <c r="FM24" s="481">
        <v>414</v>
      </c>
      <c r="FN24" s="481">
        <v>2970</v>
      </c>
      <c r="FO24" s="481">
        <v>1310</v>
      </c>
      <c r="FP24" s="481">
        <v>1080</v>
      </c>
      <c r="FQ24" s="481">
        <v>2850</v>
      </c>
      <c r="FR24" s="481">
        <v>2570</v>
      </c>
      <c r="FS24" s="481">
        <v>2100</v>
      </c>
      <c r="FT24" s="481">
        <v>4220</v>
      </c>
      <c r="FU24" s="481">
        <v>1550</v>
      </c>
      <c r="FV24" s="481">
        <v>557</v>
      </c>
      <c r="FW24" s="481">
        <v>866</v>
      </c>
      <c r="FX24" s="481">
        <v>1490</v>
      </c>
      <c r="FY24" s="481">
        <v>1090</v>
      </c>
      <c r="FZ24" s="481">
        <v>885</v>
      </c>
      <c r="GA24" s="481">
        <v>430</v>
      </c>
      <c r="GB24" s="481">
        <v>421</v>
      </c>
      <c r="GC24" s="481">
        <v>594</v>
      </c>
      <c r="GD24" s="481">
        <v>1430</v>
      </c>
      <c r="GE24" s="481">
        <v>2900</v>
      </c>
      <c r="GF24" s="481">
        <v>718</v>
      </c>
      <c r="GG24" s="481">
        <v>717</v>
      </c>
      <c r="GH24" s="481">
        <v>724</v>
      </c>
      <c r="GI24" s="481">
        <v>667</v>
      </c>
      <c r="GJ24" s="481">
        <v>549</v>
      </c>
      <c r="GK24" s="481">
        <v>338</v>
      </c>
      <c r="GL24" s="481">
        <v>746</v>
      </c>
      <c r="GM24" s="481">
        <v>1390</v>
      </c>
      <c r="GN24" s="481">
        <v>494</v>
      </c>
      <c r="GO24" s="481">
        <v>1860</v>
      </c>
      <c r="GP24" s="481">
        <v>1040</v>
      </c>
      <c r="GQ24" s="481">
        <v>951</v>
      </c>
      <c r="GR24" s="481">
        <v>905</v>
      </c>
      <c r="GS24" s="481">
        <v>774</v>
      </c>
      <c r="GT24" s="481">
        <v>1720</v>
      </c>
      <c r="GU24" s="481">
        <v>498</v>
      </c>
      <c r="GV24" s="481">
        <v>1060</v>
      </c>
      <c r="GW24" s="481">
        <v>414</v>
      </c>
      <c r="GX24" s="481">
        <v>1790</v>
      </c>
      <c r="GY24" s="481">
        <v>730</v>
      </c>
      <c r="GZ24" s="481">
        <v>437</v>
      </c>
      <c r="HA24" s="481">
        <v>3800</v>
      </c>
      <c r="HB24" s="481">
        <v>2420</v>
      </c>
      <c r="HC24" s="481">
        <v>779</v>
      </c>
      <c r="HD24" s="481">
        <v>632</v>
      </c>
      <c r="HE24" s="481">
        <v>528</v>
      </c>
      <c r="HF24" s="481">
        <v>1290</v>
      </c>
      <c r="HG24" s="481">
        <v>758</v>
      </c>
      <c r="HH24" s="481">
        <v>722</v>
      </c>
      <c r="HI24" s="481">
        <v>640</v>
      </c>
      <c r="HJ24" s="481">
        <v>981</v>
      </c>
      <c r="HK24" s="481">
        <v>1140</v>
      </c>
      <c r="HL24" s="481">
        <v>1080</v>
      </c>
      <c r="HM24" s="481">
        <v>384</v>
      </c>
      <c r="HN24" s="481">
        <v>1910</v>
      </c>
      <c r="HO24" s="481">
        <v>1910</v>
      </c>
      <c r="HP24" s="481">
        <v>1280</v>
      </c>
      <c r="HQ24" s="481">
        <v>791</v>
      </c>
      <c r="HR24" s="481">
        <v>1520</v>
      </c>
      <c r="HS24" s="481">
        <v>1940</v>
      </c>
      <c r="HT24" s="481">
        <v>962</v>
      </c>
      <c r="HU24" s="481">
        <v>1020</v>
      </c>
      <c r="HV24" s="481">
        <v>493</v>
      </c>
      <c r="HW24" s="481">
        <v>804</v>
      </c>
      <c r="HX24" s="481">
        <v>633</v>
      </c>
      <c r="HY24" s="481">
        <v>730</v>
      </c>
      <c r="HZ24" s="481">
        <v>488</v>
      </c>
      <c r="IA24" s="481">
        <v>469</v>
      </c>
      <c r="IB24" s="481">
        <v>747</v>
      </c>
      <c r="IC24" s="481">
        <v>761</v>
      </c>
      <c r="ID24" s="481">
        <v>1580</v>
      </c>
      <c r="IE24" s="481">
        <v>920</v>
      </c>
      <c r="IF24" s="481">
        <v>720</v>
      </c>
      <c r="IG24" s="481">
        <v>1058</v>
      </c>
      <c r="IH24" s="481">
        <v>7140</v>
      </c>
      <c r="II24" s="481">
        <v>5290</v>
      </c>
      <c r="IJ24" s="481">
        <v>2850</v>
      </c>
      <c r="IK24" s="481">
        <v>1320</v>
      </c>
      <c r="IL24" s="481">
        <v>1310</v>
      </c>
      <c r="IM24" s="481">
        <v>652</v>
      </c>
      <c r="IN24" s="481">
        <v>735</v>
      </c>
      <c r="IO24" s="481">
        <v>1620</v>
      </c>
      <c r="IP24" s="481">
        <v>274</v>
      </c>
      <c r="IQ24" s="481">
        <v>502</v>
      </c>
      <c r="IR24" s="481">
        <v>334</v>
      </c>
      <c r="IS24" s="481">
        <v>547</v>
      </c>
      <c r="IT24" s="481">
        <v>475</v>
      </c>
      <c r="IU24" s="481">
        <v>394</v>
      </c>
      <c r="IV24" s="481">
        <v>249</v>
      </c>
      <c r="IW24" s="481">
        <v>229</v>
      </c>
      <c r="IX24" s="481">
        <v>437</v>
      </c>
      <c r="IY24" s="481">
        <v>616</v>
      </c>
      <c r="IZ24" s="481">
        <v>4480</v>
      </c>
      <c r="JA24" s="481">
        <v>1730</v>
      </c>
      <c r="JB24" s="481">
        <v>1140</v>
      </c>
      <c r="JC24" s="481">
        <v>466</v>
      </c>
      <c r="JD24" s="481">
        <v>949</v>
      </c>
      <c r="JE24" s="481">
        <v>712</v>
      </c>
      <c r="JF24" s="481">
        <v>553</v>
      </c>
      <c r="JG24" s="481">
        <v>1020</v>
      </c>
      <c r="JH24" s="481">
        <v>1590</v>
      </c>
      <c r="JI24" s="481">
        <v>3770</v>
      </c>
      <c r="JJ24" s="481">
        <v>652</v>
      </c>
      <c r="JK24" s="481">
        <v>794</v>
      </c>
      <c r="JL24" s="481">
        <v>1190</v>
      </c>
      <c r="JM24" s="481">
        <v>1020</v>
      </c>
      <c r="JN24" s="481">
        <v>1810</v>
      </c>
      <c r="JO24" s="481">
        <v>588</v>
      </c>
      <c r="JP24" s="481">
        <v>265</v>
      </c>
      <c r="JQ24" s="481">
        <v>398</v>
      </c>
      <c r="JR24" s="481">
        <v>622</v>
      </c>
      <c r="JS24" s="481">
        <v>604</v>
      </c>
      <c r="JT24" s="481">
        <v>1110</v>
      </c>
      <c r="JU24" s="481">
        <v>4900</v>
      </c>
    </row>
    <row r="25" spans="1:281" ht="17" customHeight="1" x14ac:dyDescent="0.3">
      <c r="A25" s="712"/>
      <c r="B25" s="712" t="s">
        <v>1410</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21"/>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722"/>
      <c r="DO25" s="722"/>
      <c r="DP25" s="21"/>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722"/>
      <c r="FL25" s="722"/>
      <c r="FM25" s="722"/>
      <c r="FN25" s="722"/>
      <c r="FO25" s="722"/>
      <c r="FP25" s="722"/>
      <c r="FQ25" s="21"/>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c r="JA25" s="722"/>
      <c r="JB25" s="722"/>
      <c r="JC25" s="722"/>
      <c r="JD25" s="722"/>
      <c r="JE25" s="722"/>
      <c r="JF25" s="722"/>
    </row>
    <row r="26" spans="1:281" ht="15.65" customHeight="1" x14ac:dyDescent="0.3">
      <c r="A26" s="712"/>
      <c r="B26" s="712" t="s">
        <v>1409</v>
      </c>
      <c r="C26" s="20"/>
      <c r="D26" s="20"/>
      <c r="E26" s="20"/>
      <c r="F26" s="20"/>
      <c r="G26" s="20"/>
      <c r="H26" s="20"/>
      <c r="I26" s="20"/>
      <c r="J26" s="21"/>
      <c r="K26" s="23"/>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21"/>
      <c r="BO26" s="23"/>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722"/>
      <c r="DS26" s="722"/>
      <c r="DT26" s="21"/>
      <c r="DU26" s="23"/>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722"/>
      <c r="FQ26" s="722"/>
      <c r="FR26" s="722"/>
      <c r="FS26" s="722"/>
      <c r="FT26" s="722"/>
      <c r="FU26" s="722"/>
      <c r="FV26" s="21"/>
      <c r="FW26" s="23"/>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c r="JH26" s="722"/>
      <c r="JI26" s="722"/>
      <c r="JJ26" s="722"/>
      <c r="JK26" s="722"/>
      <c r="JL26" s="722"/>
      <c r="JM26" s="722"/>
    </row>
    <row r="27" spans="1:281" ht="23.25" customHeight="1" x14ac:dyDescent="0.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3"/>
      <c r="CH27" s="723"/>
      <c r="CI27" s="723"/>
      <c r="CJ27" s="723"/>
      <c r="CK27" s="723"/>
      <c r="CL27" s="723"/>
      <c r="CM27" s="723"/>
      <c r="CN27" s="723"/>
      <c r="CO27" s="723"/>
      <c r="CP27" s="723"/>
      <c r="CQ27" s="723"/>
      <c r="CR27" s="723"/>
      <c r="CS27" s="723"/>
      <c r="CT27" s="723"/>
      <c r="CU27" s="723"/>
      <c r="CV27" s="723"/>
      <c r="CW27" s="723"/>
      <c r="CX27" s="723"/>
      <c r="CY27" s="723"/>
      <c r="CZ27" s="723"/>
      <c r="DA27" s="723"/>
      <c r="DB27" s="723"/>
      <c r="DC27" s="723"/>
      <c r="DD27" s="723"/>
      <c r="DE27" s="723"/>
      <c r="DF27" s="723"/>
      <c r="DG27" s="723"/>
      <c r="DH27" s="723"/>
      <c r="DI27" s="723"/>
      <c r="DJ27" s="723"/>
      <c r="DK27" s="723"/>
      <c r="DL27" s="723"/>
      <c r="DM27" s="723"/>
      <c r="DN27" s="723"/>
      <c r="DO27" s="723"/>
      <c r="DP27" s="723"/>
      <c r="DQ27" s="723"/>
      <c r="DR27" s="723"/>
      <c r="DS27" s="723"/>
      <c r="DT27" s="723"/>
      <c r="DU27" s="723"/>
      <c r="DV27" s="723"/>
      <c r="DW27" s="723"/>
      <c r="DX27" s="723"/>
      <c r="DY27" s="723"/>
      <c r="DZ27" s="723"/>
      <c r="EA27" s="723"/>
      <c r="EB27" s="723"/>
      <c r="EC27" s="723"/>
      <c r="ED27" s="723"/>
      <c r="EE27" s="723"/>
      <c r="EF27" s="723"/>
      <c r="EG27" s="723"/>
      <c r="EH27" s="723"/>
      <c r="EI27" s="723"/>
      <c r="EJ27" s="723"/>
      <c r="EK27" s="723"/>
      <c r="EL27" s="723"/>
      <c r="EM27" s="723"/>
      <c r="EN27" s="723"/>
      <c r="EO27" s="723"/>
      <c r="EP27" s="723"/>
      <c r="EQ27" s="723"/>
      <c r="ER27" s="723"/>
      <c r="ES27" s="723"/>
      <c r="ET27" s="723"/>
      <c r="EU27" s="723"/>
      <c r="EV27" s="723"/>
      <c r="EW27" s="723"/>
      <c r="EX27" s="723"/>
      <c r="EY27" s="723"/>
      <c r="EZ27" s="723"/>
      <c r="FA27" s="723"/>
      <c r="FB27" s="723"/>
      <c r="FC27" s="723"/>
      <c r="FD27" s="723"/>
      <c r="FE27" s="723"/>
      <c r="FF27" s="723"/>
      <c r="FG27" s="723"/>
      <c r="FH27" s="723"/>
      <c r="FI27" s="723"/>
      <c r="FJ27" s="723"/>
      <c r="FK27" s="723"/>
      <c r="FL27" s="723"/>
      <c r="FM27" s="723"/>
      <c r="FN27" s="723"/>
      <c r="FO27" s="723"/>
      <c r="FP27" s="723"/>
      <c r="FQ27" s="723"/>
      <c r="FR27" s="723"/>
      <c r="FS27" s="723"/>
      <c r="FT27" s="723"/>
      <c r="FU27" s="723"/>
      <c r="FV27" s="723"/>
      <c r="FW27" s="723"/>
      <c r="FX27" s="723"/>
      <c r="FY27" s="723"/>
      <c r="FZ27" s="723"/>
      <c r="GA27" s="723"/>
      <c r="GB27" s="723"/>
      <c r="GC27" s="723"/>
      <c r="GD27" s="723"/>
      <c r="GE27" s="723"/>
      <c r="GF27" s="723"/>
      <c r="GG27" s="723"/>
      <c r="GH27" s="723"/>
      <c r="GI27" s="723"/>
      <c r="GJ27" s="723"/>
      <c r="GK27" s="723"/>
      <c r="GL27" s="723"/>
      <c r="GM27" s="723"/>
      <c r="GN27" s="723"/>
      <c r="GO27" s="723"/>
      <c r="GP27" s="723"/>
      <c r="GQ27" s="723"/>
      <c r="GR27" s="723"/>
      <c r="GS27" s="723"/>
      <c r="GT27" s="723"/>
      <c r="GU27" s="723"/>
      <c r="GV27" s="723"/>
      <c r="GW27" s="723"/>
      <c r="GX27" s="723"/>
      <c r="GY27" s="723"/>
      <c r="GZ27" s="723"/>
      <c r="HA27" s="723"/>
      <c r="HB27" s="723"/>
      <c r="HC27" s="723"/>
      <c r="HD27" s="723"/>
      <c r="HE27" s="723"/>
      <c r="HF27" s="723"/>
      <c r="HG27" s="723"/>
      <c r="HH27" s="723"/>
      <c r="HI27" s="723"/>
      <c r="HJ27" s="723"/>
      <c r="HK27" s="723"/>
      <c r="HL27" s="723"/>
      <c r="HM27" s="723"/>
      <c r="HN27" s="723"/>
      <c r="HO27" s="723"/>
      <c r="HP27" s="723"/>
      <c r="HQ27" s="723"/>
      <c r="HR27" s="723"/>
      <c r="HS27" s="723"/>
      <c r="HT27" s="723"/>
      <c r="HU27" s="723"/>
      <c r="HV27" s="723"/>
      <c r="HW27" s="723"/>
      <c r="HX27" s="723"/>
      <c r="HY27" s="723"/>
      <c r="HZ27" s="723"/>
      <c r="IA27" s="723"/>
      <c r="IB27" s="723"/>
      <c r="IC27" s="723"/>
      <c r="ID27" s="723"/>
      <c r="IE27" s="723"/>
      <c r="IF27" s="723"/>
      <c r="IG27" s="723"/>
      <c r="IH27" s="723"/>
      <c r="II27" s="723"/>
      <c r="IJ27" s="723"/>
      <c r="IK27" s="723"/>
      <c r="IL27" s="723"/>
      <c r="IM27" s="723"/>
      <c r="IN27" s="723"/>
      <c r="IO27" s="723"/>
      <c r="IP27" s="723"/>
      <c r="IQ27" s="723"/>
      <c r="IR27" s="723"/>
      <c r="IS27" s="723"/>
      <c r="IT27" s="723"/>
      <c r="IU27" s="723"/>
      <c r="IV27" s="723"/>
      <c r="IW27" s="723"/>
      <c r="IX27" s="723"/>
      <c r="IY27" s="723"/>
      <c r="IZ27" s="723"/>
      <c r="JA27" s="723"/>
      <c r="JB27" s="723"/>
      <c r="JC27" s="723"/>
      <c r="JD27" s="723"/>
      <c r="JE27" s="723"/>
      <c r="JF27" s="723"/>
      <c r="JG27" s="723"/>
      <c r="JH27" s="723"/>
      <c r="JI27" s="723"/>
      <c r="JJ27" s="723"/>
      <c r="JK27" s="723"/>
      <c r="JL27" s="723"/>
      <c r="JM27" s="723"/>
      <c r="JN27" s="723"/>
      <c r="JO27" s="723"/>
      <c r="JP27" s="723"/>
      <c r="JQ27" s="723"/>
      <c r="JR27" s="723"/>
      <c r="JS27" s="723"/>
      <c r="JT27" s="723"/>
      <c r="JU27" s="723"/>
    </row>
    <row r="28" spans="1:281" ht="23.25" customHeight="1" x14ac:dyDescent="0.3">
      <c r="JS28" s="724"/>
    </row>
    <row r="29" spans="1:281" ht="23.25" customHeight="1" x14ac:dyDescent="0.3">
      <c r="JS29" s="357"/>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4"/>
  <sheetViews>
    <sheetView showGridLines="0" view="pageBreakPreview" zoomScaleNormal="70" zoomScaleSheetLayoutView="100" workbookViewId="0">
      <pane xSplit="3" ySplit="3" topLeftCell="D4" activePane="bottomRight" state="frozen"/>
      <selection pane="topRight"/>
      <selection pane="bottomLeft"/>
      <selection pane="bottomRight"/>
    </sheetView>
  </sheetViews>
  <sheetFormatPr defaultColWidth="9" defaultRowHeight="15" outlineLevelCol="1" x14ac:dyDescent="0.2"/>
  <cols>
    <col min="1" max="1" width="3.453125" style="1218" customWidth="1"/>
    <col min="2" max="2" width="14.36328125" style="1218" customWidth="1"/>
    <col min="3" max="3" width="52.36328125" style="1292" bestFit="1" customWidth="1"/>
    <col min="4" max="4" width="32.36328125" style="1218" bestFit="1" customWidth="1"/>
    <col min="5" max="5" width="48.6328125" style="1218" bestFit="1" customWidth="1"/>
    <col min="6" max="6" width="20" style="1218" hidden="1" customWidth="1" outlineLevel="1"/>
    <col min="7" max="7" width="17.1796875" style="1289" customWidth="1" collapsed="1"/>
    <col min="8" max="8" width="17.1796875" style="1289" customWidth="1"/>
    <col min="9" max="9" width="22.81640625" style="1289" customWidth="1"/>
    <col min="10" max="11" width="24" style="1290" customWidth="1"/>
    <col min="12" max="12" width="33" style="1291" customWidth="1"/>
    <col min="13" max="13" width="20" style="1291" customWidth="1"/>
    <col min="14" max="14" width="23.453125" style="1291" customWidth="1"/>
    <col min="15" max="15" width="26.1796875" style="1218" customWidth="1"/>
    <col min="16" max="16" width="20" style="1218" customWidth="1"/>
    <col min="17" max="17" width="9" style="1218"/>
    <col min="18" max="18" width="12.81640625" style="1218" customWidth="1"/>
    <col min="19" max="16384" width="9" style="1218"/>
  </cols>
  <sheetData>
    <row r="1" spans="1:18" x14ac:dyDescent="0.2">
      <c r="A1" s="1215"/>
      <c r="B1" s="1215"/>
      <c r="C1" s="1216"/>
      <c r="D1" s="1215"/>
      <c r="E1" s="1215"/>
      <c r="F1" s="527"/>
      <c r="G1" s="1217"/>
      <c r="H1" s="1217"/>
      <c r="I1" s="1217"/>
      <c r="J1" s="1217"/>
      <c r="K1" s="1217"/>
      <c r="L1" s="1217"/>
      <c r="M1" s="1217"/>
      <c r="N1" s="1217"/>
      <c r="O1" s="1217"/>
    </row>
    <row r="2" spans="1:18" s="1227" customFormat="1" ht="33.75" customHeight="1" x14ac:dyDescent="0.2">
      <c r="A2" s="1214"/>
      <c r="B2" s="1219" t="s">
        <v>1861</v>
      </c>
      <c r="C2" s="1154" t="s">
        <v>1862</v>
      </c>
      <c r="D2" s="1154" t="s">
        <v>1863</v>
      </c>
      <c r="E2" s="1220" t="s">
        <v>1864</v>
      </c>
      <c r="F2" s="1221" t="s">
        <v>1865</v>
      </c>
      <c r="G2" s="1221" t="s">
        <v>1865</v>
      </c>
      <c r="H2" s="1222" t="s">
        <v>1866</v>
      </c>
      <c r="I2" s="1223" t="s">
        <v>1867</v>
      </c>
      <c r="J2" s="1155" t="s">
        <v>1868</v>
      </c>
      <c r="K2" s="1155" t="s">
        <v>1869</v>
      </c>
      <c r="L2" s="1224" t="s">
        <v>1870</v>
      </c>
      <c r="M2" s="1225" t="s">
        <v>1871</v>
      </c>
      <c r="N2" s="1226" t="s">
        <v>1872</v>
      </c>
      <c r="O2" s="1226" t="s">
        <v>1873</v>
      </c>
      <c r="P2" s="1226" t="s">
        <v>1874</v>
      </c>
    </row>
    <row r="3" spans="1:18" s="1227" customFormat="1" ht="15.75" customHeight="1" x14ac:dyDescent="0.2">
      <c r="A3" s="1214"/>
      <c r="B3" s="884"/>
      <c r="C3" s="885"/>
      <c r="D3" s="886"/>
      <c r="E3" s="887" t="s">
        <v>1875</v>
      </c>
      <c r="F3" s="888" t="s">
        <v>1876</v>
      </c>
      <c r="G3" s="888" t="s">
        <v>1876</v>
      </c>
      <c r="H3" s="888" t="s">
        <v>1876</v>
      </c>
      <c r="I3" s="888" t="s">
        <v>1876</v>
      </c>
      <c r="J3" s="889" t="s">
        <v>1877</v>
      </c>
      <c r="K3" s="889" t="s">
        <v>0</v>
      </c>
      <c r="L3" s="890"/>
      <c r="M3" s="891"/>
      <c r="N3" s="1053"/>
      <c r="O3" s="1228" t="s">
        <v>1878</v>
      </c>
      <c r="P3" s="1053" t="s">
        <v>1879</v>
      </c>
    </row>
    <row r="4" spans="1:18" s="1227" customFormat="1" ht="13.5" x14ac:dyDescent="0.2">
      <c r="A4" s="1214"/>
      <c r="B4" s="894" t="s">
        <v>6</v>
      </c>
      <c r="C4" s="895" t="s">
        <v>595</v>
      </c>
      <c r="D4" s="895" t="s">
        <v>609</v>
      </c>
      <c r="E4" s="896" t="s">
        <v>632</v>
      </c>
      <c r="F4" s="897">
        <v>43900</v>
      </c>
      <c r="G4" s="898">
        <f>ROUNDDOWN(F4,0)</f>
        <v>43900</v>
      </c>
      <c r="H4" s="898">
        <v>43900</v>
      </c>
      <c r="I4" s="898" t="s">
        <v>97</v>
      </c>
      <c r="J4" s="899">
        <v>9298.2099999999991</v>
      </c>
      <c r="K4" s="900">
        <v>117258.88</v>
      </c>
      <c r="L4" s="901">
        <v>28641</v>
      </c>
      <c r="M4" s="901">
        <v>37963</v>
      </c>
      <c r="N4" s="902" t="s">
        <v>1880</v>
      </c>
      <c r="O4" s="903">
        <v>3250</v>
      </c>
      <c r="P4" s="904">
        <v>0.74</v>
      </c>
      <c r="Q4" s="1229"/>
      <c r="R4" s="1230"/>
    </row>
    <row r="5" spans="1:18" s="1227" customFormat="1" ht="13.5" x14ac:dyDescent="0.2">
      <c r="A5" s="1214"/>
      <c r="B5" s="894" t="s">
        <v>3</v>
      </c>
      <c r="C5" s="907" t="s">
        <v>277</v>
      </c>
      <c r="D5" s="907" t="s">
        <v>625</v>
      </c>
      <c r="E5" s="908" t="s">
        <v>632</v>
      </c>
      <c r="F5" s="909">
        <v>20500</v>
      </c>
      <c r="G5" s="910">
        <f t="shared" ref="G5:G71" si="0">ROUNDDOWN(F5,0)</f>
        <v>20500</v>
      </c>
      <c r="H5" s="910">
        <v>20500</v>
      </c>
      <c r="I5" s="910" t="s">
        <v>1881</v>
      </c>
      <c r="J5" s="911">
        <v>11670.4</v>
      </c>
      <c r="K5" s="911">
        <v>25083.93</v>
      </c>
      <c r="L5" s="912">
        <v>35246</v>
      </c>
      <c r="M5" s="912">
        <v>38429</v>
      </c>
      <c r="N5" s="913" t="s">
        <v>1881</v>
      </c>
      <c r="O5" s="914">
        <v>1836</v>
      </c>
      <c r="P5" s="915">
        <v>2.64</v>
      </c>
      <c r="Q5" s="1229"/>
      <c r="R5" s="1230"/>
    </row>
    <row r="6" spans="1:18" s="1227" customFormat="1" ht="13.5" x14ac:dyDescent="0.2">
      <c r="A6" s="1214"/>
      <c r="B6" s="894" t="s">
        <v>7</v>
      </c>
      <c r="C6" s="907" t="s">
        <v>278</v>
      </c>
      <c r="D6" s="907" t="s">
        <v>626</v>
      </c>
      <c r="E6" s="908" t="s">
        <v>633</v>
      </c>
      <c r="F6" s="909">
        <v>26700</v>
      </c>
      <c r="G6" s="910">
        <f t="shared" si="0"/>
        <v>26700</v>
      </c>
      <c r="H6" s="910">
        <v>26700</v>
      </c>
      <c r="I6" s="910" t="s">
        <v>97</v>
      </c>
      <c r="J6" s="926">
        <v>6365.8</v>
      </c>
      <c r="K6" s="927">
        <v>16050.53</v>
      </c>
      <c r="L6" s="901">
        <v>36675</v>
      </c>
      <c r="M6" s="901">
        <v>41726</v>
      </c>
      <c r="N6" s="902" t="s">
        <v>97</v>
      </c>
      <c r="O6" s="903">
        <v>1150</v>
      </c>
      <c r="P6" s="904">
        <v>0.83</v>
      </c>
      <c r="Q6" s="1229"/>
      <c r="R6" s="1230"/>
    </row>
    <row r="7" spans="1:18" s="1227" customFormat="1" ht="13.5" x14ac:dyDescent="0.2">
      <c r="A7" s="1214"/>
      <c r="B7" s="894" t="s">
        <v>5</v>
      </c>
      <c r="C7" s="907" t="s">
        <v>1304</v>
      </c>
      <c r="D7" s="907" t="s">
        <v>612</v>
      </c>
      <c r="E7" s="908" t="s">
        <v>633</v>
      </c>
      <c r="F7" s="909">
        <v>10000</v>
      </c>
      <c r="G7" s="910">
        <f t="shared" si="0"/>
        <v>10000</v>
      </c>
      <c r="H7" s="910">
        <v>10000</v>
      </c>
      <c r="I7" s="910" t="s">
        <v>1881</v>
      </c>
      <c r="J7" s="911">
        <v>1353.6199999999899</v>
      </c>
      <c r="K7" s="911">
        <v>9044.0400000000009</v>
      </c>
      <c r="L7" s="912">
        <v>27135</v>
      </c>
      <c r="M7" s="912">
        <v>39624</v>
      </c>
      <c r="N7" s="913" t="s">
        <v>1881</v>
      </c>
      <c r="O7" s="914">
        <v>212</v>
      </c>
      <c r="P7" s="915">
        <v>6.88</v>
      </c>
      <c r="Q7" s="1229"/>
      <c r="R7" s="1230"/>
    </row>
    <row r="8" spans="1:18" s="1227" customFormat="1" ht="13.5" x14ac:dyDescent="0.2">
      <c r="A8" s="1214"/>
      <c r="B8" s="894" t="s">
        <v>9</v>
      </c>
      <c r="C8" s="907" t="s">
        <v>1458</v>
      </c>
      <c r="D8" s="907" t="s">
        <v>612</v>
      </c>
      <c r="E8" s="908" t="s">
        <v>632</v>
      </c>
      <c r="F8" s="909">
        <v>10400</v>
      </c>
      <c r="G8" s="910">
        <f t="shared" si="0"/>
        <v>10400</v>
      </c>
      <c r="H8" s="910">
        <v>10400</v>
      </c>
      <c r="I8" s="910" t="s">
        <v>97</v>
      </c>
      <c r="J8" s="926">
        <v>637.08000000000004</v>
      </c>
      <c r="K8" s="927">
        <v>5358.55</v>
      </c>
      <c r="L8" s="901">
        <v>32049</v>
      </c>
      <c r="M8" s="901">
        <v>38258</v>
      </c>
      <c r="N8" s="902" t="s">
        <v>97</v>
      </c>
      <c r="O8" s="903" t="s">
        <v>1882</v>
      </c>
      <c r="P8" s="904">
        <v>6.37</v>
      </c>
      <c r="Q8" s="1229"/>
      <c r="R8" s="1230"/>
    </row>
    <row r="9" spans="1:18" s="1227" customFormat="1" ht="13.5" x14ac:dyDescent="0.2">
      <c r="A9" s="1214"/>
      <c r="B9" s="894" t="s">
        <v>10</v>
      </c>
      <c r="C9" s="907" t="s">
        <v>283</v>
      </c>
      <c r="D9" s="907" t="s">
        <v>626</v>
      </c>
      <c r="E9" s="908" t="s">
        <v>632</v>
      </c>
      <c r="F9" s="909">
        <v>11100</v>
      </c>
      <c r="G9" s="910">
        <f t="shared" si="0"/>
        <v>11100</v>
      </c>
      <c r="H9" s="910">
        <v>11100</v>
      </c>
      <c r="I9" s="910" t="s">
        <v>97</v>
      </c>
      <c r="J9" s="911">
        <v>1844.44</v>
      </c>
      <c r="K9" s="911">
        <v>8683.7299999999905</v>
      </c>
      <c r="L9" s="912">
        <v>38391</v>
      </c>
      <c r="M9" s="912">
        <v>38961</v>
      </c>
      <c r="N9" s="913" t="s">
        <v>1881</v>
      </c>
      <c r="O9" s="914" t="s">
        <v>1883</v>
      </c>
      <c r="P9" s="915">
        <v>1.29</v>
      </c>
      <c r="Q9" s="1229"/>
      <c r="R9" s="1230"/>
    </row>
    <row r="10" spans="1:18" s="1227" customFormat="1" ht="13.5" x14ac:dyDescent="0.2">
      <c r="A10" s="1214"/>
      <c r="B10" s="894" t="s">
        <v>11</v>
      </c>
      <c r="C10" s="907" t="s">
        <v>1459</v>
      </c>
      <c r="D10" s="907" t="s">
        <v>628</v>
      </c>
      <c r="E10" s="908" t="s">
        <v>1628</v>
      </c>
      <c r="F10" s="909">
        <v>7040</v>
      </c>
      <c r="G10" s="910">
        <f t="shared" si="0"/>
        <v>7040</v>
      </c>
      <c r="H10" s="910">
        <v>7040</v>
      </c>
      <c r="I10" s="910" t="s">
        <v>1881</v>
      </c>
      <c r="J10" s="911">
        <v>2074.6520743649899</v>
      </c>
      <c r="K10" s="928">
        <v>11425.2</v>
      </c>
      <c r="L10" s="901">
        <v>33305</v>
      </c>
      <c r="M10" s="901">
        <v>38132</v>
      </c>
      <c r="N10" s="902" t="s">
        <v>1881</v>
      </c>
      <c r="O10" s="903" t="s">
        <v>1884</v>
      </c>
      <c r="P10" s="904">
        <v>2.99</v>
      </c>
      <c r="Q10" s="1229"/>
      <c r="R10" s="1230"/>
    </row>
    <row r="11" spans="1:18" s="1227" customFormat="1" ht="13.5" x14ac:dyDescent="0.2">
      <c r="A11" s="1214"/>
      <c r="B11" s="894" t="s">
        <v>12</v>
      </c>
      <c r="C11" s="907" t="s">
        <v>285</v>
      </c>
      <c r="D11" s="907" t="s">
        <v>609</v>
      </c>
      <c r="E11" s="908" t="s">
        <v>632</v>
      </c>
      <c r="F11" s="909">
        <v>8140</v>
      </c>
      <c r="G11" s="910">
        <f t="shared" si="0"/>
        <v>8140</v>
      </c>
      <c r="H11" s="910">
        <v>8140</v>
      </c>
      <c r="I11" s="910" t="s">
        <v>1881</v>
      </c>
      <c r="J11" s="911">
        <v>1101.49</v>
      </c>
      <c r="K11" s="911">
        <v>5858.26</v>
      </c>
      <c r="L11" s="912">
        <v>30064</v>
      </c>
      <c r="M11" s="912">
        <v>38686</v>
      </c>
      <c r="N11" s="913" t="s">
        <v>1881</v>
      </c>
      <c r="O11" s="914">
        <v>417</v>
      </c>
      <c r="P11" s="915">
        <v>11.6</v>
      </c>
      <c r="Q11" s="1229"/>
      <c r="R11" s="1230"/>
    </row>
    <row r="12" spans="1:18" s="1227" customFormat="1" ht="13.5" x14ac:dyDescent="0.2">
      <c r="A12" s="1214"/>
      <c r="B12" s="894" t="s">
        <v>13</v>
      </c>
      <c r="C12" s="907" t="s">
        <v>286</v>
      </c>
      <c r="D12" s="907" t="s">
        <v>612</v>
      </c>
      <c r="E12" s="908" t="s">
        <v>632</v>
      </c>
      <c r="F12" s="909">
        <v>5310</v>
      </c>
      <c r="G12" s="910">
        <f t="shared" si="0"/>
        <v>5310</v>
      </c>
      <c r="H12" s="910">
        <v>5310</v>
      </c>
      <c r="I12" s="910" t="s">
        <v>97</v>
      </c>
      <c r="J12" s="926">
        <v>566.22</v>
      </c>
      <c r="K12" s="927">
        <v>4463.8599999999897</v>
      </c>
      <c r="L12" s="901">
        <v>36231</v>
      </c>
      <c r="M12" s="901">
        <v>39717</v>
      </c>
      <c r="N12" s="902" t="s">
        <v>1881</v>
      </c>
      <c r="O12" s="903" t="s">
        <v>1885</v>
      </c>
      <c r="P12" s="904">
        <v>5.48</v>
      </c>
      <c r="Q12" s="1229"/>
      <c r="R12" s="1230"/>
    </row>
    <row r="13" spans="1:18" s="1227" customFormat="1" ht="13.5" x14ac:dyDescent="0.2">
      <c r="A13" s="1214"/>
      <c r="B13" s="894" t="s">
        <v>15</v>
      </c>
      <c r="C13" s="907" t="s">
        <v>287</v>
      </c>
      <c r="D13" s="907" t="s">
        <v>626</v>
      </c>
      <c r="E13" s="908" t="s">
        <v>1629</v>
      </c>
      <c r="F13" s="909">
        <v>4050</v>
      </c>
      <c r="G13" s="910">
        <f t="shared" si="0"/>
        <v>4050</v>
      </c>
      <c r="H13" s="910">
        <v>4050</v>
      </c>
      <c r="I13" s="910" t="s">
        <v>97</v>
      </c>
      <c r="J13" s="911">
        <v>693.14999999999895</v>
      </c>
      <c r="K13" s="911">
        <v>5367.2799999999897</v>
      </c>
      <c r="L13" s="912">
        <v>34150</v>
      </c>
      <c r="M13" s="912">
        <v>39624</v>
      </c>
      <c r="N13" s="913" t="s">
        <v>1881</v>
      </c>
      <c r="O13" s="914">
        <v>265</v>
      </c>
      <c r="P13" s="915">
        <v>4.33</v>
      </c>
      <c r="Q13" s="1229"/>
    </row>
    <row r="14" spans="1:18" s="1227" customFormat="1" ht="13.5" x14ac:dyDescent="0.2">
      <c r="A14" s="1214"/>
      <c r="B14" s="894" t="s">
        <v>17</v>
      </c>
      <c r="C14" s="907" t="s">
        <v>1309</v>
      </c>
      <c r="D14" s="907" t="s">
        <v>626</v>
      </c>
      <c r="E14" s="908" t="s">
        <v>632</v>
      </c>
      <c r="F14" s="909">
        <v>4690</v>
      </c>
      <c r="G14" s="910">
        <f t="shared" si="0"/>
        <v>4690</v>
      </c>
      <c r="H14" s="910">
        <v>4690</v>
      </c>
      <c r="I14" s="910" t="s">
        <v>1881</v>
      </c>
      <c r="J14" s="911">
        <v>1056.92</v>
      </c>
      <c r="K14" s="928">
        <v>5782.27</v>
      </c>
      <c r="L14" s="901">
        <v>35550</v>
      </c>
      <c r="M14" s="901">
        <v>38044</v>
      </c>
      <c r="N14" s="902" t="s">
        <v>1881</v>
      </c>
      <c r="O14" s="903" t="s">
        <v>1886</v>
      </c>
      <c r="P14" s="904">
        <v>0.78</v>
      </c>
      <c r="Q14" s="1229"/>
      <c r="R14" s="1230"/>
    </row>
    <row r="15" spans="1:18" s="1227" customFormat="1" ht="13.5" x14ac:dyDescent="0.2">
      <c r="A15" s="1214"/>
      <c r="B15" s="894" t="s">
        <v>18</v>
      </c>
      <c r="C15" s="907" t="s">
        <v>289</v>
      </c>
      <c r="D15" s="907" t="s">
        <v>627</v>
      </c>
      <c r="E15" s="908" t="s">
        <v>632</v>
      </c>
      <c r="F15" s="909">
        <v>4320</v>
      </c>
      <c r="G15" s="910">
        <f t="shared" si="0"/>
        <v>4320</v>
      </c>
      <c r="H15" s="910">
        <v>4320</v>
      </c>
      <c r="I15" s="910" t="s">
        <v>97</v>
      </c>
      <c r="J15" s="911">
        <v>506.16</v>
      </c>
      <c r="K15" s="911">
        <v>3507.3699999999899</v>
      </c>
      <c r="L15" s="912">
        <v>39616</v>
      </c>
      <c r="M15" s="912">
        <v>39757</v>
      </c>
      <c r="N15" s="913" t="s">
        <v>1881</v>
      </c>
      <c r="O15" s="914" t="s">
        <v>1887</v>
      </c>
      <c r="P15" s="915">
        <v>4</v>
      </c>
      <c r="Q15" s="1229"/>
      <c r="R15" s="1230"/>
    </row>
    <row r="16" spans="1:18" s="1227" customFormat="1" ht="13.5" x14ac:dyDescent="0.2">
      <c r="A16" s="1214"/>
      <c r="B16" s="894" t="s">
        <v>19</v>
      </c>
      <c r="C16" s="907" t="s">
        <v>290</v>
      </c>
      <c r="D16" s="907" t="s">
        <v>627</v>
      </c>
      <c r="E16" s="908" t="s">
        <v>632</v>
      </c>
      <c r="F16" s="909">
        <v>5010</v>
      </c>
      <c r="G16" s="910">
        <f t="shared" si="0"/>
        <v>5010</v>
      </c>
      <c r="H16" s="910">
        <v>5010</v>
      </c>
      <c r="I16" s="910" t="s">
        <v>97</v>
      </c>
      <c r="J16" s="911">
        <v>629.86</v>
      </c>
      <c r="K16" s="928">
        <v>4607.34</v>
      </c>
      <c r="L16" s="901">
        <v>41880</v>
      </c>
      <c r="M16" s="901">
        <v>42066</v>
      </c>
      <c r="N16" s="902" t="s">
        <v>1880</v>
      </c>
      <c r="O16" s="903" t="s">
        <v>1888</v>
      </c>
      <c r="P16" s="904">
        <v>4.54</v>
      </c>
      <c r="Q16" s="1229"/>
      <c r="R16" s="1230"/>
    </row>
    <row r="17" spans="1:18" s="1227" customFormat="1" ht="13.5" x14ac:dyDescent="0.2">
      <c r="A17" s="1214"/>
      <c r="B17" s="894" t="s">
        <v>20</v>
      </c>
      <c r="C17" s="907" t="s">
        <v>1310</v>
      </c>
      <c r="D17" s="907" t="s">
        <v>625</v>
      </c>
      <c r="E17" s="908" t="s">
        <v>635</v>
      </c>
      <c r="F17" s="909">
        <v>4430</v>
      </c>
      <c r="G17" s="910">
        <f t="shared" si="0"/>
        <v>4430</v>
      </c>
      <c r="H17" s="910">
        <v>4430</v>
      </c>
      <c r="I17" s="910" t="s">
        <v>1881</v>
      </c>
      <c r="J17" s="911">
        <v>1047.79</v>
      </c>
      <c r="K17" s="911">
        <v>8510.20999999999</v>
      </c>
      <c r="L17" s="912">
        <v>31763</v>
      </c>
      <c r="M17" s="912">
        <v>41460</v>
      </c>
      <c r="N17" s="913" t="s">
        <v>1881</v>
      </c>
      <c r="O17" s="914">
        <v>261</v>
      </c>
      <c r="P17" s="915">
        <v>6.44</v>
      </c>
      <c r="Q17" s="1229"/>
    </row>
    <row r="18" spans="1:18" s="1227" customFormat="1" ht="13.5" x14ac:dyDescent="0.2">
      <c r="A18" s="1214"/>
      <c r="B18" s="894" t="s">
        <v>21</v>
      </c>
      <c r="C18" s="907" t="s">
        <v>292</v>
      </c>
      <c r="D18" s="907" t="s">
        <v>627</v>
      </c>
      <c r="E18" s="908" t="s">
        <v>632</v>
      </c>
      <c r="F18" s="909">
        <v>3570</v>
      </c>
      <c r="G18" s="910">
        <f t="shared" si="0"/>
        <v>3570</v>
      </c>
      <c r="H18" s="910">
        <v>3570</v>
      </c>
      <c r="I18" s="910" t="s">
        <v>97</v>
      </c>
      <c r="J18" s="926">
        <v>918.55999999999904</v>
      </c>
      <c r="K18" s="927">
        <v>6704.5299999999897</v>
      </c>
      <c r="L18" s="901">
        <v>33144</v>
      </c>
      <c r="M18" s="901">
        <v>39827</v>
      </c>
      <c r="N18" s="902" t="s">
        <v>1880</v>
      </c>
      <c r="O18" s="903" t="s">
        <v>1889</v>
      </c>
      <c r="P18" s="904">
        <v>4.95</v>
      </c>
      <c r="Q18" s="1229"/>
      <c r="R18" s="1230"/>
    </row>
    <row r="19" spans="1:18" s="1227" customFormat="1" ht="13.5" x14ac:dyDescent="0.2">
      <c r="A19" s="1214"/>
      <c r="B19" s="894" t="s">
        <v>22</v>
      </c>
      <c r="C19" s="907" t="s">
        <v>293</v>
      </c>
      <c r="D19" s="907" t="s">
        <v>626</v>
      </c>
      <c r="E19" s="908" t="s">
        <v>632</v>
      </c>
      <c r="F19" s="909">
        <v>4240</v>
      </c>
      <c r="G19" s="910">
        <f t="shared" si="0"/>
        <v>4240</v>
      </c>
      <c r="H19" s="910">
        <v>4240</v>
      </c>
      <c r="I19" s="910" t="s">
        <v>1890</v>
      </c>
      <c r="J19" s="911">
        <v>730.46</v>
      </c>
      <c r="K19" s="911">
        <v>3896.26</v>
      </c>
      <c r="L19" s="912">
        <v>40207</v>
      </c>
      <c r="M19" s="912">
        <v>40921</v>
      </c>
      <c r="N19" s="913" t="s">
        <v>1881</v>
      </c>
      <c r="O19" s="914" t="s">
        <v>1891</v>
      </c>
      <c r="P19" s="915">
        <v>4.62</v>
      </c>
      <c r="Q19" s="1229"/>
      <c r="R19" s="1230"/>
    </row>
    <row r="20" spans="1:18" s="1227" customFormat="1" ht="13.5" x14ac:dyDescent="0.2">
      <c r="A20" s="1214"/>
      <c r="B20" s="894" t="s">
        <v>23</v>
      </c>
      <c r="C20" s="907" t="s">
        <v>294</v>
      </c>
      <c r="D20" s="907" t="s">
        <v>627</v>
      </c>
      <c r="E20" s="908" t="s">
        <v>632</v>
      </c>
      <c r="F20" s="909">
        <v>2480</v>
      </c>
      <c r="G20" s="910">
        <f t="shared" si="0"/>
        <v>2480</v>
      </c>
      <c r="H20" s="910">
        <v>2480</v>
      </c>
      <c r="I20" s="910" t="s">
        <v>1881</v>
      </c>
      <c r="J20" s="911">
        <v>505.34999999999991</v>
      </c>
      <c r="K20" s="928">
        <v>3036.1399999999899</v>
      </c>
      <c r="L20" s="901">
        <v>33162</v>
      </c>
      <c r="M20" s="901">
        <v>39304</v>
      </c>
      <c r="N20" s="902" t="s">
        <v>1881</v>
      </c>
      <c r="O20" s="903">
        <v>302</v>
      </c>
      <c r="P20" s="904">
        <v>7.03</v>
      </c>
      <c r="Q20" s="1229"/>
    </row>
    <row r="21" spans="1:18" s="1227" customFormat="1" ht="13.5" x14ac:dyDescent="0.2">
      <c r="A21" s="1214"/>
      <c r="B21" s="894" t="s">
        <v>24</v>
      </c>
      <c r="C21" s="907" t="s">
        <v>1460</v>
      </c>
      <c r="D21" s="907" t="s">
        <v>626</v>
      </c>
      <c r="E21" s="908" t="s">
        <v>1629</v>
      </c>
      <c r="F21" s="909">
        <v>4160</v>
      </c>
      <c r="G21" s="910">
        <f t="shared" si="0"/>
        <v>4160</v>
      </c>
      <c r="H21" s="910">
        <v>4160</v>
      </c>
      <c r="I21" s="910" t="s">
        <v>1881</v>
      </c>
      <c r="J21" s="911">
        <v>773.32</v>
      </c>
      <c r="K21" s="911">
        <v>4698.97</v>
      </c>
      <c r="L21" s="912">
        <v>32339</v>
      </c>
      <c r="M21" s="912">
        <v>38043</v>
      </c>
      <c r="N21" s="913" t="s">
        <v>1881</v>
      </c>
      <c r="O21" s="914" t="s">
        <v>1892</v>
      </c>
      <c r="P21" s="915">
        <v>5.45</v>
      </c>
      <c r="Q21" s="1229"/>
    </row>
    <row r="22" spans="1:18" s="1227" customFormat="1" ht="13.5" x14ac:dyDescent="0.2">
      <c r="A22" s="1214"/>
      <c r="B22" s="894" t="s">
        <v>25</v>
      </c>
      <c r="C22" s="907" t="s">
        <v>1312</v>
      </c>
      <c r="D22" s="907" t="s">
        <v>625</v>
      </c>
      <c r="E22" s="908" t="s">
        <v>633</v>
      </c>
      <c r="F22" s="909">
        <v>2830</v>
      </c>
      <c r="G22" s="910">
        <f t="shared" si="0"/>
        <v>2830</v>
      </c>
      <c r="H22" s="910">
        <v>2830</v>
      </c>
      <c r="I22" s="910" t="s">
        <v>97</v>
      </c>
      <c r="J22" s="926">
        <v>1083.0599999999899</v>
      </c>
      <c r="K22" s="927">
        <v>4764</v>
      </c>
      <c r="L22" s="901">
        <v>34089</v>
      </c>
      <c r="M22" s="901">
        <v>39871</v>
      </c>
      <c r="N22" s="902" t="s">
        <v>1881</v>
      </c>
      <c r="O22" s="903" t="s">
        <v>1893</v>
      </c>
      <c r="P22" s="904">
        <v>5.15</v>
      </c>
      <c r="Q22" s="1229"/>
    </row>
    <row r="23" spans="1:18" s="1227" customFormat="1" ht="13.5" x14ac:dyDescent="0.2">
      <c r="A23" s="1214"/>
      <c r="B23" s="894" t="s">
        <v>26</v>
      </c>
      <c r="C23" s="907" t="s">
        <v>297</v>
      </c>
      <c r="D23" s="907" t="s">
        <v>627</v>
      </c>
      <c r="E23" s="908" t="s">
        <v>632</v>
      </c>
      <c r="F23" s="909">
        <v>2880</v>
      </c>
      <c r="G23" s="910">
        <f t="shared" si="0"/>
        <v>2880</v>
      </c>
      <c r="H23" s="910">
        <v>2880</v>
      </c>
      <c r="I23" s="910" t="s">
        <v>1890</v>
      </c>
      <c r="J23" s="911">
        <v>386.69999999999902</v>
      </c>
      <c r="K23" s="911">
        <v>2930.15</v>
      </c>
      <c r="L23" s="912">
        <v>39955</v>
      </c>
      <c r="M23" s="912">
        <v>40848</v>
      </c>
      <c r="N23" s="913" t="s">
        <v>1881</v>
      </c>
      <c r="O23" s="914" t="s">
        <v>1894</v>
      </c>
      <c r="P23" s="915">
        <v>3.82</v>
      </c>
      <c r="Q23" s="1229"/>
    </row>
    <row r="24" spans="1:18" s="1227" customFormat="1" ht="13.5" x14ac:dyDescent="0.2">
      <c r="A24" s="1214"/>
      <c r="B24" s="894" t="s">
        <v>28</v>
      </c>
      <c r="C24" s="907" t="s">
        <v>298</v>
      </c>
      <c r="D24" s="907" t="s">
        <v>627</v>
      </c>
      <c r="E24" s="908" t="s">
        <v>632</v>
      </c>
      <c r="F24" s="909">
        <v>2210</v>
      </c>
      <c r="G24" s="910">
        <f t="shared" si="0"/>
        <v>2210</v>
      </c>
      <c r="H24" s="910">
        <v>2210</v>
      </c>
      <c r="I24" s="910" t="s">
        <v>97</v>
      </c>
      <c r="J24" s="911">
        <v>367.18</v>
      </c>
      <c r="K24" s="928">
        <v>2628.4299999999898</v>
      </c>
      <c r="L24" s="901">
        <v>40268</v>
      </c>
      <c r="M24" s="901">
        <v>41460</v>
      </c>
      <c r="N24" s="902" t="s">
        <v>97</v>
      </c>
      <c r="O24" s="903">
        <v>43</v>
      </c>
      <c r="P24" s="904">
        <v>6.03</v>
      </c>
      <c r="Q24" s="1229"/>
    </row>
    <row r="25" spans="1:18" s="1227" customFormat="1" ht="13.5" x14ac:dyDescent="0.2">
      <c r="A25" s="1214"/>
      <c r="B25" s="894" t="s">
        <v>30</v>
      </c>
      <c r="C25" s="907" t="s">
        <v>299</v>
      </c>
      <c r="D25" s="907" t="s">
        <v>627</v>
      </c>
      <c r="E25" s="908" t="s">
        <v>632</v>
      </c>
      <c r="F25" s="909">
        <v>1690</v>
      </c>
      <c r="G25" s="910">
        <f t="shared" si="0"/>
        <v>1690</v>
      </c>
      <c r="H25" s="910">
        <v>1690</v>
      </c>
      <c r="I25" s="910" t="s">
        <v>1890</v>
      </c>
      <c r="J25" s="911">
        <v>343.16</v>
      </c>
      <c r="K25" s="911">
        <v>2376.4</v>
      </c>
      <c r="L25" s="912">
        <v>40100</v>
      </c>
      <c r="M25" s="912">
        <v>40848</v>
      </c>
      <c r="N25" s="913" t="s">
        <v>1881</v>
      </c>
      <c r="O25" s="914" t="s">
        <v>1895</v>
      </c>
      <c r="P25" s="915">
        <v>3.37</v>
      </c>
      <c r="Q25" s="1229"/>
    </row>
    <row r="26" spans="1:18" s="1227" customFormat="1" ht="13.5" x14ac:dyDescent="0.2">
      <c r="A26" s="1214"/>
      <c r="B26" s="894" t="s">
        <v>31</v>
      </c>
      <c r="C26" s="907" t="s">
        <v>300</v>
      </c>
      <c r="D26" s="907" t="s">
        <v>1631</v>
      </c>
      <c r="E26" s="908" t="s">
        <v>632</v>
      </c>
      <c r="F26" s="909">
        <v>6470</v>
      </c>
      <c r="G26" s="910">
        <f t="shared" si="0"/>
        <v>6470</v>
      </c>
      <c r="H26" s="910">
        <v>6470</v>
      </c>
      <c r="I26" s="910" t="s">
        <v>97</v>
      </c>
      <c r="J26" s="911">
        <v>891.01999999999896</v>
      </c>
      <c r="K26" s="928">
        <v>7117.7799999999897</v>
      </c>
      <c r="L26" s="901">
        <v>32962</v>
      </c>
      <c r="M26" s="901">
        <v>39827</v>
      </c>
      <c r="N26" s="902" t="s">
        <v>1880</v>
      </c>
      <c r="O26" s="903" t="s">
        <v>1896</v>
      </c>
      <c r="P26" s="904">
        <v>4.3099999999999996</v>
      </c>
      <c r="Q26" s="1229"/>
    </row>
    <row r="27" spans="1:18" s="1227" customFormat="1" ht="13.5" x14ac:dyDescent="0.2">
      <c r="A27" s="1214"/>
      <c r="B27" s="894" t="s">
        <v>33</v>
      </c>
      <c r="C27" s="907" t="s">
        <v>302</v>
      </c>
      <c r="D27" s="907" t="s">
        <v>1632</v>
      </c>
      <c r="E27" s="908" t="s">
        <v>635</v>
      </c>
      <c r="F27" s="909">
        <v>4890</v>
      </c>
      <c r="G27" s="910">
        <f t="shared" si="0"/>
        <v>4890</v>
      </c>
      <c r="H27" s="910">
        <v>4890</v>
      </c>
      <c r="I27" s="910" t="s">
        <v>97</v>
      </c>
      <c r="J27" s="926">
        <v>941.17999999999904</v>
      </c>
      <c r="K27" s="927">
        <v>6123.96</v>
      </c>
      <c r="L27" s="901">
        <v>32724</v>
      </c>
      <c r="M27" s="901">
        <v>41460</v>
      </c>
      <c r="N27" s="902" t="s">
        <v>1880</v>
      </c>
      <c r="O27" s="903">
        <v>398</v>
      </c>
      <c r="P27" s="904">
        <v>4.33</v>
      </c>
      <c r="Q27" s="1229"/>
    </row>
    <row r="28" spans="1:18" s="1227" customFormat="1" ht="13.5" x14ac:dyDescent="0.2">
      <c r="A28" s="1214"/>
      <c r="B28" s="894" t="s">
        <v>36</v>
      </c>
      <c r="C28" s="907" t="s">
        <v>303</v>
      </c>
      <c r="D28" s="907" t="s">
        <v>1633</v>
      </c>
      <c r="E28" s="908" t="s">
        <v>636</v>
      </c>
      <c r="F28" s="909">
        <v>3390</v>
      </c>
      <c r="G28" s="910">
        <f t="shared" si="0"/>
        <v>3390</v>
      </c>
      <c r="H28" s="910">
        <v>3390</v>
      </c>
      <c r="I28" s="910" t="s">
        <v>1890</v>
      </c>
      <c r="J28" s="911">
        <v>1057.1400000000001</v>
      </c>
      <c r="K28" s="911">
        <v>3868.36</v>
      </c>
      <c r="L28" s="912">
        <v>33534</v>
      </c>
      <c r="M28" s="912">
        <v>38776</v>
      </c>
      <c r="N28" s="913" t="s">
        <v>1881</v>
      </c>
      <c r="O28" s="914">
        <v>291</v>
      </c>
      <c r="P28" s="915">
        <v>3.69</v>
      </c>
      <c r="Q28" s="1229"/>
    </row>
    <row r="29" spans="1:18" s="1227" customFormat="1" ht="13.5" x14ac:dyDescent="0.2">
      <c r="A29" s="1214"/>
      <c r="B29" s="894" t="s">
        <v>37</v>
      </c>
      <c r="C29" s="907" t="s">
        <v>1313</v>
      </c>
      <c r="D29" s="907" t="s">
        <v>1633</v>
      </c>
      <c r="E29" s="908" t="s">
        <v>632</v>
      </c>
      <c r="F29" s="909">
        <v>1780</v>
      </c>
      <c r="G29" s="910">
        <f t="shared" si="0"/>
        <v>1780</v>
      </c>
      <c r="H29" s="910">
        <v>1780</v>
      </c>
      <c r="I29" s="910" t="s">
        <v>1881</v>
      </c>
      <c r="J29" s="911">
        <v>457.26999999999902</v>
      </c>
      <c r="K29" s="928">
        <v>2664.8299999999899</v>
      </c>
      <c r="L29" s="901">
        <v>32079</v>
      </c>
      <c r="M29" s="901">
        <v>39827</v>
      </c>
      <c r="N29" s="902" t="s">
        <v>1881</v>
      </c>
      <c r="O29" s="903" t="s">
        <v>1897</v>
      </c>
      <c r="P29" s="904">
        <v>6.76</v>
      </c>
      <c r="Q29" s="1229"/>
      <c r="R29" s="1230"/>
    </row>
    <row r="30" spans="1:18" s="1227" customFormat="1" ht="13.5" x14ac:dyDescent="0.2">
      <c r="A30" s="1214"/>
      <c r="B30" s="894" t="s">
        <v>38</v>
      </c>
      <c r="C30" s="907" t="s">
        <v>305</v>
      </c>
      <c r="D30" s="907" t="s">
        <v>1634</v>
      </c>
      <c r="E30" s="908" t="s">
        <v>632</v>
      </c>
      <c r="F30" s="909">
        <v>3850</v>
      </c>
      <c r="G30" s="910">
        <f t="shared" si="0"/>
        <v>3850</v>
      </c>
      <c r="H30" s="910">
        <v>3850</v>
      </c>
      <c r="I30" s="910" t="s">
        <v>1881</v>
      </c>
      <c r="J30" s="911">
        <v>4454.59</v>
      </c>
      <c r="K30" s="911">
        <v>6865.8</v>
      </c>
      <c r="L30" s="912">
        <v>34683</v>
      </c>
      <c r="M30" s="912">
        <v>37960</v>
      </c>
      <c r="N30" s="913" t="s">
        <v>1881</v>
      </c>
      <c r="O30" s="914">
        <v>437</v>
      </c>
      <c r="P30" s="915">
        <v>1.17</v>
      </c>
      <c r="Q30" s="1229"/>
      <c r="R30" s="1230"/>
    </row>
    <row r="31" spans="1:18" s="1227" customFormat="1" ht="13.5" x14ac:dyDescent="0.2">
      <c r="A31" s="1214"/>
      <c r="B31" s="894" t="s">
        <v>39</v>
      </c>
      <c r="C31" s="907" t="s">
        <v>1314</v>
      </c>
      <c r="D31" s="907" t="s">
        <v>1635</v>
      </c>
      <c r="E31" s="908" t="s">
        <v>633</v>
      </c>
      <c r="F31" s="909">
        <v>7830</v>
      </c>
      <c r="G31" s="910">
        <f t="shared" si="0"/>
        <v>7830</v>
      </c>
      <c r="H31" s="910">
        <v>7830</v>
      </c>
      <c r="I31" s="910" t="s">
        <v>97</v>
      </c>
      <c r="J31" s="926">
        <v>1275.7</v>
      </c>
      <c r="K31" s="927">
        <v>10932.69</v>
      </c>
      <c r="L31" s="901">
        <v>32233</v>
      </c>
      <c r="M31" s="901">
        <v>38533</v>
      </c>
      <c r="N31" s="902" t="s">
        <v>1881</v>
      </c>
      <c r="O31" s="903" t="s">
        <v>1898</v>
      </c>
      <c r="P31" s="904">
        <v>6.93</v>
      </c>
      <c r="Q31" s="1229"/>
      <c r="R31" s="1230"/>
    </row>
    <row r="32" spans="1:18" s="1227" customFormat="1" ht="13.5" x14ac:dyDescent="0.2">
      <c r="A32" s="1214"/>
      <c r="B32" s="894" t="s">
        <v>40</v>
      </c>
      <c r="C32" s="907" t="s">
        <v>1461</v>
      </c>
      <c r="D32" s="907" t="s">
        <v>613</v>
      </c>
      <c r="E32" s="908" t="s">
        <v>632</v>
      </c>
      <c r="F32" s="909">
        <v>5460</v>
      </c>
      <c r="G32" s="910">
        <f t="shared" si="0"/>
        <v>5460</v>
      </c>
      <c r="H32" s="910">
        <v>5460</v>
      </c>
      <c r="I32" s="910" t="s">
        <v>1890</v>
      </c>
      <c r="J32" s="911">
        <v>1502.94</v>
      </c>
      <c r="K32" s="911">
        <v>10055.129999999899</v>
      </c>
      <c r="L32" s="912">
        <v>31351</v>
      </c>
      <c r="M32" s="912">
        <v>38484</v>
      </c>
      <c r="N32" s="913" t="s">
        <v>1881</v>
      </c>
      <c r="O32" s="914" t="s">
        <v>1899</v>
      </c>
      <c r="P32" s="915">
        <v>6</v>
      </c>
      <c r="Q32" s="1229"/>
      <c r="R32" s="1230"/>
    </row>
    <row r="33" spans="1:18" s="1227" customFormat="1" ht="13.5" x14ac:dyDescent="0.2">
      <c r="A33" s="1214"/>
      <c r="B33" s="894" t="s">
        <v>41</v>
      </c>
      <c r="C33" s="907" t="s">
        <v>1316</v>
      </c>
      <c r="D33" s="907" t="s">
        <v>613</v>
      </c>
      <c r="E33" s="908" t="s">
        <v>632</v>
      </c>
      <c r="F33" s="909">
        <v>2620</v>
      </c>
      <c r="G33" s="910">
        <f t="shared" si="0"/>
        <v>2620</v>
      </c>
      <c r="H33" s="910">
        <v>2620</v>
      </c>
      <c r="I33" s="910" t="s">
        <v>97</v>
      </c>
      <c r="J33" s="911">
        <v>1320</v>
      </c>
      <c r="K33" s="928">
        <v>11149.99</v>
      </c>
      <c r="L33" s="901">
        <v>33168</v>
      </c>
      <c r="M33" s="901">
        <v>37960</v>
      </c>
      <c r="N33" s="902" t="s">
        <v>1880</v>
      </c>
      <c r="O33" s="903" t="s">
        <v>1900</v>
      </c>
      <c r="P33" s="904">
        <v>9.64</v>
      </c>
      <c r="Q33" s="1229"/>
      <c r="R33" s="1230"/>
    </row>
    <row r="34" spans="1:18" s="1227" customFormat="1" ht="13.5" x14ac:dyDescent="0.2">
      <c r="A34" s="1214"/>
      <c r="B34" s="894" t="s">
        <v>733</v>
      </c>
      <c r="C34" s="907" t="s">
        <v>1462</v>
      </c>
      <c r="D34" s="907" t="s">
        <v>628</v>
      </c>
      <c r="E34" s="908" t="s">
        <v>1901</v>
      </c>
      <c r="F34" s="909">
        <v>6210</v>
      </c>
      <c r="G34" s="910">
        <f t="shared" si="0"/>
        <v>6210</v>
      </c>
      <c r="H34" s="910">
        <v>6210</v>
      </c>
      <c r="I34" s="910" t="s">
        <v>1890</v>
      </c>
      <c r="J34" s="911">
        <v>709.5</v>
      </c>
      <c r="K34" s="911">
        <v>5171.17</v>
      </c>
      <c r="L34" s="912">
        <v>41677</v>
      </c>
      <c r="M34" s="912">
        <v>42430</v>
      </c>
      <c r="N34" s="913" t="s">
        <v>1881</v>
      </c>
      <c r="O34" s="914" t="s">
        <v>1895</v>
      </c>
      <c r="P34" s="915">
        <v>3.82</v>
      </c>
      <c r="Q34" s="1229"/>
      <c r="R34" s="1230"/>
    </row>
    <row r="35" spans="1:18" s="1227" customFormat="1" ht="13.5" x14ac:dyDescent="0.2">
      <c r="A35" s="1214"/>
      <c r="B35" s="894" t="s">
        <v>734</v>
      </c>
      <c r="C35" s="907" t="s">
        <v>812</v>
      </c>
      <c r="D35" s="907" t="s">
        <v>627</v>
      </c>
      <c r="E35" s="908" t="s">
        <v>1902</v>
      </c>
      <c r="F35" s="909">
        <v>3970</v>
      </c>
      <c r="G35" s="910">
        <f t="shared" si="0"/>
        <v>3970</v>
      </c>
      <c r="H35" s="910">
        <v>3970</v>
      </c>
      <c r="I35" s="910" t="s">
        <v>1890</v>
      </c>
      <c r="J35" s="911">
        <v>321.39</v>
      </c>
      <c r="K35" s="928">
        <v>2487.63</v>
      </c>
      <c r="L35" s="901">
        <v>41754</v>
      </c>
      <c r="M35" s="901">
        <v>42430</v>
      </c>
      <c r="N35" s="902" t="s">
        <v>1880</v>
      </c>
      <c r="O35" s="903" t="s">
        <v>1903</v>
      </c>
      <c r="P35" s="904">
        <v>3.79</v>
      </c>
      <c r="Q35" s="1229"/>
      <c r="R35" s="1230"/>
    </row>
    <row r="36" spans="1:18" s="1227" customFormat="1" ht="13.5" x14ac:dyDescent="0.2">
      <c r="A36" s="1214"/>
      <c r="B36" s="894" t="s">
        <v>736</v>
      </c>
      <c r="C36" s="907" t="s">
        <v>813</v>
      </c>
      <c r="D36" s="907" t="s">
        <v>628</v>
      </c>
      <c r="E36" s="908" t="s">
        <v>1901</v>
      </c>
      <c r="F36" s="909">
        <v>3900</v>
      </c>
      <c r="G36" s="910">
        <f t="shared" si="0"/>
        <v>3900</v>
      </c>
      <c r="H36" s="910">
        <v>3900</v>
      </c>
      <c r="I36" s="910" t="s">
        <v>1881</v>
      </c>
      <c r="J36" s="911">
        <v>547.04999999999995</v>
      </c>
      <c r="K36" s="911">
        <v>3362.95</v>
      </c>
      <c r="L36" s="912">
        <v>41851</v>
      </c>
      <c r="M36" s="912">
        <v>42430</v>
      </c>
      <c r="N36" s="913" t="s">
        <v>1881</v>
      </c>
      <c r="O36" s="914" t="s">
        <v>1904</v>
      </c>
      <c r="P36" s="915">
        <v>5.26</v>
      </c>
      <c r="Q36" s="1229"/>
      <c r="R36" s="1230"/>
    </row>
    <row r="37" spans="1:18" s="1227" customFormat="1" ht="13.5" x14ac:dyDescent="0.2">
      <c r="A37" s="1214"/>
      <c r="B37" s="894" t="s">
        <v>1218</v>
      </c>
      <c r="C37" s="907" t="s">
        <v>1317</v>
      </c>
      <c r="D37" s="907" t="s">
        <v>628</v>
      </c>
      <c r="E37" s="908" t="s">
        <v>1901</v>
      </c>
      <c r="F37" s="909">
        <v>44100</v>
      </c>
      <c r="G37" s="910">
        <f t="shared" si="0"/>
        <v>44100</v>
      </c>
      <c r="H37" s="910">
        <v>44100</v>
      </c>
      <c r="I37" s="910" t="s">
        <v>97</v>
      </c>
      <c r="J37" s="911">
        <v>21190.14</v>
      </c>
      <c r="K37" s="928">
        <v>144476.04999999999</v>
      </c>
      <c r="L37" s="901">
        <v>32890</v>
      </c>
      <c r="M37" s="901">
        <v>38779</v>
      </c>
      <c r="N37" s="902" t="s">
        <v>1880</v>
      </c>
      <c r="O37" s="903">
        <v>4871</v>
      </c>
      <c r="P37" s="904">
        <v>1.78</v>
      </c>
      <c r="Q37" s="1229"/>
      <c r="R37" s="1230"/>
    </row>
    <row r="38" spans="1:18" s="1227" customFormat="1" ht="13.5" x14ac:dyDescent="0.2">
      <c r="A38" s="1214"/>
      <c r="B38" s="894" t="s">
        <v>1219</v>
      </c>
      <c r="C38" s="907" t="s">
        <v>1318</v>
      </c>
      <c r="D38" s="907" t="s">
        <v>627</v>
      </c>
      <c r="E38" s="908" t="s">
        <v>1901</v>
      </c>
      <c r="F38" s="909">
        <v>18200</v>
      </c>
      <c r="G38" s="910">
        <f t="shared" si="0"/>
        <v>18200</v>
      </c>
      <c r="H38" s="910">
        <v>18200</v>
      </c>
      <c r="I38" s="910" t="s">
        <v>1881</v>
      </c>
      <c r="J38" s="911">
        <v>39569.53</v>
      </c>
      <c r="K38" s="928">
        <v>24000.76</v>
      </c>
      <c r="L38" s="901">
        <v>37165</v>
      </c>
      <c r="M38" s="901">
        <v>38777</v>
      </c>
      <c r="N38" s="913" t="s">
        <v>1881</v>
      </c>
      <c r="O38" s="903">
        <v>918</v>
      </c>
      <c r="P38" s="904">
        <v>2.4300000000000002</v>
      </c>
      <c r="Q38" s="1229"/>
      <c r="R38" s="1230"/>
    </row>
    <row r="39" spans="1:18" s="1227" customFormat="1" ht="13.5" x14ac:dyDescent="0.2">
      <c r="A39" s="1214"/>
      <c r="B39" s="894" t="s">
        <v>1220</v>
      </c>
      <c r="C39" s="907" t="s">
        <v>1428</v>
      </c>
      <c r="D39" s="907" t="s">
        <v>628</v>
      </c>
      <c r="E39" s="908" t="s">
        <v>1905</v>
      </c>
      <c r="F39" s="909">
        <v>10400</v>
      </c>
      <c r="G39" s="910">
        <f t="shared" si="0"/>
        <v>10400</v>
      </c>
      <c r="H39" s="910">
        <v>10400</v>
      </c>
      <c r="I39" s="910" t="s">
        <v>97</v>
      </c>
      <c r="J39" s="911">
        <v>2023.72</v>
      </c>
      <c r="K39" s="928">
        <v>10063.049999999999</v>
      </c>
      <c r="L39" s="901">
        <v>32628</v>
      </c>
      <c r="M39" s="901">
        <v>38777</v>
      </c>
      <c r="N39" s="902" t="s">
        <v>1880</v>
      </c>
      <c r="O39" s="903" t="s">
        <v>1906</v>
      </c>
      <c r="P39" s="904">
        <v>4.76</v>
      </c>
      <c r="Q39" s="1229"/>
      <c r="R39" s="1230"/>
    </row>
    <row r="40" spans="1:18" s="1227" customFormat="1" ht="13.5" x14ac:dyDescent="0.2">
      <c r="A40" s="1214"/>
      <c r="B40" s="894" t="s">
        <v>1222</v>
      </c>
      <c r="C40" s="907" t="s">
        <v>1429</v>
      </c>
      <c r="D40" s="907" t="s">
        <v>626</v>
      </c>
      <c r="E40" s="908" t="s">
        <v>1901</v>
      </c>
      <c r="F40" s="909">
        <v>8330</v>
      </c>
      <c r="G40" s="910">
        <f t="shared" si="0"/>
        <v>8330</v>
      </c>
      <c r="H40" s="910">
        <v>8330</v>
      </c>
      <c r="I40" s="910" t="s">
        <v>1890</v>
      </c>
      <c r="J40" s="911">
        <v>2105.12</v>
      </c>
      <c r="K40" s="928">
        <v>12169.78</v>
      </c>
      <c r="L40" s="901">
        <v>26753</v>
      </c>
      <c r="M40" s="901">
        <v>40191</v>
      </c>
      <c r="N40" s="913" t="s">
        <v>1881</v>
      </c>
      <c r="O40" s="903" t="s">
        <v>1907</v>
      </c>
      <c r="P40" s="904">
        <v>4.1500000000000004</v>
      </c>
      <c r="Q40" s="1229"/>
      <c r="R40" s="1230"/>
    </row>
    <row r="41" spans="1:18" s="1227" customFormat="1" ht="13.5" x14ac:dyDescent="0.2">
      <c r="A41" s="1214"/>
      <c r="B41" s="894" t="s">
        <v>1223</v>
      </c>
      <c r="C41" s="907" t="s">
        <v>1321</v>
      </c>
      <c r="D41" s="907" t="s">
        <v>627</v>
      </c>
      <c r="E41" s="908" t="s">
        <v>1901</v>
      </c>
      <c r="F41" s="909">
        <v>8180</v>
      </c>
      <c r="G41" s="910">
        <f t="shared" si="0"/>
        <v>8180</v>
      </c>
      <c r="H41" s="910">
        <v>8180</v>
      </c>
      <c r="I41" s="910" t="s">
        <v>1881</v>
      </c>
      <c r="J41" s="911">
        <v>39569.53</v>
      </c>
      <c r="K41" s="928">
        <v>10759.81</v>
      </c>
      <c r="L41" s="901">
        <v>37165</v>
      </c>
      <c r="M41" s="901">
        <v>39534</v>
      </c>
      <c r="N41" s="902" t="s">
        <v>1881</v>
      </c>
      <c r="O41" s="903">
        <v>412</v>
      </c>
      <c r="P41" s="904">
        <v>2.6</v>
      </c>
      <c r="Q41" s="1229"/>
      <c r="R41" s="1230"/>
    </row>
    <row r="42" spans="1:18" s="1227" customFormat="1" ht="13.5" x14ac:dyDescent="0.2">
      <c r="A42" s="1214"/>
      <c r="B42" s="894" t="s">
        <v>1224</v>
      </c>
      <c r="C42" s="907" t="s">
        <v>1430</v>
      </c>
      <c r="D42" s="907" t="s">
        <v>627</v>
      </c>
      <c r="E42" s="908" t="s">
        <v>635</v>
      </c>
      <c r="F42" s="909">
        <v>6070</v>
      </c>
      <c r="G42" s="910">
        <f t="shared" si="0"/>
        <v>6070</v>
      </c>
      <c r="H42" s="910">
        <v>6070</v>
      </c>
      <c r="I42" s="910" t="s">
        <v>1881</v>
      </c>
      <c r="J42" s="911">
        <v>1117.6099999999999</v>
      </c>
      <c r="K42" s="928">
        <v>7981.27</v>
      </c>
      <c r="L42" s="901">
        <v>31989</v>
      </c>
      <c r="M42" s="901">
        <v>40998</v>
      </c>
      <c r="N42" s="913" t="s">
        <v>1881</v>
      </c>
      <c r="O42" s="903" t="s">
        <v>1908</v>
      </c>
      <c r="P42" s="904">
        <v>4.49</v>
      </c>
      <c r="Q42" s="1229"/>
      <c r="R42" s="1230"/>
    </row>
    <row r="43" spans="1:18" s="1227" customFormat="1" ht="13.5" x14ac:dyDescent="0.2">
      <c r="A43" s="1214"/>
      <c r="B43" s="894" t="s">
        <v>1225</v>
      </c>
      <c r="C43" s="907" t="s">
        <v>1431</v>
      </c>
      <c r="D43" s="907" t="s">
        <v>609</v>
      </c>
      <c r="E43" s="908" t="s">
        <v>1909</v>
      </c>
      <c r="F43" s="909">
        <v>5710</v>
      </c>
      <c r="G43" s="910">
        <f t="shared" si="0"/>
        <v>5710</v>
      </c>
      <c r="H43" s="910">
        <v>5710</v>
      </c>
      <c r="I43" s="910" t="s">
        <v>97</v>
      </c>
      <c r="J43" s="911">
        <v>3208.2</v>
      </c>
      <c r="K43" s="928">
        <v>10704.44</v>
      </c>
      <c r="L43" s="901">
        <v>37553</v>
      </c>
      <c r="M43" s="901">
        <v>41606</v>
      </c>
      <c r="N43" s="902" t="s">
        <v>1881</v>
      </c>
      <c r="O43" s="903" t="s">
        <v>1910</v>
      </c>
      <c r="P43" s="904">
        <v>7.45</v>
      </c>
      <c r="Q43" s="1229"/>
      <c r="R43" s="1230"/>
    </row>
    <row r="44" spans="1:18" s="1227" customFormat="1" ht="13.5" x14ac:dyDescent="0.2">
      <c r="A44" s="1214"/>
      <c r="B44" s="894" t="s">
        <v>1227</v>
      </c>
      <c r="C44" s="907" t="s">
        <v>1432</v>
      </c>
      <c r="D44" s="907" t="s">
        <v>628</v>
      </c>
      <c r="E44" s="908" t="s">
        <v>1901</v>
      </c>
      <c r="F44" s="909">
        <v>3620</v>
      </c>
      <c r="G44" s="910">
        <f t="shared" si="0"/>
        <v>3620</v>
      </c>
      <c r="H44" s="910">
        <v>3620</v>
      </c>
      <c r="I44" s="910" t="s">
        <v>1890</v>
      </c>
      <c r="J44" s="911">
        <v>940.92</v>
      </c>
      <c r="K44" s="928">
        <v>4954.74</v>
      </c>
      <c r="L44" s="929">
        <v>33375</v>
      </c>
      <c r="M44" s="929">
        <v>39525</v>
      </c>
      <c r="N44" s="913" t="s">
        <v>1881</v>
      </c>
      <c r="O44" s="903" t="s">
        <v>1911</v>
      </c>
      <c r="P44" s="904">
        <v>5.55</v>
      </c>
      <c r="Q44" s="1229"/>
      <c r="R44" s="1230"/>
    </row>
    <row r="45" spans="1:18" s="1227" customFormat="1" ht="13.5" x14ac:dyDescent="0.2">
      <c r="A45" s="1214"/>
      <c r="B45" s="894" t="s">
        <v>1229</v>
      </c>
      <c r="C45" s="907" t="s">
        <v>1433</v>
      </c>
      <c r="D45" s="907" t="s">
        <v>1639</v>
      </c>
      <c r="E45" s="908" t="s">
        <v>1905</v>
      </c>
      <c r="F45" s="909">
        <v>1850</v>
      </c>
      <c r="G45" s="910">
        <f t="shared" si="0"/>
        <v>1850</v>
      </c>
      <c r="H45" s="910">
        <v>1850</v>
      </c>
      <c r="I45" s="910" t="s">
        <v>97</v>
      </c>
      <c r="J45" s="911">
        <v>421.37</v>
      </c>
      <c r="K45" s="928">
        <v>3251.03</v>
      </c>
      <c r="L45" s="901">
        <v>33259</v>
      </c>
      <c r="M45" s="901">
        <v>41606</v>
      </c>
      <c r="N45" s="902" t="s">
        <v>1880</v>
      </c>
      <c r="O45" s="903" t="s">
        <v>1912</v>
      </c>
      <c r="P45" s="904">
        <v>4.25</v>
      </c>
      <c r="Q45" s="1229"/>
      <c r="R45" s="1230"/>
    </row>
    <row r="46" spans="1:18" s="1227" customFormat="1" ht="13.5" x14ac:dyDescent="0.2">
      <c r="A46" s="1214"/>
      <c r="B46" s="894" t="s">
        <v>1231</v>
      </c>
      <c r="C46" s="907" t="s">
        <v>1326</v>
      </c>
      <c r="D46" s="907" t="s">
        <v>1634</v>
      </c>
      <c r="E46" s="908" t="s">
        <v>1913</v>
      </c>
      <c r="F46" s="909">
        <v>1850</v>
      </c>
      <c r="G46" s="910">
        <f>ROUNDDOWN(F46,0)</f>
        <v>1850</v>
      </c>
      <c r="H46" s="910">
        <v>1850</v>
      </c>
      <c r="I46" s="910" t="s">
        <v>1890</v>
      </c>
      <c r="J46" s="911">
        <v>2350.84</v>
      </c>
      <c r="K46" s="928">
        <v>5848.73</v>
      </c>
      <c r="L46" s="901">
        <v>34683</v>
      </c>
      <c r="M46" s="901">
        <v>38777</v>
      </c>
      <c r="N46" s="913" t="s">
        <v>1881</v>
      </c>
      <c r="O46" s="903">
        <v>696</v>
      </c>
      <c r="P46" s="904">
        <v>1.93</v>
      </c>
      <c r="Q46" s="1229"/>
      <c r="R46" s="1230"/>
    </row>
    <row r="47" spans="1:18" s="1227" customFormat="1" ht="13.5" x14ac:dyDescent="0.2">
      <c r="A47" s="1214"/>
      <c r="B47" s="894" t="s">
        <v>1642</v>
      </c>
      <c r="C47" s="907" t="s">
        <v>1914</v>
      </c>
      <c r="D47" s="907" t="s">
        <v>627</v>
      </c>
      <c r="E47" s="908" t="s">
        <v>1901</v>
      </c>
      <c r="F47" s="909">
        <v>4440</v>
      </c>
      <c r="G47" s="910">
        <f>ROUNDDOWN(F47,0)</f>
        <v>4440</v>
      </c>
      <c r="H47" s="910">
        <v>4440</v>
      </c>
      <c r="I47" s="910" t="s">
        <v>1915</v>
      </c>
      <c r="J47" s="911">
        <v>552.11</v>
      </c>
      <c r="K47" s="928">
        <v>3721.63</v>
      </c>
      <c r="L47" s="901">
        <v>42704</v>
      </c>
      <c r="M47" s="901">
        <v>43007</v>
      </c>
      <c r="N47" s="902" t="s">
        <v>1880</v>
      </c>
      <c r="O47" s="903" t="s">
        <v>1916</v>
      </c>
      <c r="P47" s="904">
        <v>5.53</v>
      </c>
      <c r="Q47" s="1229"/>
      <c r="R47" s="1230"/>
    </row>
    <row r="48" spans="1:18" s="1227" customFormat="1" ht="13.5" x14ac:dyDescent="0.2">
      <c r="A48" s="1214"/>
      <c r="B48" s="894" t="s">
        <v>1645</v>
      </c>
      <c r="C48" s="907" t="s">
        <v>1646</v>
      </c>
      <c r="D48" s="907" t="s">
        <v>626</v>
      </c>
      <c r="E48" s="908" t="s">
        <v>1901</v>
      </c>
      <c r="F48" s="909">
        <v>3410</v>
      </c>
      <c r="G48" s="910">
        <f>ROUNDDOWN(F48,0)</f>
        <v>3410</v>
      </c>
      <c r="H48" s="910">
        <v>3410</v>
      </c>
      <c r="I48" s="910" t="s">
        <v>1915</v>
      </c>
      <c r="J48" s="911">
        <v>307.79000000000002</v>
      </c>
      <c r="K48" s="928">
        <v>2402.91</v>
      </c>
      <c r="L48" s="901">
        <v>42398</v>
      </c>
      <c r="M48" s="901">
        <v>43007</v>
      </c>
      <c r="N48" s="913" t="s">
        <v>1881</v>
      </c>
      <c r="O48" s="903" t="s">
        <v>1917</v>
      </c>
      <c r="P48" s="904">
        <v>3.87</v>
      </c>
      <c r="Q48" s="1229"/>
      <c r="R48" s="1230"/>
    </row>
    <row r="49" spans="1:18" s="1227" customFormat="1" ht="13.5" x14ac:dyDescent="0.2">
      <c r="A49" s="1214"/>
      <c r="B49" s="894" t="s">
        <v>1918</v>
      </c>
      <c r="C49" s="907" t="s">
        <v>1919</v>
      </c>
      <c r="D49" s="907" t="s">
        <v>627</v>
      </c>
      <c r="E49" s="908" t="s">
        <v>632</v>
      </c>
      <c r="F49" s="909">
        <v>4310</v>
      </c>
      <c r="G49" s="910">
        <f t="shared" ref="G49:G50" si="1">ROUNDDOWN(F49,0)</f>
        <v>4310</v>
      </c>
      <c r="H49" s="910">
        <v>4310</v>
      </c>
      <c r="I49" s="910" t="s">
        <v>1890</v>
      </c>
      <c r="J49" s="911">
        <v>437</v>
      </c>
      <c r="K49" s="928">
        <v>2968.75</v>
      </c>
      <c r="L49" s="901">
        <v>42521</v>
      </c>
      <c r="M49" s="901">
        <v>43192</v>
      </c>
      <c r="N49" s="902" t="s">
        <v>97</v>
      </c>
      <c r="O49" s="903">
        <v>26</v>
      </c>
      <c r="P49" s="904">
        <v>3.67</v>
      </c>
      <c r="Q49" s="1229"/>
      <c r="R49" s="1230"/>
    </row>
    <row r="50" spans="1:18" s="1227" customFormat="1" ht="13.5" x14ac:dyDescent="0.2">
      <c r="A50" s="1214"/>
      <c r="B50" s="894" t="s">
        <v>1920</v>
      </c>
      <c r="C50" s="907" t="s">
        <v>1921</v>
      </c>
      <c r="D50" s="907" t="s">
        <v>628</v>
      </c>
      <c r="E50" s="908" t="s">
        <v>632</v>
      </c>
      <c r="F50" s="909">
        <v>2130</v>
      </c>
      <c r="G50" s="910">
        <f t="shared" si="1"/>
        <v>2130</v>
      </c>
      <c r="H50" s="910">
        <v>2130</v>
      </c>
      <c r="I50" s="910" t="s">
        <v>1890</v>
      </c>
      <c r="J50" s="911">
        <v>289.58999999999997</v>
      </c>
      <c r="K50" s="928">
        <v>1755.21</v>
      </c>
      <c r="L50" s="901">
        <v>41906</v>
      </c>
      <c r="M50" s="901">
        <v>43192</v>
      </c>
      <c r="N50" s="902" t="s">
        <v>97</v>
      </c>
      <c r="O50" s="903">
        <v>30</v>
      </c>
      <c r="P50" s="904">
        <v>5.87</v>
      </c>
      <c r="Q50" s="1229"/>
      <c r="R50" s="1230"/>
    </row>
    <row r="51" spans="1:18" s="1227" customFormat="1" ht="13.5" x14ac:dyDescent="0.2">
      <c r="A51" s="1214"/>
      <c r="B51" s="894" t="s">
        <v>43</v>
      </c>
      <c r="C51" s="907" t="s">
        <v>309</v>
      </c>
      <c r="D51" s="907" t="s">
        <v>1647</v>
      </c>
      <c r="E51" s="908" t="s">
        <v>636</v>
      </c>
      <c r="F51" s="909">
        <v>6250</v>
      </c>
      <c r="G51" s="910">
        <f t="shared" si="0"/>
        <v>6250</v>
      </c>
      <c r="H51" s="910">
        <v>6250</v>
      </c>
      <c r="I51" s="910" t="s">
        <v>97</v>
      </c>
      <c r="J51" s="926">
        <v>2363.79</v>
      </c>
      <c r="K51" s="927">
        <v>18842.5099999999</v>
      </c>
      <c r="L51" s="901">
        <v>29815</v>
      </c>
      <c r="M51" s="901">
        <v>38869</v>
      </c>
      <c r="N51" s="902" t="s">
        <v>1880</v>
      </c>
      <c r="O51" s="903" t="s">
        <v>1922</v>
      </c>
      <c r="P51" s="904">
        <v>0.18</v>
      </c>
      <c r="Q51" s="1229"/>
      <c r="R51" s="1230"/>
    </row>
    <row r="52" spans="1:18" s="1227" customFormat="1" ht="13.5" x14ac:dyDescent="0.2">
      <c r="A52" s="1214"/>
      <c r="B52" s="894" t="s">
        <v>44</v>
      </c>
      <c r="C52" s="907" t="s">
        <v>310</v>
      </c>
      <c r="D52" s="907" t="s">
        <v>1647</v>
      </c>
      <c r="E52" s="908" t="s">
        <v>632</v>
      </c>
      <c r="F52" s="909">
        <v>4140</v>
      </c>
      <c r="G52" s="910">
        <f t="shared" si="0"/>
        <v>4140</v>
      </c>
      <c r="H52" s="910">
        <v>4140</v>
      </c>
      <c r="I52" s="910" t="s">
        <v>1890</v>
      </c>
      <c r="J52" s="911">
        <v>1275.68</v>
      </c>
      <c r="K52" s="911">
        <v>9603.8099999999904</v>
      </c>
      <c r="L52" s="912">
        <v>39640</v>
      </c>
      <c r="M52" s="912">
        <v>39757</v>
      </c>
      <c r="N52" s="913" t="s">
        <v>1881</v>
      </c>
      <c r="O52" s="914" t="s">
        <v>1923</v>
      </c>
      <c r="P52" s="915">
        <v>0.04</v>
      </c>
      <c r="Q52" s="1229"/>
      <c r="R52" s="1230"/>
    </row>
    <row r="53" spans="1:18" s="1227" customFormat="1" ht="13.5" x14ac:dyDescent="0.2">
      <c r="A53" s="1214"/>
      <c r="B53" s="894" t="s">
        <v>46</v>
      </c>
      <c r="C53" s="907" t="s">
        <v>1327</v>
      </c>
      <c r="D53" s="907" t="s">
        <v>1648</v>
      </c>
      <c r="E53" s="908" t="s">
        <v>636</v>
      </c>
      <c r="F53" s="909">
        <v>2030</v>
      </c>
      <c r="G53" s="910">
        <f t="shared" si="0"/>
        <v>2030</v>
      </c>
      <c r="H53" s="910">
        <v>2030</v>
      </c>
      <c r="I53" s="910" t="s">
        <v>1881</v>
      </c>
      <c r="J53" s="911">
        <v>2318.17</v>
      </c>
      <c r="K53" s="928">
        <v>12977.45</v>
      </c>
      <c r="L53" s="901">
        <v>25021</v>
      </c>
      <c r="M53" s="901">
        <v>38686</v>
      </c>
      <c r="N53" s="902" t="s">
        <v>1881</v>
      </c>
      <c r="O53" s="903" t="s">
        <v>1924</v>
      </c>
      <c r="P53" s="904">
        <v>4.3899999999999997</v>
      </c>
      <c r="Q53" s="1229"/>
      <c r="R53" s="1230"/>
    </row>
    <row r="54" spans="1:18" s="1227" customFormat="1" ht="13.5" x14ac:dyDescent="0.2">
      <c r="A54" s="1214"/>
      <c r="B54" s="894" t="s">
        <v>47</v>
      </c>
      <c r="C54" s="907" t="s">
        <v>1925</v>
      </c>
      <c r="D54" s="907" t="s">
        <v>1650</v>
      </c>
      <c r="E54" s="908" t="s">
        <v>633</v>
      </c>
      <c r="F54" s="909">
        <v>2320</v>
      </c>
      <c r="G54" s="910">
        <f t="shared" si="0"/>
        <v>2320</v>
      </c>
      <c r="H54" s="910">
        <v>2320</v>
      </c>
      <c r="I54" s="910" t="s">
        <v>1881</v>
      </c>
      <c r="J54" s="911">
        <v>1563.14</v>
      </c>
      <c r="K54" s="911">
        <v>10479.629999999899</v>
      </c>
      <c r="L54" s="912">
        <v>36501</v>
      </c>
      <c r="M54" s="912">
        <v>37960</v>
      </c>
      <c r="N54" s="913" t="s">
        <v>1881</v>
      </c>
      <c r="O54" s="914" t="s">
        <v>1926</v>
      </c>
      <c r="P54" s="915">
        <v>2.67</v>
      </c>
      <c r="Q54" s="1229"/>
      <c r="R54" s="1230"/>
    </row>
    <row r="55" spans="1:18" s="1227" customFormat="1" ht="13.5" x14ac:dyDescent="0.2">
      <c r="A55" s="1214"/>
      <c r="B55" s="894" t="s">
        <v>48</v>
      </c>
      <c r="C55" s="907" t="s">
        <v>1463</v>
      </c>
      <c r="D55" s="907" t="s">
        <v>1651</v>
      </c>
      <c r="E55" s="908" t="s">
        <v>1628</v>
      </c>
      <c r="F55" s="909">
        <v>2240</v>
      </c>
      <c r="G55" s="910">
        <f t="shared" si="0"/>
        <v>2240</v>
      </c>
      <c r="H55" s="910">
        <v>2240</v>
      </c>
      <c r="I55" s="910" t="s">
        <v>97</v>
      </c>
      <c r="J55" s="926">
        <v>580.58000000000004</v>
      </c>
      <c r="K55" s="927">
        <v>4954.8299999999899</v>
      </c>
      <c r="L55" s="901">
        <v>40050</v>
      </c>
      <c r="M55" s="901">
        <v>40172</v>
      </c>
      <c r="N55" s="902" t="s">
        <v>1881</v>
      </c>
      <c r="O55" s="903" t="s">
        <v>1927</v>
      </c>
      <c r="P55" s="904">
        <v>8.34</v>
      </c>
      <c r="Q55" s="1229"/>
      <c r="R55" s="1230"/>
    </row>
    <row r="56" spans="1:18" s="1227" customFormat="1" ht="13.5" x14ac:dyDescent="0.2">
      <c r="A56" s="1214"/>
      <c r="B56" s="894" t="s">
        <v>49</v>
      </c>
      <c r="C56" s="907" t="s">
        <v>1464</v>
      </c>
      <c r="D56" s="907" t="s">
        <v>1651</v>
      </c>
      <c r="E56" s="908" t="s">
        <v>633</v>
      </c>
      <c r="F56" s="909">
        <v>2280</v>
      </c>
      <c r="G56" s="910">
        <f t="shared" si="0"/>
        <v>2280</v>
      </c>
      <c r="H56" s="910">
        <v>2280</v>
      </c>
      <c r="I56" s="910" t="s">
        <v>1890</v>
      </c>
      <c r="J56" s="911">
        <v>934.2</v>
      </c>
      <c r="K56" s="911">
        <v>7363.25</v>
      </c>
      <c r="L56" s="912">
        <v>33315</v>
      </c>
      <c r="M56" s="912">
        <v>38624</v>
      </c>
      <c r="N56" s="913" t="s">
        <v>1881</v>
      </c>
      <c r="O56" s="914" t="s">
        <v>1928</v>
      </c>
      <c r="P56" s="915">
        <v>7.99</v>
      </c>
      <c r="Q56" s="1229"/>
      <c r="R56" s="1230"/>
    </row>
    <row r="57" spans="1:18" s="1227" customFormat="1" ht="13.5" x14ac:dyDescent="0.2">
      <c r="A57" s="1214"/>
      <c r="B57" s="894" t="s">
        <v>50</v>
      </c>
      <c r="C57" s="907" t="s">
        <v>315</v>
      </c>
      <c r="D57" s="907" t="s">
        <v>1652</v>
      </c>
      <c r="E57" s="908" t="s">
        <v>632</v>
      </c>
      <c r="F57" s="909">
        <v>18300</v>
      </c>
      <c r="G57" s="910">
        <f t="shared" si="0"/>
        <v>18300</v>
      </c>
      <c r="H57" s="910">
        <v>18300</v>
      </c>
      <c r="I57" s="910" t="s">
        <v>97</v>
      </c>
      <c r="J57" s="911">
        <v>4763.1400000000003</v>
      </c>
      <c r="K57" s="928">
        <v>34616.839999999902</v>
      </c>
      <c r="L57" s="901">
        <v>36738</v>
      </c>
      <c r="M57" s="901">
        <v>39161</v>
      </c>
      <c r="N57" s="902" t="s">
        <v>1880</v>
      </c>
      <c r="O57" s="903">
        <v>1504</v>
      </c>
      <c r="P57" s="904">
        <v>2.2200000000000002</v>
      </c>
      <c r="Q57" s="1229"/>
      <c r="R57" s="1230"/>
    </row>
    <row r="58" spans="1:18" s="1227" customFormat="1" ht="13.5" x14ac:dyDescent="0.2">
      <c r="A58" s="1214"/>
      <c r="B58" s="894" t="s">
        <v>51</v>
      </c>
      <c r="C58" s="907" t="s">
        <v>316</v>
      </c>
      <c r="D58" s="907" t="s">
        <v>607</v>
      </c>
      <c r="E58" s="908" t="s">
        <v>1653</v>
      </c>
      <c r="F58" s="909">
        <v>12100</v>
      </c>
      <c r="G58" s="910">
        <f t="shared" si="0"/>
        <v>12100</v>
      </c>
      <c r="H58" s="910">
        <v>12100</v>
      </c>
      <c r="I58" s="910" t="s">
        <v>1881</v>
      </c>
      <c r="J58" s="911">
        <v>4864</v>
      </c>
      <c r="K58" s="911">
        <v>38252.919999999896</v>
      </c>
      <c r="L58" s="912">
        <v>34541</v>
      </c>
      <c r="M58" s="912">
        <v>39563</v>
      </c>
      <c r="N58" s="913" t="s">
        <v>1881</v>
      </c>
      <c r="O58" s="914" t="s">
        <v>1929</v>
      </c>
      <c r="P58" s="915">
        <v>2.94</v>
      </c>
      <c r="Q58" s="1229"/>
      <c r="R58" s="1230"/>
    </row>
    <row r="59" spans="1:18" s="1227" customFormat="1" ht="13.5" x14ac:dyDescent="0.2">
      <c r="A59" s="1214"/>
      <c r="B59" s="894" t="s">
        <v>52</v>
      </c>
      <c r="C59" s="907" t="s">
        <v>317</v>
      </c>
      <c r="D59" s="907" t="s">
        <v>607</v>
      </c>
      <c r="E59" s="908" t="s">
        <v>632</v>
      </c>
      <c r="F59" s="909">
        <v>6100</v>
      </c>
      <c r="G59" s="910">
        <f t="shared" si="0"/>
        <v>6100</v>
      </c>
      <c r="H59" s="910">
        <v>6100</v>
      </c>
      <c r="I59" s="910" t="s">
        <v>1890</v>
      </c>
      <c r="J59" s="926">
        <v>3136.5599999999899</v>
      </c>
      <c r="K59" s="927">
        <v>23522.82</v>
      </c>
      <c r="L59" s="901">
        <v>30663</v>
      </c>
      <c r="M59" s="901">
        <v>37960</v>
      </c>
      <c r="N59" s="902" t="s">
        <v>1880</v>
      </c>
      <c r="O59" s="903" t="s">
        <v>1930</v>
      </c>
      <c r="P59" s="904">
        <v>9.15</v>
      </c>
      <c r="Q59" s="1229"/>
      <c r="R59" s="1230"/>
    </row>
    <row r="60" spans="1:18" s="1227" customFormat="1" ht="13.5" x14ac:dyDescent="0.2">
      <c r="A60" s="1214"/>
      <c r="B60" s="894" t="s">
        <v>53</v>
      </c>
      <c r="C60" s="907" t="s">
        <v>318</v>
      </c>
      <c r="D60" s="907" t="s">
        <v>607</v>
      </c>
      <c r="E60" s="908" t="s">
        <v>632</v>
      </c>
      <c r="F60" s="909">
        <v>3450</v>
      </c>
      <c r="G60" s="910">
        <f t="shared" si="0"/>
        <v>3450</v>
      </c>
      <c r="H60" s="910">
        <v>3450</v>
      </c>
      <c r="I60" s="910" t="s">
        <v>1890</v>
      </c>
      <c r="J60" s="911">
        <v>818.39</v>
      </c>
      <c r="K60" s="911">
        <v>8036.71</v>
      </c>
      <c r="L60" s="912">
        <v>34148</v>
      </c>
      <c r="M60" s="912">
        <v>39717</v>
      </c>
      <c r="N60" s="913" t="s">
        <v>1881</v>
      </c>
      <c r="O60" s="914" t="s">
        <v>1931</v>
      </c>
      <c r="P60" s="915">
        <v>8.5500000000000007</v>
      </c>
      <c r="Q60" s="1229"/>
      <c r="R60" s="1230"/>
    </row>
    <row r="61" spans="1:18" s="1227" customFormat="1" ht="13.5" x14ac:dyDescent="0.2">
      <c r="A61" s="1214"/>
      <c r="B61" s="894" t="s">
        <v>54</v>
      </c>
      <c r="C61" s="907" t="s">
        <v>319</v>
      </c>
      <c r="D61" s="907" t="s">
        <v>607</v>
      </c>
      <c r="E61" s="908" t="s">
        <v>632</v>
      </c>
      <c r="F61" s="909">
        <v>4000</v>
      </c>
      <c r="G61" s="910">
        <f t="shared" si="0"/>
        <v>4000</v>
      </c>
      <c r="H61" s="910">
        <v>4000</v>
      </c>
      <c r="I61" s="910" t="s">
        <v>1881</v>
      </c>
      <c r="J61" s="911">
        <v>1865.3399999999899</v>
      </c>
      <c r="K61" s="928">
        <v>16845.869999999901</v>
      </c>
      <c r="L61" s="901">
        <v>33557</v>
      </c>
      <c r="M61" s="901">
        <v>37960</v>
      </c>
      <c r="N61" s="902" t="s">
        <v>1881</v>
      </c>
      <c r="O61" s="903" t="s">
        <v>1932</v>
      </c>
      <c r="P61" s="904">
        <v>1.63</v>
      </c>
      <c r="Q61" s="1229"/>
      <c r="R61" s="1230"/>
    </row>
    <row r="62" spans="1:18" s="1227" customFormat="1" ht="13.5" x14ac:dyDescent="0.2">
      <c r="A62" s="1214"/>
      <c r="B62" s="894" t="s">
        <v>55</v>
      </c>
      <c r="C62" s="907" t="s">
        <v>320</v>
      </c>
      <c r="D62" s="907" t="s">
        <v>1656</v>
      </c>
      <c r="E62" s="908" t="s">
        <v>633</v>
      </c>
      <c r="F62" s="909">
        <v>2280</v>
      </c>
      <c r="G62" s="910">
        <f t="shared" si="0"/>
        <v>2280</v>
      </c>
      <c r="H62" s="910">
        <v>2280</v>
      </c>
      <c r="I62" s="910" t="s">
        <v>1881</v>
      </c>
      <c r="J62" s="911">
        <v>1319.15</v>
      </c>
      <c r="K62" s="911">
        <v>11950.37</v>
      </c>
      <c r="L62" s="912">
        <v>27972</v>
      </c>
      <c r="M62" s="912">
        <v>37960</v>
      </c>
      <c r="N62" s="913" t="s">
        <v>1881</v>
      </c>
      <c r="O62" s="914" t="s">
        <v>1933</v>
      </c>
      <c r="P62" s="915">
        <v>4.24</v>
      </c>
      <c r="Q62" s="1229"/>
      <c r="R62" s="1230"/>
    </row>
    <row r="63" spans="1:18" s="1227" customFormat="1" ht="13.5" x14ac:dyDescent="0.2">
      <c r="A63" s="1214"/>
      <c r="B63" s="894" t="s">
        <v>56</v>
      </c>
      <c r="C63" s="907" t="s">
        <v>1331</v>
      </c>
      <c r="D63" s="907" t="s">
        <v>1657</v>
      </c>
      <c r="E63" s="908" t="s">
        <v>1658</v>
      </c>
      <c r="F63" s="909">
        <v>4210</v>
      </c>
      <c r="G63" s="910">
        <f t="shared" si="0"/>
        <v>4210</v>
      </c>
      <c r="H63" s="910">
        <v>4210</v>
      </c>
      <c r="I63" s="910" t="s">
        <v>1890</v>
      </c>
      <c r="J63" s="926">
        <v>1440.6099999999899</v>
      </c>
      <c r="K63" s="927">
        <v>10961.34</v>
      </c>
      <c r="L63" s="901">
        <v>30512</v>
      </c>
      <c r="M63" s="901">
        <v>39626</v>
      </c>
      <c r="N63" s="902" t="s">
        <v>1881</v>
      </c>
      <c r="O63" s="903" t="s">
        <v>1934</v>
      </c>
      <c r="P63" s="904">
        <v>0.9</v>
      </c>
      <c r="Q63" s="1229"/>
      <c r="R63" s="1230"/>
    </row>
    <row r="64" spans="1:18" s="1227" customFormat="1" ht="14" thickBot="1" x14ac:dyDescent="0.25">
      <c r="A64" s="1214"/>
      <c r="B64" s="930" t="s">
        <v>57</v>
      </c>
      <c r="C64" s="1231" t="s">
        <v>1332</v>
      </c>
      <c r="D64" s="1231" t="s">
        <v>1657</v>
      </c>
      <c r="E64" s="1232" t="s">
        <v>1658</v>
      </c>
      <c r="F64" s="1233">
        <v>2230</v>
      </c>
      <c r="G64" s="1234">
        <f t="shared" si="0"/>
        <v>2230</v>
      </c>
      <c r="H64" s="1234">
        <v>2230</v>
      </c>
      <c r="I64" s="1234" t="s">
        <v>1890</v>
      </c>
      <c r="J64" s="1235">
        <v>745.32</v>
      </c>
      <c r="K64" s="1235">
        <v>4603.6099999999897</v>
      </c>
      <c r="L64" s="1236">
        <v>39496</v>
      </c>
      <c r="M64" s="1236">
        <v>39899</v>
      </c>
      <c r="N64" s="1237" t="s">
        <v>1881</v>
      </c>
      <c r="O64" s="937" t="s">
        <v>1935</v>
      </c>
      <c r="P64" s="938">
        <v>1.57</v>
      </c>
      <c r="Q64" s="1229"/>
      <c r="R64" s="1230"/>
    </row>
    <row r="65" spans="1:18" s="1227" customFormat="1" ht="14" thickTop="1" x14ac:dyDescent="0.2">
      <c r="A65" s="1214"/>
      <c r="B65" s="939" t="s">
        <v>59</v>
      </c>
      <c r="C65" s="907" t="s">
        <v>324</v>
      </c>
      <c r="D65" s="907" t="s">
        <v>1659</v>
      </c>
      <c r="E65" s="908" t="s">
        <v>633</v>
      </c>
      <c r="F65" s="909">
        <v>13640</v>
      </c>
      <c r="G65" s="910">
        <f t="shared" si="0"/>
        <v>13640</v>
      </c>
      <c r="H65" s="910">
        <v>13640</v>
      </c>
      <c r="I65" s="910" t="s">
        <v>1881</v>
      </c>
      <c r="J65" s="911">
        <v>9613.68</v>
      </c>
      <c r="K65" s="911">
        <v>40030.080000000002</v>
      </c>
      <c r="L65" s="912">
        <v>35627</v>
      </c>
      <c r="M65" s="912">
        <v>41439</v>
      </c>
      <c r="N65" s="913" t="s">
        <v>1881</v>
      </c>
      <c r="O65" s="914">
        <v>1345</v>
      </c>
      <c r="P65" s="915">
        <v>6.89</v>
      </c>
      <c r="Q65" s="1229"/>
      <c r="R65" s="1230"/>
    </row>
    <row r="66" spans="1:18" s="1227" customFormat="1" ht="13.5" x14ac:dyDescent="0.2">
      <c r="A66" s="1214"/>
      <c r="B66" s="939" t="s">
        <v>60</v>
      </c>
      <c r="C66" s="940" t="s">
        <v>271</v>
      </c>
      <c r="D66" s="940" t="s">
        <v>608</v>
      </c>
      <c r="E66" s="941" t="s">
        <v>634</v>
      </c>
      <c r="F66" s="942">
        <v>10407</v>
      </c>
      <c r="G66" s="809">
        <f t="shared" si="0"/>
        <v>10407</v>
      </c>
      <c r="H66" s="809">
        <v>10407</v>
      </c>
      <c r="I66" s="809" t="s">
        <v>97</v>
      </c>
      <c r="J66" s="928">
        <v>1716.03</v>
      </c>
      <c r="K66" s="928">
        <v>8552.5299999999916</v>
      </c>
      <c r="L66" s="901">
        <v>40751</v>
      </c>
      <c r="M66" s="901">
        <v>41621</v>
      </c>
      <c r="N66" s="902" t="s">
        <v>97</v>
      </c>
      <c r="O66" s="903">
        <v>29</v>
      </c>
      <c r="P66" s="904">
        <v>4.38</v>
      </c>
      <c r="Q66" s="1229"/>
      <c r="R66" s="1230"/>
    </row>
    <row r="67" spans="1:18" s="1227" customFormat="1" ht="13.5" x14ac:dyDescent="0.2">
      <c r="A67" s="1214"/>
      <c r="B67" s="939" t="s">
        <v>61</v>
      </c>
      <c r="C67" s="907" t="s">
        <v>325</v>
      </c>
      <c r="D67" s="907" t="s">
        <v>1635</v>
      </c>
      <c r="E67" s="908" t="s">
        <v>633</v>
      </c>
      <c r="F67" s="909">
        <v>6080</v>
      </c>
      <c r="G67" s="910">
        <f t="shared" si="0"/>
        <v>6080</v>
      </c>
      <c r="H67" s="910">
        <v>4000</v>
      </c>
      <c r="I67" s="910">
        <v>2080</v>
      </c>
      <c r="J67" s="911">
        <v>2082.9099999999899</v>
      </c>
      <c r="K67" s="911">
        <v>18727.37</v>
      </c>
      <c r="L67" s="912">
        <v>29439</v>
      </c>
      <c r="M67" s="912">
        <v>41439</v>
      </c>
      <c r="N67" s="912">
        <v>41992</v>
      </c>
      <c r="O67" s="914">
        <v>749</v>
      </c>
      <c r="P67" s="915">
        <v>7.39</v>
      </c>
      <c r="Q67" s="1229"/>
      <c r="R67" s="1230"/>
    </row>
    <row r="68" spans="1:18" s="1227" customFormat="1" ht="13.5" x14ac:dyDescent="0.2">
      <c r="A68" s="1214"/>
      <c r="B68" s="939" t="s">
        <v>62</v>
      </c>
      <c r="C68" s="940" t="s">
        <v>326</v>
      </c>
      <c r="D68" s="940" t="s">
        <v>609</v>
      </c>
      <c r="E68" s="941" t="s">
        <v>635</v>
      </c>
      <c r="F68" s="942">
        <v>4260</v>
      </c>
      <c r="G68" s="809">
        <f t="shared" si="0"/>
        <v>4260</v>
      </c>
      <c r="H68" s="809">
        <v>4260</v>
      </c>
      <c r="I68" s="809" t="s">
        <v>97</v>
      </c>
      <c r="J68" s="928">
        <v>568.98</v>
      </c>
      <c r="K68" s="928">
        <v>5221.88</v>
      </c>
      <c r="L68" s="901">
        <v>32212</v>
      </c>
      <c r="M68" s="901">
        <v>41439</v>
      </c>
      <c r="N68" s="902" t="s">
        <v>97</v>
      </c>
      <c r="O68" s="903">
        <v>240</v>
      </c>
      <c r="P68" s="904">
        <v>5.81</v>
      </c>
      <c r="Q68" s="1229"/>
      <c r="R68" s="1230"/>
    </row>
    <row r="69" spans="1:18" s="1227" customFormat="1" ht="13.5" x14ac:dyDescent="0.2">
      <c r="A69" s="1214"/>
      <c r="B69" s="939" t="s">
        <v>63</v>
      </c>
      <c r="C69" s="907" t="s">
        <v>327</v>
      </c>
      <c r="D69" s="907" t="s">
        <v>1661</v>
      </c>
      <c r="E69" s="908" t="s">
        <v>635</v>
      </c>
      <c r="F69" s="909">
        <v>3990</v>
      </c>
      <c r="G69" s="910">
        <f t="shared" si="0"/>
        <v>3990</v>
      </c>
      <c r="H69" s="910">
        <v>3990</v>
      </c>
      <c r="I69" s="910" t="s">
        <v>1881</v>
      </c>
      <c r="J69" s="911">
        <v>428.97</v>
      </c>
      <c r="K69" s="911">
        <v>3476.36</v>
      </c>
      <c r="L69" s="912">
        <v>26938</v>
      </c>
      <c r="M69" s="912">
        <v>41439</v>
      </c>
      <c r="N69" s="913" t="s">
        <v>1881</v>
      </c>
      <c r="O69" s="914">
        <v>158</v>
      </c>
      <c r="P69" s="915">
        <v>8.36</v>
      </c>
      <c r="Q69" s="1229"/>
      <c r="R69" s="1230"/>
    </row>
    <row r="70" spans="1:18" s="1227" customFormat="1" ht="13.5" x14ac:dyDescent="0.2">
      <c r="A70" s="1214"/>
      <c r="B70" s="939" t="s">
        <v>64</v>
      </c>
      <c r="C70" s="940" t="s">
        <v>2</v>
      </c>
      <c r="D70" s="940" t="s">
        <v>610</v>
      </c>
      <c r="E70" s="941" t="s">
        <v>634</v>
      </c>
      <c r="F70" s="942">
        <v>3440</v>
      </c>
      <c r="G70" s="809">
        <f t="shared" si="0"/>
        <v>3440</v>
      </c>
      <c r="H70" s="809">
        <v>3440</v>
      </c>
      <c r="I70" s="809" t="s">
        <v>97</v>
      </c>
      <c r="J70" s="928">
        <v>1033.05</v>
      </c>
      <c r="K70" s="928">
        <v>4209.0600000000004</v>
      </c>
      <c r="L70" s="901">
        <v>29837</v>
      </c>
      <c r="M70" s="901">
        <v>41439</v>
      </c>
      <c r="N70" s="902" t="s">
        <v>97</v>
      </c>
      <c r="O70" s="903">
        <v>187</v>
      </c>
      <c r="P70" s="904">
        <v>10.85</v>
      </c>
      <c r="Q70" s="1229"/>
      <c r="R70" s="1230"/>
    </row>
    <row r="71" spans="1:18" s="1227" customFormat="1" ht="13.5" x14ac:dyDescent="0.2">
      <c r="A71" s="1214"/>
      <c r="B71" s="939" t="s">
        <v>65</v>
      </c>
      <c r="C71" s="907" t="s">
        <v>328</v>
      </c>
      <c r="D71" s="907" t="s">
        <v>1662</v>
      </c>
      <c r="E71" s="908" t="s">
        <v>633</v>
      </c>
      <c r="F71" s="909">
        <v>3080</v>
      </c>
      <c r="G71" s="910">
        <f t="shared" si="0"/>
        <v>3080</v>
      </c>
      <c r="H71" s="910">
        <v>3080</v>
      </c>
      <c r="I71" s="910" t="s">
        <v>97</v>
      </c>
      <c r="J71" s="911">
        <v>8053.38</v>
      </c>
      <c r="K71" s="911">
        <v>13521.889999999899</v>
      </c>
      <c r="L71" s="912">
        <v>39412</v>
      </c>
      <c r="M71" s="912">
        <v>41438</v>
      </c>
      <c r="N71" s="913" t="s">
        <v>97</v>
      </c>
      <c r="O71" s="914">
        <v>77</v>
      </c>
      <c r="P71" s="915">
        <v>3.9</v>
      </c>
      <c r="Q71" s="1229"/>
      <c r="R71" s="1230"/>
    </row>
    <row r="72" spans="1:18" x14ac:dyDescent="0.2">
      <c r="A72" s="1215"/>
      <c r="B72" s="939" t="s">
        <v>66</v>
      </c>
      <c r="C72" s="940" t="s">
        <v>329</v>
      </c>
      <c r="D72" s="940" t="s">
        <v>611</v>
      </c>
      <c r="E72" s="941" t="s">
        <v>633</v>
      </c>
      <c r="F72" s="942">
        <v>2730</v>
      </c>
      <c r="G72" s="809">
        <f t="shared" ref="G72:G139" si="2">ROUNDDOWN(F72,0)</f>
        <v>2730</v>
      </c>
      <c r="H72" s="809">
        <v>2730</v>
      </c>
      <c r="I72" s="809" t="s">
        <v>97</v>
      </c>
      <c r="J72" s="928">
        <v>3743.3899999999899</v>
      </c>
      <c r="K72" s="928">
        <v>12214.969999999899</v>
      </c>
      <c r="L72" s="901">
        <v>36565</v>
      </c>
      <c r="M72" s="901">
        <v>41438</v>
      </c>
      <c r="N72" s="902" t="s">
        <v>97</v>
      </c>
      <c r="O72" s="903">
        <v>204</v>
      </c>
      <c r="P72" s="904">
        <v>2.76</v>
      </c>
      <c r="Q72" s="1238"/>
      <c r="R72" s="1230"/>
    </row>
    <row r="73" spans="1:18" x14ac:dyDescent="0.2">
      <c r="A73" s="1215"/>
      <c r="B73" s="939" t="s">
        <v>67</v>
      </c>
      <c r="C73" s="907" t="s">
        <v>272</v>
      </c>
      <c r="D73" s="907" t="s">
        <v>1663</v>
      </c>
      <c r="E73" s="908" t="s">
        <v>633</v>
      </c>
      <c r="F73" s="909">
        <v>2600</v>
      </c>
      <c r="G73" s="910">
        <f t="shared" si="2"/>
        <v>2600</v>
      </c>
      <c r="H73" s="910">
        <v>2600</v>
      </c>
      <c r="I73" s="910" t="s">
        <v>1881</v>
      </c>
      <c r="J73" s="911">
        <v>7342.43</v>
      </c>
      <c r="K73" s="911">
        <v>7292.1599999999899</v>
      </c>
      <c r="L73" s="912">
        <v>39699</v>
      </c>
      <c r="M73" s="912">
        <v>41438</v>
      </c>
      <c r="N73" s="913" t="s">
        <v>1881</v>
      </c>
      <c r="O73" s="914">
        <v>43</v>
      </c>
      <c r="P73" s="915">
        <v>5.4</v>
      </c>
      <c r="Q73" s="1238"/>
      <c r="R73" s="1230"/>
    </row>
    <row r="74" spans="1:18" x14ac:dyDescent="0.2">
      <c r="A74" s="1215"/>
      <c r="B74" s="939" t="s">
        <v>68</v>
      </c>
      <c r="C74" s="940" t="s">
        <v>330</v>
      </c>
      <c r="D74" s="940" t="s">
        <v>612</v>
      </c>
      <c r="E74" s="941" t="s">
        <v>634</v>
      </c>
      <c r="F74" s="942">
        <v>2490</v>
      </c>
      <c r="G74" s="809">
        <f t="shared" si="2"/>
        <v>2490</v>
      </c>
      <c r="H74" s="809">
        <v>2490</v>
      </c>
      <c r="I74" s="809" t="s">
        <v>97</v>
      </c>
      <c r="J74" s="928">
        <v>323.64999999999901</v>
      </c>
      <c r="K74" s="928">
        <v>2000.7</v>
      </c>
      <c r="L74" s="901">
        <v>41180</v>
      </c>
      <c r="M74" s="901">
        <v>41486</v>
      </c>
      <c r="N74" s="902" t="s">
        <v>97</v>
      </c>
      <c r="O74" s="903">
        <v>14</v>
      </c>
      <c r="P74" s="904">
        <v>4.18</v>
      </c>
      <c r="Q74" s="1238"/>
      <c r="R74" s="1230"/>
    </row>
    <row r="75" spans="1:18" x14ac:dyDescent="0.2">
      <c r="A75" s="1215"/>
      <c r="B75" s="939" t="s">
        <v>69</v>
      </c>
      <c r="C75" s="907" t="s">
        <v>331</v>
      </c>
      <c r="D75" s="907" t="s">
        <v>613</v>
      </c>
      <c r="E75" s="908" t="s">
        <v>633</v>
      </c>
      <c r="F75" s="909">
        <v>1700</v>
      </c>
      <c r="G75" s="910">
        <f t="shared" si="2"/>
        <v>1700</v>
      </c>
      <c r="H75" s="910">
        <v>1700</v>
      </c>
      <c r="I75" s="910" t="s">
        <v>97</v>
      </c>
      <c r="J75" s="911">
        <v>742.63</v>
      </c>
      <c r="K75" s="911">
        <v>2145.8499999999899</v>
      </c>
      <c r="L75" s="912">
        <v>39763</v>
      </c>
      <c r="M75" s="912">
        <v>41439</v>
      </c>
      <c r="N75" s="913" t="s">
        <v>97</v>
      </c>
      <c r="O75" s="914">
        <v>31</v>
      </c>
      <c r="P75" s="915">
        <v>4.8899999999999997</v>
      </c>
      <c r="Q75" s="1238"/>
      <c r="R75" s="1230"/>
    </row>
    <row r="76" spans="1:18" x14ac:dyDescent="0.2">
      <c r="A76" s="1215"/>
      <c r="B76" s="939" t="s">
        <v>70</v>
      </c>
      <c r="C76" s="940" t="s">
        <v>332</v>
      </c>
      <c r="D76" s="940" t="s">
        <v>613</v>
      </c>
      <c r="E76" s="941" t="s">
        <v>635</v>
      </c>
      <c r="F76" s="942">
        <v>1560</v>
      </c>
      <c r="G76" s="809">
        <f t="shared" si="2"/>
        <v>1560</v>
      </c>
      <c r="H76" s="809">
        <v>1560</v>
      </c>
      <c r="I76" s="809" t="s">
        <v>97</v>
      </c>
      <c r="J76" s="928">
        <v>846.77999999999895</v>
      </c>
      <c r="K76" s="928">
        <v>3320.15</v>
      </c>
      <c r="L76" s="901">
        <v>30273</v>
      </c>
      <c r="M76" s="901">
        <v>41439</v>
      </c>
      <c r="N76" s="902" t="s">
        <v>97</v>
      </c>
      <c r="O76" s="903">
        <v>93</v>
      </c>
      <c r="P76" s="904">
        <v>9.33</v>
      </c>
      <c r="Q76" s="1238"/>
      <c r="R76" s="1230"/>
    </row>
    <row r="77" spans="1:18" x14ac:dyDescent="0.2">
      <c r="A77" s="1215"/>
      <c r="B77" s="939" t="s">
        <v>71</v>
      </c>
      <c r="C77" s="907" t="s">
        <v>333</v>
      </c>
      <c r="D77" s="907" t="s">
        <v>613</v>
      </c>
      <c r="E77" s="908" t="s">
        <v>633</v>
      </c>
      <c r="F77" s="909">
        <v>1000</v>
      </c>
      <c r="G77" s="910">
        <f t="shared" si="2"/>
        <v>1000</v>
      </c>
      <c r="H77" s="910">
        <v>1000</v>
      </c>
      <c r="I77" s="910" t="s">
        <v>1881</v>
      </c>
      <c r="J77" s="911">
        <v>3398.57</v>
      </c>
      <c r="K77" s="911">
        <v>6217.85</v>
      </c>
      <c r="L77" s="912">
        <v>37395</v>
      </c>
      <c r="M77" s="912">
        <v>41438</v>
      </c>
      <c r="N77" s="913" t="s">
        <v>1881</v>
      </c>
      <c r="O77" s="914">
        <v>94</v>
      </c>
      <c r="P77" s="915">
        <v>9.06</v>
      </c>
      <c r="Q77" s="1238"/>
      <c r="R77" s="1230"/>
    </row>
    <row r="78" spans="1:18" x14ac:dyDescent="0.2">
      <c r="A78" s="1215"/>
      <c r="B78" s="939" t="s">
        <v>72</v>
      </c>
      <c r="C78" s="940" t="s">
        <v>334</v>
      </c>
      <c r="D78" s="940" t="s">
        <v>614</v>
      </c>
      <c r="E78" s="941" t="s">
        <v>633</v>
      </c>
      <c r="F78" s="942">
        <v>2740</v>
      </c>
      <c r="G78" s="809">
        <f t="shared" si="2"/>
        <v>2740</v>
      </c>
      <c r="H78" s="809">
        <v>2740</v>
      </c>
      <c r="I78" s="809" t="s">
        <v>97</v>
      </c>
      <c r="J78" s="928">
        <v>3381.19</v>
      </c>
      <c r="K78" s="928">
        <v>0</v>
      </c>
      <c r="L78" s="901" t="s">
        <v>97</v>
      </c>
      <c r="M78" s="901">
        <v>41438</v>
      </c>
      <c r="N78" s="902" t="s">
        <v>97</v>
      </c>
      <c r="O78" s="903" t="s">
        <v>97</v>
      </c>
      <c r="P78" s="903" t="s">
        <v>97</v>
      </c>
      <c r="Q78" s="1238"/>
      <c r="R78" s="1230"/>
    </row>
    <row r="79" spans="1:18" x14ac:dyDescent="0.2">
      <c r="A79" s="1215"/>
      <c r="B79" s="939" t="s">
        <v>73</v>
      </c>
      <c r="C79" s="907" t="s">
        <v>335</v>
      </c>
      <c r="D79" s="907" t="s">
        <v>1664</v>
      </c>
      <c r="E79" s="908" t="s">
        <v>633</v>
      </c>
      <c r="F79" s="909">
        <v>1760</v>
      </c>
      <c r="G79" s="910">
        <f t="shared" si="2"/>
        <v>1760</v>
      </c>
      <c r="H79" s="910">
        <v>1760</v>
      </c>
      <c r="I79" s="910" t="s">
        <v>97</v>
      </c>
      <c r="J79" s="911">
        <v>4183.63</v>
      </c>
      <c r="K79" s="911">
        <v>0</v>
      </c>
      <c r="L79" s="912" t="s">
        <v>97</v>
      </c>
      <c r="M79" s="912">
        <v>41438</v>
      </c>
      <c r="N79" s="913" t="s">
        <v>97</v>
      </c>
      <c r="O79" s="914" t="s">
        <v>97</v>
      </c>
      <c r="P79" s="914" t="s">
        <v>97</v>
      </c>
      <c r="Q79" s="1238"/>
      <c r="R79" s="1230"/>
    </row>
    <row r="80" spans="1:18" x14ac:dyDescent="0.2">
      <c r="A80" s="1215"/>
      <c r="B80" s="939" t="s">
        <v>75</v>
      </c>
      <c r="C80" s="907" t="s">
        <v>337</v>
      </c>
      <c r="D80" s="907" t="s">
        <v>1665</v>
      </c>
      <c r="E80" s="908" t="s">
        <v>633</v>
      </c>
      <c r="F80" s="909">
        <v>1240</v>
      </c>
      <c r="G80" s="910">
        <f t="shared" si="2"/>
        <v>1240</v>
      </c>
      <c r="H80" s="910">
        <v>1240</v>
      </c>
      <c r="I80" s="910" t="s">
        <v>97</v>
      </c>
      <c r="J80" s="911">
        <v>1725.6099999999899</v>
      </c>
      <c r="K80" s="911">
        <v>0</v>
      </c>
      <c r="L80" s="912" t="s">
        <v>97</v>
      </c>
      <c r="M80" s="912">
        <v>41438</v>
      </c>
      <c r="N80" s="913" t="s">
        <v>97</v>
      </c>
      <c r="O80" s="914" t="s">
        <v>97</v>
      </c>
      <c r="P80" s="914" t="s">
        <v>97</v>
      </c>
      <c r="Q80" s="1238"/>
      <c r="R80" s="1230"/>
    </row>
    <row r="81" spans="1:18" x14ac:dyDescent="0.2">
      <c r="A81" s="1215"/>
      <c r="B81" s="939" t="s">
        <v>76</v>
      </c>
      <c r="C81" s="940" t="s">
        <v>338</v>
      </c>
      <c r="D81" s="940" t="s">
        <v>1635</v>
      </c>
      <c r="E81" s="941" t="s">
        <v>633</v>
      </c>
      <c r="F81" s="942">
        <v>950</v>
      </c>
      <c r="G81" s="809">
        <f t="shared" si="2"/>
        <v>950</v>
      </c>
      <c r="H81" s="809">
        <v>950</v>
      </c>
      <c r="I81" s="809" t="s">
        <v>97</v>
      </c>
      <c r="J81" s="928">
        <v>3057.02</v>
      </c>
      <c r="K81" s="928">
        <v>0</v>
      </c>
      <c r="L81" s="901" t="s">
        <v>97</v>
      </c>
      <c r="M81" s="901">
        <v>41438</v>
      </c>
      <c r="N81" s="902" t="s">
        <v>97</v>
      </c>
      <c r="O81" s="903" t="s">
        <v>97</v>
      </c>
      <c r="P81" s="903" t="s">
        <v>97</v>
      </c>
      <c r="Q81" s="1238"/>
      <c r="R81" s="1230"/>
    </row>
    <row r="82" spans="1:18" x14ac:dyDescent="0.2">
      <c r="A82" s="1215"/>
      <c r="B82" s="939" t="s">
        <v>77</v>
      </c>
      <c r="C82" s="907" t="s">
        <v>339</v>
      </c>
      <c r="D82" s="907" t="s">
        <v>615</v>
      </c>
      <c r="E82" s="908" t="s">
        <v>633</v>
      </c>
      <c r="F82" s="909">
        <v>850</v>
      </c>
      <c r="G82" s="910">
        <f t="shared" si="2"/>
        <v>850</v>
      </c>
      <c r="H82" s="910">
        <v>850</v>
      </c>
      <c r="I82" s="910" t="s">
        <v>1881</v>
      </c>
      <c r="J82" s="911">
        <v>1923.64</v>
      </c>
      <c r="K82" s="911">
        <v>0</v>
      </c>
      <c r="L82" s="912" t="s">
        <v>97</v>
      </c>
      <c r="M82" s="912">
        <v>41438</v>
      </c>
      <c r="N82" s="913" t="s">
        <v>1881</v>
      </c>
      <c r="O82" s="914" t="s">
        <v>97</v>
      </c>
      <c r="P82" s="914" t="s">
        <v>97</v>
      </c>
      <c r="Q82" s="1238"/>
      <c r="R82" s="1230"/>
    </row>
    <row r="83" spans="1:18" x14ac:dyDescent="0.2">
      <c r="A83" s="1215"/>
      <c r="B83" s="939" t="s">
        <v>78</v>
      </c>
      <c r="C83" s="940" t="s">
        <v>340</v>
      </c>
      <c r="D83" s="940" t="s">
        <v>1666</v>
      </c>
      <c r="E83" s="941" t="s">
        <v>633</v>
      </c>
      <c r="F83" s="942">
        <v>800</v>
      </c>
      <c r="G83" s="809">
        <f t="shared" si="2"/>
        <v>800</v>
      </c>
      <c r="H83" s="809">
        <v>800</v>
      </c>
      <c r="I83" s="809" t="s">
        <v>1881</v>
      </c>
      <c r="J83" s="928">
        <v>1930.05</v>
      </c>
      <c r="K83" s="928">
        <v>0</v>
      </c>
      <c r="L83" s="901" t="s">
        <v>97</v>
      </c>
      <c r="M83" s="901">
        <v>41438</v>
      </c>
      <c r="N83" s="902" t="s">
        <v>1881</v>
      </c>
      <c r="O83" s="903" t="s">
        <v>97</v>
      </c>
      <c r="P83" s="903" t="s">
        <v>97</v>
      </c>
      <c r="Q83" s="1238"/>
      <c r="R83" s="1230"/>
    </row>
    <row r="84" spans="1:18" x14ac:dyDescent="0.2">
      <c r="A84" s="1215"/>
      <c r="B84" s="939" t="s">
        <v>79</v>
      </c>
      <c r="C84" s="907" t="s">
        <v>341</v>
      </c>
      <c r="D84" s="907" t="s">
        <v>1667</v>
      </c>
      <c r="E84" s="908" t="s">
        <v>633</v>
      </c>
      <c r="F84" s="909">
        <v>800</v>
      </c>
      <c r="G84" s="910">
        <f t="shared" si="2"/>
        <v>800</v>
      </c>
      <c r="H84" s="910">
        <v>800</v>
      </c>
      <c r="I84" s="910" t="s">
        <v>97</v>
      </c>
      <c r="J84" s="911">
        <v>4105</v>
      </c>
      <c r="K84" s="911">
        <v>0</v>
      </c>
      <c r="L84" s="912" t="s">
        <v>97</v>
      </c>
      <c r="M84" s="912">
        <v>41438</v>
      </c>
      <c r="N84" s="913" t="s">
        <v>97</v>
      </c>
      <c r="O84" s="914" t="s">
        <v>97</v>
      </c>
      <c r="P84" s="914" t="s">
        <v>97</v>
      </c>
      <c r="Q84" s="1238"/>
      <c r="R84" s="1230"/>
    </row>
    <row r="85" spans="1:18" x14ac:dyDescent="0.2">
      <c r="A85" s="1215"/>
      <c r="B85" s="939" t="s">
        <v>80</v>
      </c>
      <c r="C85" s="940" t="s">
        <v>342</v>
      </c>
      <c r="D85" s="940" t="s">
        <v>608</v>
      </c>
      <c r="E85" s="941" t="s">
        <v>633</v>
      </c>
      <c r="F85" s="942">
        <v>770</v>
      </c>
      <c r="G85" s="809">
        <f t="shared" si="2"/>
        <v>770</v>
      </c>
      <c r="H85" s="809">
        <v>770</v>
      </c>
      <c r="I85" s="809" t="s">
        <v>1881</v>
      </c>
      <c r="J85" s="928">
        <v>1305.78</v>
      </c>
      <c r="K85" s="928">
        <v>0</v>
      </c>
      <c r="L85" s="901" t="s">
        <v>97</v>
      </c>
      <c r="M85" s="901">
        <v>41438</v>
      </c>
      <c r="N85" s="902" t="s">
        <v>1881</v>
      </c>
      <c r="O85" s="903" t="s">
        <v>97</v>
      </c>
      <c r="P85" s="903" t="s">
        <v>97</v>
      </c>
      <c r="Q85" s="1238"/>
      <c r="R85" s="1230"/>
    </row>
    <row r="86" spans="1:18" x14ac:dyDescent="0.2">
      <c r="A86" s="1215"/>
      <c r="B86" s="939" t="s">
        <v>82</v>
      </c>
      <c r="C86" s="940" t="s">
        <v>344</v>
      </c>
      <c r="D86" s="940" t="s">
        <v>1665</v>
      </c>
      <c r="E86" s="941" t="s">
        <v>633</v>
      </c>
      <c r="F86" s="942">
        <v>600</v>
      </c>
      <c r="G86" s="809">
        <f t="shared" si="2"/>
        <v>600</v>
      </c>
      <c r="H86" s="809">
        <v>600</v>
      </c>
      <c r="I86" s="809" t="s">
        <v>97</v>
      </c>
      <c r="J86" s="928">
        <v>989.76999999999896</v>
      </c>
      <c r="K86" s="928">
        <v>0</v>
      </c>
      <c r="L86" s="901" t="s">
        <v>97</v>
      </c>
      <c r="M86" s="901">
        <v>41438</v>
      </c>
      <c r="N86" s="902" t="s">
        <v>97</v>
      </c>
      <c r="O86" s="903" t="s">
        <v>97</v>
      </c>
      <c r="P86" s="903" t="s">
        <v>97</v>
      </c>
      <c r="Q86" s="1238"/>
      <c r="R86" s="1230"/>
    </row>
    <row r="87" spans="1:18" x14ac:dyDescent="0.2">
      <c r="A87" s="1215"/>
      <c r="B87" s="939" t="s">
        <v>83</v>
      </c>
      <c r="C87" s="907" t="s">
        <v>345</v>
      </c>
      <c r="D87" s="907" t="s">
        <v>1668</v>
      </c>
      <c r="E87" s="908" t="s">
        <v>633</v>
      </c>
      <c r="F87" s="909">
        <v>450</v>
      </c>
      <c r="G87" s="910">
        <f t="shared" si="2"/>
        <v>450</v>
      </c>
      <c r="H87" s="910">
        <v>450</v>
      </c>
      <c r="I87" s="910" t="s">
        <v>1881</v>
      </c>
      <c r="J87" s="911">
        <v>2783.79</v>
      </c>
      <c r="K87" s="911">
        <v>0</v>
      </c>
      <c r="L87" s="912" t="s">
        <v>97</v>
      </c>
      <c r="M87" s="912">
        <v>41438</v>
      </c>
      <c r="N87" s="913" t="s">
        <v>1881</v>
      </c>
      <c r="O87" s="914" t="s">
        <v>97</v>
      </c>
      <c r="P87" s="914" t="s">
        <v>97</v>
      </c>
      <c r="Q87" s="1238"/>
      <c r="R87" s="1230"/>
    </row>
    <row r="88" spans="1:18" x14ac:dyDescent="0.2">
      <c r="A88" s="1215"/>
      <c r="B88" s="939" t="s">
        <v>84</v>
      </c>
      <c r="C88" s="940" t="s">
        <v>346</v>
      </c>
      <c r="D88" s="940" t="s">
        <v>1635</v>
      </c>
      <c r="E88" s="941" t="s">
        <v>633</v>
      </c>
      <c r="F88" s="942">
        <v>370</v>
      </c>
      <c r="G88" s="809">
        <f t="shared" si="2"/>
        <v>370</v>
      </c>
      <c r="H88" s="809">
        <v>370</v>
      </c>
      <c r="I88" s="809" t="s">
        <v>1881</v>
      </c>
      <c r="J88" s="928">
        <v>1646.97</v>
      </c>
      <c r="K88" s="928">
        <v>0</v>
      </c>
      <c r="L88" s="901" t="s">
        <v>97</v>
      </c>
      <c r="M88" s="901">
        <v>41438</v>
      </c>
      <c r="N88" s="902" t="s">
        <v>1881</v>
      </c>
      <c r="O88" s="903" t="s">
        <v>97</v>
      </c>
      <c r="P88" s="903" t="s">
        <v>97</v>
      </c>
      <c r="Q88" s="1238"/>
      <c r="R88" s="1230"/>
    </row>
    <row r="89" spans="1:18" x14ac:dyDescent="0.2">
      <c r="A89" s="1215"/>
      <c r="B89" s="939" t="s">
        <v>85</v>
      </c>
      <c r="C89" s="907" t="s">
        <v>347</v>
      </c>
      <c r="D89" s="907" t="s">
        <v>616</v>
      </c>
      <c r="E89" s="908" t="s">
        <v>633</v>
      </c>
      <c r="F89" s="909">
        <v>350</v>
      </c>
      <c r="G89" s="910">
        <f t="shared" si="2"/>
        <v>350</v>
      </c>
      <c r="H89" s="910">
        <v>350</v>
      </c>
      <c r="I89" s="910" t="s">
        <v>97</v>
      </c>
      <c r="J89" s="911">
        <v>2462.4</v>
      </c>
      <c r="K89" s="911">
        <v>0</v>
      </c>
      <c r="L89" s="912" t="s">
        <v>97</v>
      </c>
      <c r="M89" s="912">
        <v>41438</v>
      </c>
      <c r="N89" s="913" t="s">
        <v>97</v>
      </c>
      <c r="O89" s="914" t="s">
        <v>97</v>
      </c>
      <c r="P89" s="914" t="s">
        <v>97</v>
      </c>
      <c r="Q89" s="1238"/>
      <c r="R89" s="1230"/>
    </row>
    <row r="90" spans="1:18" x14ac:dyDescent="0.2">
      <c r="A90" s="1215"/>
      <c r="B90" s="939" t="s">
        <v>86</v>
      </c>
      <c r="C90" s="940" t="s">
        <v>348</v>
      </c>
      <c r="D90" s="940" t="s">
        <v>1669</v>
      </c>
      <c r="E90" s="941" t="s">
        <v>633</v>
      </c>
      <c r="F90" s="942">
        <v>200</v>
      </c>
      <c r="G90" s="809">
        <f t="shared" si="2"/>
        <v>200</v>
      </c>
      <c r="H90" s="809">
        <v>200</v>
      </c>
      <c r="I90" s="809" t="s">
        <v>1881</v>
      </c>
      <c r="J90" s="928">
        <v>892.55999999999904</v>
      </c>
      <c r="K90" s="928">
        <v>0</v>
      </c>
      <c r="L90" s="901" t="s">
        <v>97</v>
      </c>
      <c r="M90" s="901">
        <v>41438</v>
      </c>
      <c r="N90" s="902" t="s">
        <v>1881</v>
      </c>
      <c r="O90" s="903" t="s">
        <v>97</v>
      </c>
      <c r="P90" s="903" t="s">
        <v>97</v>
      </c>
      <c r="Q90" s="1238"/>
      <c r="R90" s="1230"/>
    </row>
    <row r="91" spans="1:18" x14ac:dyDescent="0.2">
      <c r="A91" s="1215"/>
      <c r="B91" s="939" t="s">
        <v>87</v>
      </c>
      <c r="C91" s="907" t="s">
        <v>349</v>
      </c>
      <c r="D91" s="907" t="s">
        <v>1670</v>
      </c>
      <c r="E91" s="908" t="s">
        <v>633</v>
      </c>
      <c r="F91" s="909">
        <v>160</v>
      </c>
      <c r="G91" s="910">
        <f t="shared" si="2"/>
        <v>160</v>
      </c>
      <c r="H91" s="910">
        <v>160</v>
      </c>
      <c r="I91" s="910" t="s">
        <v>97</v>
      </c>
      <c r="J91" s="911">
        <v>1793</v>
      </c>
      <c r="K91" s="911">
        <v>0</v>
      </c>
      <c r="L91" s="912" t="s">
        <v>97</v>
      </c>
      <c r="M91" s="912">
        <v>41438</v>
      </c>
      <c r="N91" s="913" t="s">
        <v>97</v>
      </c>
      <c r="O91" s="914" t="s">
        <v>97</v>
      </c>
      <c r="P91" s="914" t="s">
        <v>97</v>
      </c>
      <c r="Q91" s="1238"/>
      <c r="R91" s="1230"/>
    </row>
    <row r="92" spans="1:18" x14ac:dyDescent="0.2">
      <c r="A92" s="1215"/>
      <c r="B92" s="939" t="s">
        <v>88</v>
      </c>
      <c r="C92" s="940" t="s">
        <v>1465</v>
      </c>
      <c r="D92" s="940" t="s">
        <v>1633</v>
      </c>
      <c r="E92" s="941" t="s">
        <v>634</v>
      </c>
      <c r="F92" s="942">
        <f>H92+I92</f>
        <v>10410</v>
      </c>
      <c r="G92" s="809">
        <f t="shared" si="2"/>
        <v>10410</v>
      </c>
      <c r="H92" s="809">
        <v>5310</v>
      </c>
      <c r="I92" s="809">
        <v>5100</v>
      </c>
      <c r="J92" s="928">
        <v>923.72</v>
      </c>
      <c r="K92" s="928">
        <v>5550.35</v>
      </c>
      <c r="L92" s="901">
        <v>41830</v>
      </c>
      <c r="M92" s="901">
        <v>42307</v>
      </c>
      <c r="N92" s="901">
        <v>42825</v>
      </c>
      <c r="O92" s="903">
        <v>60</v>
      </c>
      <c r="P92" s="904">
        <v>3.06</v>
      </c>
      <c r="Q92" s="1238"/>
      <c r="R92" s="1230"/>
    </row>
    <row r="93" spans="1:18" x14ac:dyDescent="0.2">
      <c r="A93" s="1215"/>
      <c r="B93" s="939" t="s">
        <v>89</v>
      </c>
      <c r="C93" s="907" t="s">
        <v>350</v>
      </c>
      <c r="D93" s="907" t="s">
        <v>626</v>
      </c>
      <c r="E93" s="908" t="s">
        <v>634</v>
      </c>
      <c r="F93" s="909">
        <v>2080</v>
      </c>
      <c r="G93" s="910">
        <f t="shared" si="2"/>
        <v>2080</v>
      </c>
      <c r="H93" s="910">
        <v>2080</v>
      </c>
      <c r="I93" s="910" t="s">
        <v>1881</v>
      </c>
      <c r="J93" s="911">
        <v>236.59</v>
      </c>
      <c r="K93" s="911">
        <v>1477.0999999999899</v>
      </c>
      <c r="L93" s="912">
        <v>41943</v>
      </c>
      <c r="M93" s="912">
        <v>42307</v>
      </c>
      <c r="N93" s="913" t="s">
        <v>1881</v>
      </c>
      <c r="O93" s="914">
        <v>9</v>
      </c>
      <c r="P93" s="915">
        <v>2.61</v>
      </c>
      <c r="Q93" s="1238"/>
      <c r="R93" s="1230"/>
    </row>
    <row r="94" spans="1:18" x14ac:dyDescent="0.2">
      <c r="A94" s="1215"/>
      <c r="B94" s="939" t="s">
        <v>1262</v>
      </c>
      <c r="C94" s="944" t="s">
        <v>1339</v>
      </c>
      <c r="D94" s="944" t="s">
        <v>618</v>
      </c>
      <c r="E94" s="945" t="s">
        <v>1673</v>
      </c>
      <c r="F94" s="942">
        <v>6840</v>
      </c>
      <c r="G94" s="946">
        <f t="shared" si="2"/>
        <v>6840</v>
      </c>
      <c r="H94" s="946">
        <v>6840</v>
      </c>
      <c r="I94" s="946" t="s">
        <v>1880</v>
      </c>
      <c r="J94" s="928">
        <v>30949.8</v>
      </c>
      <c r="K94" s="928">
        <v>56351.42</v>
      </c>
      <c r="L94" s="901">
        <v>34191</v>
      </c>
      <c r="M94" s="901">
        <v>38777</v>
      </c>
      <c r="N94" s="902" t="s">
        <v>1880</v>
      </c>
      <c r="O94" s="903">
        <v>1582</v>
      </c>
      <c r="P94" s="904">
        <v>12.91</v>
      </c>
      <c r="Q94" s="1238"/>
      <c r="R94" s="1230"/>
    </row>
    <row r="95" spans="1:18" ht="27" x14ac:dyDescent="0.2">
      <c r="A95" s="1215"/>
      <c r="B95" s="939" t="s">
        <v>1263</v>
      </c>
      <c r="C95" s="947" t="s">
        <v>1340</v>
      </c>
      <c r="D95" s="947" t="s">
        <v>1663</v>
      </c>
      <c r="E95" s="948" t="s">
        <v>1936</v>
      </c>
      <c r="F95" s="949">
        <v>2720</v>
      </c>
      <c r="G95" s="946">
        <f t="shared" si="2"/>
        <v>2720</v>
      </c>
      <c r="H95" s="946">
        <v>2720</v>
      </c>
      <c r="I95" s="946" t="s">
        <v>1880</v>
      </c>
      <c r="J95" s="928">
        <v>8317.99</v>
      </c>
      <c r="K95" s="928">
        <v>28930.36</v>
      </c>
      <c r="L95" s="901">
        <v>38637</v>
      </c>
      <c r="M95" s="901">
        <v>39156</v>
      </c>
      <c r="N95" s="902" t="s">
        <v>1880</v>
      </c>
      <c r="O95" s="903">
        <v>270</v>
      </c>
      <c r="P95" s="904">
        <v>7.18</v>
      </c>
      <c r="Q95" s="1238"/>
      <c r="R95" s="1230"/>
    </row>
    <row r="96" spans="1:18" x14ac:dyDescent="0.2">
      <c r="A96" s="1215"/>
      <c r="B96" s="939" t="s">
        <v>1937</v>
      </c>
      <c r="C96" s="950" t="s">
        <v>1467</v>
      </c>
      <c r="D96" s="950" t="s">
        <v>615</v>
      </c>
      <c r="E96" s="951" t="s">
        <v>633</v>
      </c>
      <c r="F96" s="949">
        <v>700</v>
      </c>
      <c r="G96" s="946">
        <v>700</v>
      </c>
      <c r="H96" s="946">
        <v>700</v>
      </c>
      <c r="I96" s="946" t="s">
        <v>1880</v>
      </c>
      <c r="J96" s="928">
        <v>1607.89</v>
      </c>
      <c r="K96" s="928" t="s">
        <v>1880</v>
      </c>
      <c r="L96" s="901" t="s">
        <v>1880</v>
      </c>
      <c r="M96" s="901">
        <v>42853</v>
      </c>
      <c r="N96" s="902" t="s">
        <v>1880</v>
      </c>
      <c r="O96" s="903" t="s">
        <v>97</v>
      </c>
      <c r="P96" s="904" t="s">
        <v>97</v>
      </c>
      <c r="Q96" s="1238"/>
      <c r="R96" s="1230"/>
    </row>
    <row r="97" spans="1:18" x14ac:dyDescent="0.2">
      <c r="A97" s="1215"/>
      <c r="B97" s="939" t="s">
        <v>1677</v>
      </c>
      <c r="C97" s="907" t="s">
        <v>1678</v>
      </c>
      <c r="D97" s="907" t="s">
        <v>628</v>
      </c>
      <c r="E97" s="908" t="s">
        <v>634</v>
      </c>
      <c r="F97" s="942">
        <v>2060</v>
      </c>
      <c r="G97" s="946">
        <v>2060</v>
      </c>
      <c r="H97" s="809">
        <v>2060</v>
      </c>
      <c r="I97" s="809"/>
      <c r="J97" s="928">
        <v>241.43</v>
      </c>
      <c r="K97" s="928">
        <v>1387.89</v>
      </c>
      <c r="L97" s="901">
        <v>42415</v>
      </c>
      <c r="M97" s="901">
        <v>43007</v>
      </c>
      <c r="N97" s="902" t="s">
        <v>1880</v>
      </c>
      <c r="O97" s="903">
        <v>15</v>
      </c>
      <c r="P97" s="904">
        <v>6.44</v>
      </c>
      <c r="Q97" s="1238"/>
      <c r="R97" s="1230"/>
    </row>
    <row r="98" spans="1:18" x14ac:dyDescent="0.2">
      <c r="A98" s="1215"/>
      <c r="B98" s="939" t="s">
        <v>1679</v>
      </c>
      <c r="C98" s="907" t="s">
        <v>1680</v>
      </c>
      <c r="D98" s="907" t="s">
        <v>626</v>
      </c>
      <c r="E98" s="908" t="s">
        <v>634</v>
      </c>
      <c r="F98" s="942">
        <v>1500</v>
      </c>
      <c r="G98" s="946">
        <v>1500</v>
      </c>
      <c r="H98" s="809">
        <v>1500</v>
      </c>
      <c r="I98" s="809"/>
      <c r="J98" s="928">
        <v>198.73</v>
      </c>
      <c r="K98" s="928">
        <v>1177.49</v>
      </c>
      <c r="L98" s="901">
        <v>42536</v>
      </c>
      <c r="M98" s="901">
        <v>43007</v>
      </c>
      <c r="N98" s="902" t="s">
        <v>1880</v>
      </c>
      <c r="O98" s="903">
        <v>8</v>
      </c>
      <c r="P98" s="904">
        <v>5.24</v>
      </c>
      <c r="Q98" s="1238"/>
      <c r="R98" s="1230"/>
    </row>
    <row r="99" spans="1:18" x14ac:dyDescent="0.2">
      <c r="A99" s="1215"/>
      <c r="B99" s="939" t="s">
        <v>1681</v>
      </c>
      <c r="C99" s="907" t="s">
        <v>1682</v>
      </c>
      <c r="D99" s="907" t="s">
        <v>1683</v>
      </c>
      <c r="E99" s="908" t="s">
        <v>634</v>
      </c>
      <c r="F99" s="942">
        <v>5100</v>
      </c>
      <c r="G99" s="946">
        <v>5100</v>
      </c>
      <c r="H99" s="809">
        <v>5100</v>
      </c>
      <c r="I99" s="809"/>
      <c r="J99" s="928">
        <v>6166.41</v>
      </c>
      <c r="K99" s="928">
        <v>10659.55</v>
      </c>
      <c r="L99" s="901">
        <v>39891</v>
      </c>
      <c r="M99" s="901">
        <v>43069</v>
      </c>
      <c r="N99" s="902" t="s">
        <v>1880</v>
      </c>
      <c r="O99" s="903">
        <v>44</v>
      </c>
      <c r="P99" s="904">
        <v>7.33</v>
      </c>
      <c r="Q99" s="1238"/>
      <c r="R99" s="1230"/>
    </row>
    <row r="100" spans="1:18" x14ac:dyDescent="0.2">
      <c r="A100" s="1215"/>
      <c r="B100" s="939" t="s">
        <v>90</v>
      </c>
      <c r="C100" s="940" t="s">
        <v>351</v>
      </c>
      <c r="D100" s="940" t="s">
        <v>607</v>
      </c>
      <c r="E100" s="941" t="s">
        <v>634</v>
      </c>
      <c r="F100" s="942">
        <v>15500</v>
      </c>
      <c r="G100" s="809">
        <f t="shared" si="2"/>
        <v>15500</v>
      </c>
      <c r="H100" s="809">
        <v>15500</v>
      </c>
      <c r="I100" s="809" t="s">
        <v>1881</v>
      </c>
      <c r="J100" s="928">
        <v>17574.099999999999</v>
      </c>
      <c r="K100" s="928">
        <v>17769.419999999998</v>
      </c>
      <c r="L100" s="901">
        <v>37072</v>
      </c>
      <c r="M100" s="901">
        <v>41912</v>
      </c>
      <c r="N100" s="902" t="s">
        <v>1881</v>
      </c>
      <c r="O100" s="903">
        <v>434</v>
      </c>
      <c r="P100" s="904">
        <v>4.42</v>
      </c>
      <c r="Q100" s="1238"/>
      <c r="R100" s="1230"/>
    </row>
    <row r="101" spans="1:18" ht="27" x14ac:dyDescent="0.2">
      <c r="A101" s="1215"/>
      <c r="B101" s="939" t="s">
        <v>91</v>
      </c>
      <c r="C101" s="907" t="s">
        <v>352</v>
      </c>
      <c r="D101" s="907" t="s">
        <v>1685</v>
      </c>
      <c r="E101" s="908" t="s">
        <v>633</v>
      </c>
      <c r="F101" s="909">
        <v>8930</v>
      </c>
      <c r="G101" s="910">
        <f t="shared" si="2"/>
        <v>8930</v>
      </c>
      <c r="H101" s="910">
        <v>8930</v>
      </c>
      <c r="I101" s="910" t="s">
        <v>97</v>
      </c>
      <c r="J101" s="911">
        <v>13026.08</v>
      </c>
      <c r="K101" s="911">
        <v>24399.119999999901</v>
      </c>
      <c r="L101" s="849" t="s">
        <v>1938</v>
      </c>
      <c r="M101" s="912">
        <v>41438</v>
      </c>
      <c r="N101" s="913" t="s">
        <v>97</v>
      </c>
      <c r="O101" s="914">
        <v>585</v>
      </c>
      <c r="P101" s="915">
        <v>5.43</v>
      </c>
      <c r="Q101" s="1238"/>
      <c r="R101" s="1230"/>
    </row>
    <row r="102" spans="1:18" ht="27" x14ac:dyDescent="0.2">
      <c r="A102" s="1215"/>
      <c r="B102" s="939" t="s">
        <v>93</v>
      </c>
      <c r="C102" s="907" t="s">
        <v>354</v>
      </c>
      <c r="D102" s="907" t="s">
        <v>1687</v>
      </c>
      <c r="E102" s="908" t="s">
        <v>633</v>
      </c>
      <c r="F102" s="909">
        <v>4406.1409999999996</v>
      </c>
      <c r="G102" s="910">
        <f t="shared" si="2"/>
        <v>4406</v>
      </c>
      <c r="H102" s="910">
        <v>4406</v>
      </c>
      <c r="I102" s="910" t="s">
        <v>1881</v>
      </c>
      <c r="J102" s="911">
        <v>32128.5</v>
      </c>
      <c r="K102" s="911">
        <v>34198.01</v>
      </c>
      <c r="L102" s="849" t="s">
        <v>1939</v>
      </c>
      <c r="M102" s="912">
        <v>41438</v>
      </c>
      <c r="N102" s="913" t="s">
        <v>1881</v>
      </c>
      <c r="O102" s="914">
        <v>208</v>
      </c>
      <c r="P102" s="915">
        <v>3.97</v>
      </c>
      <c r="Q102" s="1238"/>
      <c r="R102" s="1230"/>
    </row>
    <row r="103" spans="1:18" ht="40.5" x14ac:dyDescent="0.2">
      <c r="A103" s="1215"/>
      <c r="B103" s="939" t="s">
        <v>94</v>
      </c>
      <c r="C103" s="940" t="s">
        <v>355</v>
      </c>
      <c r="D103" s="940" t="s">
        <v>1689</v>
      </c>
      <c r="E103" s="941" t="s">
        <v>633</v>
      </c>
      <c r="F103" s="942">
        <v>3020</v>
      </c>
      <c r="G103" s="809">
        <f t="shared" si="2"/>
        <v>3020</v>
      </c>
      <c r="H103" s="809">
        <v>3020</v>
      </c>
      <c r="I103" s="809" t="s">
        <v>1881</v>
      </c>
      <c r="J103" s="928">
        <v>9338.17</v>
      </c>
      <c r="K103" s="928">
        <v>11714.36</v>
      </c>
      <c r="L103" s="849" t="s">
        <v>1940</v>
      </c>
      <c r="M103" s="901">
        <v>41438</v>
      </c>
      <c r="N103" s="902" t="s">
        <v>1881</v>
      </c>
      <c r="O103" s="903">
        <v>260</v>
      </c>
      <c r="P103" s="904">
        <v>3.89</v>
      </c>
      <c r="Q103" s="1238"/>
      <c r="R103" s="1230"/>
    </row>
    <row r="104" spans="1:18" x14ac:dyDescent="0.2">
      <c r="A104" s="1215"/>
      <c r="B104" s="939" t="s">
        <v>95</v>
      </c>
      <c r="C104" s="907" t="s">
        <v>356</v>
      </c>
      <c r="D104" s="907" t="s">
        <v>1691</v>
      </c>
      <c r="E104" s="908" t="s">
        <v>634</v>
      </c>
      <c r="F104" s="909">
        <v>4700</v>
      </c>
      <c r="G104" s="910">
        <f t="shared" si="2"/>
        <v>4700</v>
      </c>
      <c r="H104" s="910">
        <v>4700</v>
      </c>
      <c r="I104" s="910" t="s">
        <v>1881</v>
      </c>
      <c r="J104" s="911">
        <v>2098.1799999999898</v>
      </c>
      <c r="K104" s="911">
        <v>6637.53</v>
      </c>
      <c r="L104" s="952">
        <v>38768</v>
      </c>
      <c r="M104" s="912">
        <v>41439</v>
      </c>
      <c r="N104" s="913" t="s">
        <v>1881</v>
      </c>
      <c r="O104" s="914">
        <v>66</v>
      </c>
      <c r="P104" s="915">
        <v>2.42</v>
      </c>
      <c r="Q104" s="1238"/>
      <c r="R104" s="1230"/>
    </row>
    <row r="105" spans="1:18" x14ac:dyDescent="0.2">
      <c r="A105" s="1215"/>
      <c r="B105" s="939" t="s">
        <v>96</v>
      </c>
      <c r="C105" s="940" t="s">
        <v>357</v>
      </c>
      <c r="D105" s="940" t="s">
        <v>1691</v>
      </c>
      <c r="E105" s="941" t="s">
        <v>1629</v>
      </c>
      <c r="F105" s="942">
        <v>1640</v>
      </c>
      <c r="G105" s="809">
        <f t="shared" si="2"/>
        <v>1640</v>
      </c>
      <c r="H105" s="809">
        <v>1640</v>
      </c>
      <c r="I105" s="809" t="s">
        <v>1881</v>
      </c>
      <c r="J105" s="928">
        <v>787.31</v>
      </c>
      <c r="K105" s="928">
        <v>5692.0299999999897</v>
      </c>
      <c r="L105" s="929">
        <v>39609</v>
      </c>
      <c r="M105" s="901">
        <v>41439</v>
      </c>
      <c r="N105" s="902" t="s">
        <v>1881</v>
      </c>
      <c r="O105" s="903">
        <v>81</v>
      </c>
      <c r="P105" s="904">
        <v>1.57</v>
      </c>
      <c r="Q105" s="1238"/>
      <c r="R105" s="1230"/>
    </row>
    <row r="106" spans="1:18" ht="27" x14ac:dyDescent="0.2">
      <c r="A106" s="1215"/>
      <c r="B106" s="939" t="s">
        <v>1941</v>
      </c>
      <c r="C106" s="907" t="s">
        <v>1346</v>
      </c>
      <c r="D106" s="907" t="s">
        <v>1691</v>
      </c>
      <c r="E106" s="908" t="s">
        <v>635</v>
      </c>
      <c r="F106" s="909">
        <v>1060</v>
      </c>
      <c r="G106" s="910">
        <f t="shared" si="2"/>
        <v>1060</v>
      </c>
      <c r="H106" s="910">
        <v>1060</v>
      </c>
      <c r="I106" s="910" t="s">
        <v>97</v>
      </c>
      <c r="J106" s="911">
        <v>895.66</v>
      </c>
      <c r="K106" s="911">
        <v>1756.32</v>
      </c>
      <c r="L106" s="849" t="s">
        <v>1942</v>
      </c>
      <c r="M106" s="912">
        <v>41394</v>
      </c>
      <c r="N106" s="913" t="s">
        <v>1880</v>
      </c>
      <c r="O106" s="914">
        <v>71</v>
      </c>
      <c r="P106" s="915">
        <v>4.01</v>
      </c>
      <c r="Q106" s="1238"/>
      <c r="R106" s="1230"/>
    </row>
    <row r="107" spans="1:18" x14ac:dyDescent="0.2">
      <c r="A107" s="1215"/>
      <c r="B107" s="939" t="s">
        <v>1416</v>
      </c>
      <c r="C107" s="940" t="s">
        <v>1473</v>
      </c>
      <c r="D107" s="940" t="s">
        <v>1647</v>
      </c>
      <c r="E107" s="941" t="s">
        <v>1697</v>
      </c>
      <c r="F107" s="942">
        <v>8500</v>
      </c>
      <c r="G107" s="809">
        <v>8500</v>
      </c>
      <c r="H107" s="809">
        <v>8500</v>
      </c>
      <c r="I107" s="809" t="s">
        <v>1881</v>
      </c>
      <c r="J107" s="928">
        <v>3491.74</v>
      </c>
      <c r="K107" s="928">
        <v>21564.42</v>
      </c>
      <c r="L107" s="929">
        <v>38820</v>
      </c>
      <c r="M107" s="901">
        <v>42811</v>
      </c>
      <c r="N107" s="902" t="s">
        <v>1881</v>
      </c>
      <c r="O107" s="903">
        <v>335</v>
      </c>
      <c r="P107" s="904">
        <v>7.0000000000000007E-2</v>
      </c>
      <c r="Q107" s="1238"/>
      <c r="R107" s="1230"/>
    </row>
    <row r="108" spans="1:18" ht="15.5" thickBot="1" x14ac:dyDescent="0.25">
      <c r="A108" s="1215"/>
      <c r="B108" s="939" t="s">
        <v>1417</v>
      </c>
      <c r="C108" s="907" t="s">
        <v>1475</v>
      </c>
      <c r="D108" s="907" t="s">
        <v>607</v>
      </c>
      <c r="E108" s="908" t="s">
        <v>634</v>
      </c>
      <c r="F108" s="909">
        <v>11600</v>
      </c>
      <c r="G108" s="910">
        <v>11600</v>
      </c>
      <c r="H108" s="953">
        <v>11600</v>
      </c>
      <c r="I108" s="953" t="s">
        <v>1880</v>
      </c>
      <c r="J108" s="954">
        <v>1686.28</v>
      </c>
      <c r="K108" s="954">
        <v>8280.08</v>
      </c>
      <c r="L108" s="955">
        <v>38035</v>
      </c>
      <c r="M108" s="955">
        <v>42825</v>
      </c>
      <c r="N108" s="342" t="s">
        <v>1880</v>
      </c>
      <c r="O108" s="937">
        <v>111</v>
      </c>
      <c r="P108" s="956">
        <v>7.78</v>
      </c>
      <c r="Q108" s="1238"/>
      <c r="R108" s="1230"/>
    </row>
    <row r="109" spans="1:18" ht="27.5" thickTop="1" x14ac:dyDescent="0.2">
      <c r="A109" s="1215"/>
      <c r="B109" s="957" t="s">
        <v>98</v>
      </c>
      <c r="C109" s="958" t="s">
        <v>358</v>
      </c>
      <c r="D109" s="958" t="s">
        <v>617</v>
      </c>
      <c r="E109" s="959" t="s">
        <v>1700</v>
      </c>
      <c r="F109" s="960">
        <v>17400</v>
      </c>
      <c r="G109" s="961">
        <f t="shared" si="2"/>
        <v>17400</v>
      </c>
      <c r="H109" s="809">
        <v>17400</v>
      </c>
      <c r="I109" s="809" t="s">
        <v>97</v>
      </c>
      <c r="J109" s="928">
        <v>35873</v>
      </c>
      <c r="K109" s="928">
        <v>71570.639999999898</v>
      </c>
      <c r="L109" s="901">
        <v>39577</v>
      </c>
      <c r="M109" s="901">
        <v>41439</v>
      </c>
      <c r="N109" s="902" t="s">
        <v>97</v>
      </c>
      <c r="O109" s="903">
        <v>292</v>
      </c>
      <c r="P109" s="904">
        <v>4.16</v>
      </c>
      <c r="Q109" s="1238"/>
      <c r="R109" s="1230"/>
    </row>
    <row r="110" spans="1:18" ht="27" x14ac:dyDescent="0.2">
      <c r="A110" s="1215"/>
      <c r="B110" s="962" t="s">
        <v>99</v>
      </c>
      <c r="C110" s="947" t="s">
        <v>359</v>
      </c>
      <c r="D110" s="947" t="s">
        <v>1702</v>
      </c>
      <c r="E110" s="948" t="s">
        <v>1700</v>
      </c>
      <c r="F110" s="963">
        <v>15710</v>
      </c>
      <c r="G110" s="910">
        <f t="shared" si="2"/>
        <v>15710</v>
      </c>
      <c r="H110" s="910">
        <v>15710</v>
      </c>
      <c r="I110" s="910" t="s">
        <v>97</v>
      </c>
      <c r="J110" s="911">
        <v>27305.119999999901</v>
      </c>
      <c r="K110" s="911">
        <v>53561.440000000002</v>
      </c>
      <c r="L110" s="912">
        <v>39457</v>
      </c>
      <c r="M110" s="912">
        <v>41439</v>
      </c>
      <c r="N110" s="913" t="s">
        <v>97</v>
      </c>
      <c r="O110" s="914">
        <v>176</v>
      </c>
      <c r="P110" s="915">
        <v>6.42</v>
      </c>
      <c r="Q110" s="1238"/>
      <c r="R110" s="1230"/>
    </row>
    <row r="111" spans="1:18" ht="27" x14ac:dyDescent="0.2">
      <c r="A111" s="1215"/>
      <c r="B111" s="962" t="s">
        <v>100</v>
      </c>
      <c r="C111" s="964" t="s">
        <v>360</v>
      </c>
      <c r="D111" s="964" t="s">
        <v>616</v>
      </c>
      <c r="E111" s="965" t="s">
        <v>1700</v>
      </c>
      <c r="F111" s="963">
        <v>13700</v>
      </c>
      <c r="G111" s="966">
        <f t="shared" si="2"/>
        <v>13700</v>
      </c>
      <c r="H111" s="966">
        <v>13700</v>
      </c>
      <c r="I111" s="966" t="s">
        <v>97</v>
      </c>
      <c r="J111" s="911">
        <v>36436.349999999897</v>
      </c>
      <c r="K111" s="911">
        <v>72352.88</v>
      </c>
      <c r="L111" s="912">
        <v>39962</v>
      </c>
      <c r="M111" s="912">
        <v>41486</v>
      </c>
      <c r="N111" s="913" t="s">
        <v>97</v>
      </c>
      <c r="O111" s="914">
        <v>310</v>
      </c>
      <c r="P111" s="915">
        <v>3.73</v>
      </c>
      <c r="Q111" s="1238"/>
      <c r="R111" s="1230"/>
    </row>
    <row r="112" spans="1:18" ht="27" x14ac:dyDescent="0.2">
      <c r="A112" s="1215"/>
      <c r="B112" s="962" t="s">
        <v>101</v>
      </c>
      <c r="C112" s="947" t="s">
        <v>361</v>
      </c>
      <c r="D112" s="947" t="s">
        <v>1705</v>
      </c>
      <c r="E112" s="948" t="s">
        <v>1700</v>
      </c>
      <c r="F112" s="963">
        <v>11410</v>
      </c>
      <c r="G112" s="910">
        <f t="shared" si="2"/>
        <v>11410</v>
      </c>
      <c r="H112" s="910">
        <v>11410</v>
      </c>
      <c r="I112" s="910" t="s">
        <v>97</v>
      </c>
      <c r="J112" s="911">
        <v>24808.98</v>
      </c>
      <c r="K112" s="911">
        <v>49504.379999999903</v>
      </c>
      <c r="L112" s="912">
        <v>39153</v>
      </c>
      <c r="M112" s="912">
        <v>41439</v>
      </c>
      <c r="N112" s="913" t="s">
        <v>97</v>
      </c>
      <c r="O112" s="914">
        <v>313</v>
      </c>
      <c r="P112" s="915">
        <v>6.15</v>
      </c>
      <c r="Q112" s="1238"/>
      <c r="R112" s="1230"/>
    </row>
    <row r="113" spans="1:18" ht="27" x14ac:dyDescent="0.2">
      <c r="A113" s="1215"/>
      <c r="B113" s="962" t="s">
        <v>102</v>
      </c>
      <c r="C113" s="964" t="s">
        <v>362</v>
      </c>
      <c r="D113" s="964" t="s">
        <v>618</v>
      </c>
      <c r="E113" s="965" t="s">
        <v>1700</v>
      </c>
      <c r="F113" s="963">
        <v>10600</v>
      </c>
      <c r="G113" s="966">
        <f t="shared" si="2"/>
        <v>10600</v>
      </c>
      <c r="H113" s="966">
        <v>10600</v>
      </c>
      <c r="I113" s="966" t="s">
        <v>97</v>
      </c>
      <c r="J113" s="911">
        <v>46401.69</v>
      </c>
      <c r="K113" s="911">
        <v>51474.82</v>
      </c>
      <c r="L113" s="912">
        <v>39386</v>
      </c>
      <c r="M113" s="912">
        <v>41474</v>
      </c>
      <c r="N113" s="913" t="s">
        <v>97</v>
      </c>
      <c r="O113" s="914">
        <v>422</v>
      </c>
      <c r="P113" s="915">
        <v>4.32</v>
      </c>
      <c r="Q113" s="1238"/>
      <c r="R113" s="1230"/>
    </row>
    <row r="114" spans="1:18" ht="27" x14ac:dyDescent="0.2">
      <c r="A114" s="1215"/>
      <c r="B114" s="962" t="s">
        <v>103</v>
      </c>
      <c r="C114" s="947" t="s">
        <v>363</v>
      </c>
      <c r="D114" s="947" t="s">
        <v>618</v>
      </c>
      <c r="E114" s="948" t="s">
        <v>1700</v>
      </c>
      <c r="F114" s="963">
        <v>8700</v>
      </c>
      <c r="G114" s="910">
        <f t="shared" si="2"/>
        <v>8700</v>
      </c>
      <c r="H114" s="910">
        <v>8700</v>
      </c>
      <c r="I114" s="910" t="s">
        <v>97</v>
      </c>
      <c r="J114" s="911">
        <v>26978.95</v>
      </c>
      <c r="K114" s="911">
        <v>49927.889999999898</v>
      </c>
      <c r="L114" s="912">
        <v>36753</v>
      </c>
      <c r="M114" s="912">
        <v>41439</v>
      </c>
      <c r="N114" s="913" t="s">
        <v>97</v>
      </c>
      <c r="O114" s="914">
        <v>576</v>
      </c>
      <c r="P114" s="915">
        <v>7.3</v>
      </c>
      <c r="Q114" s="1238"/>
      <c r="R114" s="1230"/>
    </row>
    <row r="115" spans="1:18" ht="27" x14ac:dyDescent="0.2">
      <c r="A115" s="1215"/>
      <c r="B115" s="962" t="s">
        <v>104</v>
      </c>
      <c r="C115" s="964" t="s">
        <v>364</v>
      </c>
      <c r="D115" s="964" t="s">
        <v>619</v>
      </c>
      <c r="E115" s="965" t="s">
        <v>1700</v>
      </c>
      <c r="F115" s="963">
        <v>8250</v>
      </c>
      <c r="G115" s="966">
        <f t="shared" si="2"/>
        <v>8250</v>
      </c>
      <c r="H115" s="966">
        <v>8250</v>
      </c>
      <c r="I115" s="966" t="s">
        <v>97</v>
      </c>
      <c r="J115" s="911">
        <v>18172.049999999901</v>
      </c>
      <c r="K115" s="911">
        <v>35948.630000000005</v>
      </c>
      <c r="L115" s="912">
        <v>39756</v>
      </c>
      <c r="M115" s="912">
        <v>41439</v>
      </c>
      <c r="N115" s="913" t="s">
        <v>97</v>
      </c>
      <c r="O115" s="914">
        <v>164</v>
      </c>
      <c r="P115" s="915">
        <v>5.79</v>
      </c>
      <c r="Q115" s="1238"/>
      <c r="R115" s="1230"/>
    </row>
    <row r="116" spans="1:18" ht="27" x14ac:dyDescent="0.2">
      <c r="A116" s="1215"/>
      <c r="B116" s="962" t="s">
        <v>105</v>
      </c>
      <c r="C116" s="947" t="s">
        <v>365</v>
      </c>
      <c r="D116" s="947" t="s">
        <v>1710</v>
      </c>
      <c r="E116" s="948" t="s">
        <v>1700</v>
      </c>
      <c r="F116" s="963">
        <v>7340</v>
      </c>
      <c r="G116" s="910">
        <f t="shared" si="2"/>
        <v>7340</v>
      </c>
      <c r="H116" s="910">
        <v>7340</v>
      </c>
      <c r="I116" s="910" t="s">
        <v>97</v>
      </c>
      <c r="J116" s="911">
        <v>14857.27</v>
      </c>
      <c r="K116" s="911">
        <v>29553.64</v>
      </c>
      <c r="L116" s="912">
        <v>39994</v>
      </c>
      <c r="M116" s="912">
        <v>41439</v>
      </c>
      <c r="N116" s="913" t="s">
        <v>97</v>
      </c>
      <c r="O116" s="914">
        <v>78</v>
      </c>
      <c r="P116" s="915">
        <v>5.9</v>
      </c>
      <c r="Q116" s="1238"/>
      <c r="R116" s="1230"/>
    </row>
    <row r="117" spans="1:18" ht="27" x14ac:dyDescent="0.2">
      <c r="A117" s="1215"/>
      <c r="B117" s="962" t="s">
        <v>107</v>
      </c>
      <c r="C117" s="947" t="s">
        <v>367</v>
      </c>
      <c r="D117" s="947" t="s">
        <v>1705</v>
      </c>
      <c r="E117" s="948" t="s">
        <v>1700</v>
      </c>
      <c r="F117" s="963">
        <v>4590</v>
      </c>
      <c r="G117" s="910">
        <f t="shared" si="2"/>
        <v>4590</v>
      </c>
      <c r="H117" s="910">
        <v>4590</v>
      </c>
      <c r="I117" s="910" t="s">
        <v>97</v>
      </c>
      <c r="J117" s="911">
        <v>17561.5099999999</v>
      </c>
      <c r="K117" s="911">
        <v>24929.27</v>
      </c>
      <c r="L117" s="912">
        <v>38491</v>
      </c>
      <c r="M117" s="912">
        <v>41439</v>
      </c>
      <c r="N117" s="913" t="s">
        <v>97</v>
      </c>
      <c r="O117" s="914">
        <v>45</v>
      </c>
      <c r="P117" s="915">
        <v>6.15</v>
      </c>
      <c r="Q117" s="1238"/>
      <c r="R117" s="1230"/>
    </row>
    <row r="118" spans="1:18" ht="27" x14ac:dyDescent="0.2">
      <c r="A118" s="1215"/>
      <c r="B118" s="962" t="s">
        <v>108</v>
      </c>
      <c r="C118" s="964" t="s">
        <v>368</v>
      </c>
      <c r="D118" s="964" t="s">
        <v>621</v>
      </c>
      <c r="E118" s="965" t="s">
        <v>1700</v>
      </c>
      <c r="F118" s="963">
        <v>3810</v>
      </c>
      <c r="G118" s="966">
        <f t="shared" si="2"/>
        <v>3810</v>
      </c>
      <c r="H118" s="966">
        <v>3810</v>
      </c>
      <c r="I118" s="966" t="s">
        <v>97</v>
      </c>
      <c r="J118" s="911">
        <v>27608.9399999999</v>
      </c>
      <c r="K118" s="911">
        <v>24888.6699999999</v>
      </c>
      <c r="L118" s="912">
        <v>38762</v>
      </c>
      <c r="M118" s="912">
        <v>41439</v>
      </c>
      <c r="N118" s="913" t="s">
        <v>97</v>
      </c>
      <c r="O118" s="914">
        <v>85</v>
      </c>
      <c r="P118" s="915">
        <v>2.72</v>
      </c>
      <c r="Q118" s="1238"/>
      <c r="R118" s="1230"/>
    </row>
    <row r="119" spans="1:18" ht="27" x14ac:dyDescent="0.2">
      <c r="A119" s="1215"/>
      <c r="B119" s="962" t="s">
        <v>109</v>
      </c>
      <c r="C119" s="947" t="s">
        <v>369</v>
      </c>
      <c r="D119" s="947" t="s">
        <v>622</v>
      </c>
      <c r="E119" s="948" t="s">
        <v>1700</v>
      </c>
      <c r="F119" s="963">
        <v>3750</v>
      </c>
      <c r="G119" s="910">
        <f t="shared" si="2"/>
        <v>3750</v>
      </c>
      <c r="H119" s="910">
        <v>3750</v>
      </c>
      <c r="I119" s="910" t="s">
        <v>97</v>
      </c>
      <c r="J119" s="911">
        <v>9732.8700000000008</v>
      </c>
      <c r="K119" s="911">
        <v>13186.309999999899</v>
      </c>
      <c r="L119" s="912">
        <v>35185</v>
      </c>
      <c r="M119" s="912">
        <v>41439</v>
      </c>
      <c r="N119" s="913" t="s">
        <v>97</v>
      </c>
      <c r="O119" s="914">
        <v>155</v>
      </c>
      <c r="P119" s="915">
        <v>2.92</v>
      </c>
      <c r="Q119" s="1238"/>
      <c r="R119" s="1230"/>
    </row>
    <row r="120" spans="1:18" ht="27" x14ac:dyDescent="0.2">
      <c r="A120" s="1215"/>
      <c r="B120" s="962" t="s">
        <v>110</v>
      </c>
      <c r="C120" s="964" t="s">
        <v>370</v>
      </c>
      <c r="D120" s="964" t="s">
        <v>622</v>
      </c>
      <c r="E120" s="965" t="s">
        <v>1700</v>
      </c>
      <c r="F120" s="963">
        <v>2830</v>
      </c>
      <c r="G120" s="966">
        <f t="shared" si="2"/>
        <v>2830</v>
      </c>
      <c r="H120" s="966">
        <v>2830</v>
      </c>
      <c r="I120" s="966" t="s">
        <v>97</v>
      </c>
      <c r="J120" s="911">
        <v>12376.309999999899</v>
      </c>
      <c r="K120" s="911">
        <v>11580.059999999899</v>
      </c>
      <c r="L120" s="912">
        <v>33511</v>
      </c>
      <c r="M120" s="912">
        <v>41439</v>
      </c>
      <c r="N120" s="913" t="s">
        <v>97</v>
      </c>
      <c r="O120" s="914">
        <v>187</v>
      </c>
      <c r="P120" s="915">
        <v>2.92</v>
      </c>
      <c r="Q120" s="1238"/>
      <c r="R120" s="1230"/>
    </row>
    <row r="121" spans="1:18" ht="27" x14ac:dyDescent="0.2">
      <c r="A121" s="1215"/>
      <c r="B121" s="962" t="s">
        <v>111</v>
      </c>
      <c r="C121" s="947" t="s">
        <v>371</v>
      </c>
      <c r="D121" s="947" t="s">
        <v>1705</v>
      </c>
      <c r="E121" s="948" t="s">
        <v>1700</v>
      </c>
      <c r="F121" s="963">
        <v>2690</v>
      </c>
      <c r="G121" s="910">
        <f t="shared" si="2"/>
        <v>2690</v>
      </c>
      <c r="H121" s="910">
        <v>2690</v>
      </c>
      <c r="I121" s="910" t="s">
        <v>97</v>
      </c>
      <c r="J121" s="911">
        <v>16081.79</v>
      </c>
      <c r="K121" s="911">
        <v>9788.6200000000008</v>
      </c>
      <c r="L121" s="912">
        <v>37924</v>
      </c>
      <c r="M121" s="912">
        <v>41439</v>
      </c>
      <c r="N121" s="913" t="s">
        <v>97</v>
      </c>
      <c r="O121" s="914">
        <v>93</v>
      </c>
      <c r="P121" s="915">
        <v>5.36</v>
      </c>
      <c r="Q121" s="1238"/>
      <c r="R121" s="1230"/>
    </row>
    <row r="122" spans="1:18" ht="27" x14ac:dyDescent="0.2">
      <c r="A122" s="1215"/>
      <c r="B122" s="962" t="s">
        <v>112</v>
      </c>
      <c r="C122" s="964" t="s">
        <v>372</v>
      </c>
      <c r="D122" s="964" t="s">
        <v>622</v>
      </c>
      <c r="E122" s="965" t="s">
        <v>1700</v>
      </c>
      <c r="F122" s="963">
        <v>10790</v>
      </c>
      <c r="G122" s="966">
        <f t="shared" si="2"/>
        <v>10790</v>
      </c>
      <c r="H122" s="966">
        <v>10790</v>
      </c>
      <c r="I122" s="966" t="s">
        <v>97</v>
      </c>
      <c r="J122" s="911">
        <v>22770.720000000001</v>
      </c>
      <c r="K122" s="911">
        <v>41867.82</v>
      </c>
      <c r="L122" s="912">
        <v>37915</v>
      </c>
      <c r="M122" s="912">
        <v>42186</v>
      </c>
      <c r="N122" s="913" t="s">
        <v>97</v>
      </c>
      <c r="O122" s="914">
        <v>348</v>
      </c>
      <c r="P122" s="915">
        <v>3.91</v>
      </c>
      <c r="Q122" s="1238"/>
      <c r="R122" s="1230"/>
    </row>
    <row r="123" spans="1:18" ht="27" x14ac:dyDescent="0.2">
      <c r="A123" s="1215"/>
      <c r="B123" s="962" t="s">
        <v>1280</v>
      </c>
      <c r="C123" s="964" t="s">
        <v>1353</v>
      </c>
      <c r="D123" s="964" t="s">
        <v>1716</v>
      </c>
      <c r="E123" s="965" t="s">
        <v>1700</v>
      </c>
      <c r="F123" s="963">
        <v>10800</v>
      </c>
      <c r="G123" s="966">
        <f>ROUNDDOWN(F123,0)</f>
        <v>10800</v>
      </c>
      <c r="H123" s="966">
        <v>10800</v>
      </c>
      <c r="I123" s="910" t="s">
        <v>97</v>
      </c>
      <c r="J123" s="911">
        <v>49164.98</v>
      </c>
      <c r="K123" s="911">
        <v>51485.62</v>
      </c>
      <c r="L123" s="912">
        <v>42473</v>
      </c>
      <c r="M123" s="912">
        <v>42614</v>
      </c>
      <c r="N123" s="913" t="s">
        <v>97</v>
      </c>
      <c r="O123" s="914">
        <v>84</v>
      </c>
      <c r="P123" s="915">
        <v>4.57</v>
      </c>
      <c r="Q123" s="1238"/>
      <c r="R123" s="1230"/>
    </row>
    <row r="124" spans="1:18" ht="27" x14ac:dyDescent="0.2">
      <c r="A124" s="1215"/>
      <c r="B124" s="962" t="s">
        <v>1418</v>
      </c>
      <c r="C124" s="968" t="s">
        <v>1482</v>
      </c>
      <c r="D124" s="968" t="s">
        <v>1716</v>
      </c>
      <c r="E124" s="969" t="s">
        <v>1700</v>
      </c>
      <c r="F124" s="970">
        <v>9900</v>
      </c>
      <c r="G124" s="971">
        <f t="shared" si="2"/>
        <v>9900</v>
      </c>
      <c r="H124" s="971">
        <v>9900</v>
      </c>
      <c r="I124" s="966" t="s">
        <v>97</v>
      </c>
      <c r="J124" s="972">
        <v>28029.31</v>
      </c>
      <c r="K124" s="972">
        <v>49394.87</v>
      </c>
      <c r="L124" s="973">
        <v>42398</v>
      </c>
      <c r="M124" s="973">
        <v>42825</v>
      </c>
      <c r="N124" s="913" t="s">
        <v>97</v>
      </c>
      <c r="O124" s="974">
        <v>76</v>
      </c>
      <c r="P124" s="975">
        <v>5.56</v>
      </c>
      <c r="Q124" s="1238"/>
      <c r="R124" s="1230"/>
    </row>
    <row r="125" spans="1:18" ht="27" x14ac:dyDescent="0.2">
      <c r="A125" s="1215"/>
      <c r="B125" s="962" t="s">
        <v>1943</v>
      </c>
      <c r="C125" s="968" t="s">
        <v>1944</v>
      </c>
      <c r="D125" s="968" t="s">
        <v>1945</v>
      </c>
      <c r="E125" s="969" t="s">
        <v>1700</v>
      </c>
      <c r="F125" s="970">
        <v>9230</v>
      </c>
      <c r="G125" s="971">
        <f t="shared" si="2"/>
        <v>9230</v>
      </c>
      <c r="H125" s="971">
        <v>9230</v>
      </c>
      <c r="I125" s="971" t="s">
        <v>1890</v>
      </c>
      <c r="J125" s="972">
        <v>16466.84</v>
      </c>
      <c r="K125" s="972">
        <v>33028.629999999997</v>
      </c>
      <c r="L125" s="973">
        <v>42629</v>
      </c>
      <c r="M125" s="973">
        <v>43160</v>
      </c>
      <c r="N125" s="1239" t="s">
        <v>97</v>
      </c>
      <c r="O125" s="974">
        <v>67</v>
      </c>
      <c r="P125" s="975">
        <v>1.25</v>
      </c>
      <c r="Q125" s="1238"/>
      <c r="R125" s="1230"/>
    </row>
    <row r="126" spans="1:18" ht="27" x14ac:dyDescent="0.2">
      <c r="A126" s="1215"/>
      <c r="B126" s="962" t="s">
        <v>1946</v>
      </c>
      <c r="C126" s="968" t="s">
        <v>1947</v>
      </c>
      <c r="D126" s="968" t="s">
        <v>1948</v>
      </c>
      <c r="E126" s="969" t="s">
        <v>1700</v>
      </c>
      <c r="F126" s="970">
        <v>6090</v>
      </c>
      <c r="G126" s="971">
        <f t="shared" si="2"/>
        <v>6090</v>
      </c>
      <c r="H126" s="971">
        <v>6090</v>
      </c>
      <c r="I126" s="971" t="s">
        <v>1890</v>
      </c>
      <c r="J126" s="972">
        <v>11926.85</v>
      </c>
      <c r="K126" s="972">
        <v>24177.15</v>
      </c>
      <c r="L126" s="973">
        <v>42503</v>
      </c>
      <c r="M126" s="973">
        <v>43160</v>
      </c>
      <c r="N126" s="1239" t="s">
        <v>97</v>
      </c>
      <c r="O126" s="974">
        <v>45</v>
      </c>
      <c r="P126" s="975">
        <v>2.89</v>
      </c>
      <c r="Q126" s="1238"/>
      <c r="R126" s="1230"/>
    </row>
    <row r="127" spans="1:18" ht="27.5" thickBot="1" x14ac:dyDescent="0.25">
      <c r="A127" s="1215"/>
      <c r="B127" s="976" t="s">
        <v>1949</v>
      </c>
      <c r="C127" s="977" t="s">
        <v>1357</v>
      </c>
      <c r="D127" s="977" t="s">
        <v>1719</v>
      </c>
      <c r="E127" s="978" t="s">
        <v>1700</v>
      </c>
      <c r="F127" s="979">
        <v>3460</v>
      </c>
      <c r="G127" s="953">
        <f t="shared" si="2"/>
        <v>3460</v>
      </c>
      <c r="H127" s="953">
        <v>3460</v>
      </c>
      <c r="I127" s="953" t="s">
        <v>97</v>
      </c>
      <c r="J127" s="341">
        <v>14315.7</v>
      </c>
      <c r="K127" s="341">
        <v>19628.03</v>
      </c>
      <c r="L127" s="955">
        <v>37726</v>
      </c>
      <c r="M127" s="955">
        <v>42487</v>
      </c>
      <c r="N127" s="980" t="s">
        <v>97</v>
      </c>
      <c r="O127" s="342">
        <v>241</v>
      </c>
      <c r="P127" s="956">
        <v>4.72</v>
      </c>
      <c r="Q127" s="1238"/>
      <c r="R127" s="1230"/>
    </row>
    <row r="128" spans="1:18" ht="15.5" thickTop="1" x14ac:dyDescent="0.2">
      <c r="A128" s="1215"/>
      <c r="B128" s="981" t="s">
        <v>117</v>
      </c>
      <c r="C128" s="940" t="s">
        <v>377</v>
      </c>
      <c r="D128" s="940" t="s">
        <v>628</v>
      </c>
      <c r="E128" s="941" t="s">
        <v>633</v>
      </c>
      <c r="F128" s="942">
        <v>3400</v>
      </c>
      <c r="G128" s="809">
        <f t="shared" si="2"/>
        <v>3400</v>
      </c>
      <c r="H128" s="809">
        <v>3400</v>
      </c>
      <c r="I128" s="809" t="s">
        <v>97</v>
      </c>
      <c r="J128" s="928">
        <v>623.70000000000005</v>
      </c>
      <c r="K128" s="928">
        <v>3620.46</v>
      </c>
      <c r="L128" s="901">
        <v>39657</v>
      </c>
      <c r="M128" s="901">
        <v>39696</v>
      </c>
      <c r="N128" s="903" t="s">
        <v>97</v>
      </c>
      <c r="O128" s="903">
        <v>130</v>
      </c>
      <c r="P128" s="904">
        <v>9.06</v>
      </c>
      <c r="Q128" s="1238"/>
      <c r="R128" s="1230"/>
    </row>
    <row r="129" spans="1:18" x14ac:dyDescent="0.2">
      <c r="A129" s="1215"/>
      <c r="B129" s="981" t="s">
        <v>118</v>
      </c>
      <c r="C129" s="940" t="s">
        <v>378</v>
      </c>
      <c r="D129" s="940" t="s">
        <v>612</v>
      </c>
      <c r="E129" s="941" t="s">
        <v>633</v>
      </c>
      <c r="F129" s="942">
        <v>989</v>
      </c>
      <c r="G129" s="809">
        <f t="shared" si="2"/>
        <v>989</v>
      </c>
      <c r="H129" s="809">
        <v>989</v>
      </c>
      <c r="I129" s="809" t="s">
        <v>97</v>
      </c>
      <c r="J129" s="928">
        <v>447.29</v>
      </c>
      <c r="K129" s="928">
        <v>1229.03</v>
      </c>
      <c r="L129" s="901">
        <v>38663</v>
      </c>
      <c r="M129" s="901">
        <v>39135</v>
      </c>
      <c r="N129" s="903" t="s">
        <v>97</v>
      </c>
      <c r="O129" s="903">
        <v>92</v>
      </c>
      <c r="P129" s="904">
        <v>4.68</v>
      </c>
      <c r="Q129" s="1238"/>
      <c r="R129" s="1230"/>
    </row>
    <row r="130" spans="1:18" x14ac:dyDescent="0.2">
      <c r="A130" s="1215"/>
      <c r="B130" s="981" t="s">
        <v>119</v>
      </c>
      <c r="C130" s="1240" t="s">
        <v>379</v>
      </c>
      <c r="D130" s="1240" t="s">
        <v>612</v>
      </c>
      <c r="E130" s="1241" t="s">
        <v>633</v>
      </c>
      <c r="F130" s="909">
        <v>713</v>
      </c>
      <c r="G130" s="966">
        <f t="shared" si="2"/>
        <v>713</v>
      </c>
      <c r="H130" s="966">
        <v>713</v>
      </c>
      <c r="I130" s="966" t="s">
        <v>97</v>
      </c>
      <c r="J130" s="911">
        <v>667.77999999999895</v>
      </c>
      <c r="K130" s="911">
        <v>995.95</v>
      </c>
      <c r="L130" s="912">
        <v>39119</v>
      </c>
      <c r="M130" s="912">
        <v>39203</v>
      </c>
      <c r="N130" s="914" t="s">
        <v>97</v>
      </c>
      <c r="O130" s="914">
        <v>20</v>
      </c>
      <c r="P130" s="915">
        <v>6.9</v>
      </c>
      <c r="Q130" s="1238"/>
      <c r="R130" s="1230"/>
    </row>
    <row r="131" spans="1:18" x14ac:dyDescent="0.2">
      <c r="A131" s="1215"/>
      <c r="B131" s="981" t="s">
        <v>120</v>
      </c>
      <c r="C131" s="940" t="s">
        <v>380</v>
      </c>
      <c r="D131" s="940" t="s">
        <v>612</v>
      </c>
      <c r="E131" s="941" t="s">
        <v>633</v>
      </c>
      <c r="F131" s="942">
        <v>750</v>
      </c>
      <c r="G131" s="809">
        <f t="shared" si="2"/>
        <v>750</v>
      </c>
      <c r="H131" s="809">
        <v>750</v>
      </c>
      <c r="I131" s="809" t="s">
        <v>97</v>
      </c>
      <c r="J131" s="928">
        <v>306.54000000000002</v>
      </c>
      <c r="K131" s="928">
        <v>729.99</v>
      </c>
      <c r="L131" s="901">
        <v>39478</v>
      </c>
      <c r="M131" s="901">
        <v>39549</v>
      </c>
      <c r="N131" s="903" t="s">
        <v>97</v>
      </c>
      <c r="O131" s="903">
        <v>54</v>
      </c>
      <c r="P131" s="904">
        <v>6.2</v>
      </c>
      <c r="Q131" s="1238"/>
      <c r="R131" s="1230"/>
    </row>
    <row r="132" spans="1:18" x14ac:dyDescent="0.2">
      <c r="A132" s="1215"/>
      <c r="B132" s="981" t="s">
        <v>121</v>
      </c>
      <c r="C132" s="1240" t="s">
        <v>381</v>
      </c>
      <c r="D132" s="1240" t="s">
        <v>614</v>
      </c>
      <c r="E132" s="1241" t="s">
        <v>633</v>
      </c>
      <c r="F132" s="909">
        <v>746</v>
      </c>
      <c r="G132" s="966">
        <f t="shared" si="2"/>
        <v>746</v>
      </c>
      <c r="H132" s="966">
        <v>746</v>
      </c>
      <c r="I132" s="966" t="s">
        <v>97</v>
      </c>
      <c r="J132" s="911">
        <v>489.25</v>
      </c>
      <c r="K132" s="911">
        <v>1029.3399999999899</v>
      </c>
      <c r="L132" s="912">
        <v>38986</v>
      </c>
      <c r="M132" s="912">
        <v>39021</v>
      </c>
      <c r="N132" s="914" t="s">
        <v>97</v>
      </c>
      <c r="O132" s="914">
        <v>52</v>
      </c>
      <c r="P132" s="915">
        <v>8.83</v>
      </c>
      <c r="Q132" s="1238"/>
      <c r="R132" s="1230"/>
    </row>
    <row r="133" spans="1:18" x14ac:dyDescent="0.2">
      <c r="A133" s="1215"/>
      <c r="B133" s="981" t="s">
        <v>122</v>
      </c>
      <c r="C133" s="940" t="s">
        <v>382</v>
      </c>
      <c r="D133" s="940" t="s">
        <v>614</v>
      </c>
      <c r="E133" s="941" t="s">
        <v>633</v>
      </c>
      <c r="F133" s="942">
        <v>939</v>
      </c>
      <c r="G133" s="809">
        <f t="shared" si="2"/>
        <v>939</v>
      </c>
      <c r="H133" s="809">
        <v>939</v>
      </c>
      <c r="I133" s="809" t="s">
        <v>97</v>
      </c>
      <c r="J133" s="928">
        <v>410.77999999999901</v>
      </c>
      <c r="K133" s="928">
        <v>969.46</v>
      </c>
      <c r="L133" s="901">
        <v>39065</v>
      </c>
      <c r="M133" s="901">
        <v>39203</v>
      </c>
      <c r="N133" s="903" t="s">
        <v>97</v>
      </c>
      <c r="O133" s="903">
        <v>16</v>
      </c>
      <c r="P133" s="904">
        <v>7.41</v>
      </c>
      <c r="Q133" s="1238"/>
      <c r="R133" s="1230"/>
    </row>
    <row r="134" spans="1:18" x14ac:dyDescent="0.2">
      <c r="A134" s="1215"/>
      <c r="B134" s="981" t="s">
        <v>123</v>
      </c>
      <c r="C134" s="1240" t="s">
        <v>383</v>
      </c>
      <c r="D134" s="1240" t="s">
        <v>627</v>
      </c>
      <c r="E134" s="1241" t="s">
        <v>633</v>
      </c>
      <c r="F134" s="909">
        <v>2280</v>
      </c>
      <c r="G134" s="966">
        <f t="shared" si="2"/>
        <v>2280</v>
      </c>
      <c r="H134" s="966">
        <v>2280</v>
      </c>
      <c r="I134" s="966" t="s">
        <v>97</v>
      </c>
      <c r="J134" s="911">
        <v>529.02999999999895</v>
      </c>
      <c r="K134" s="911">
        <v>3812.44</v>
      </c>
      <c r="L134" s="912">
        <v>39140</v>
      </c>
      <c r="M134" s="912">
        <v>39234</v>
      </c>
      <c r="N134" s="914" t="s">
        <v>97</v>
      </c>
      <c r="O134" s="914">
        <v>128</v>
      </c>
      <c r="P134" s="915">
        <v>3.97</v>
      </c>
      <c r="Q134" s="1238"/>
      <c r="R134" s="1230"/>
    </row>
    <row r="135" spans="1:18" x14ac:dyDescent="0.2">
      <c r="A135" s="1215"/>
      <c r="B135" s="981" t="s">
        <v>124</v>
      </c>
      <c r="C135" s="940" t="s">
        <v>384</v>
      </c>
      <c r="D135" s="940" t="s">
        <v>609</v>
      </c>
      <c r="E135" s="941" t="s">
        <v>633</v>
      </c>
      <c r="F135" s="942">
        <v>1590</v>
      </c>
      <c r="G135" s="809">
        <f t="shared" si="2"/>
        <v>1590</v>
      </c>
      <c r="H135" s="809">
        <v>1590</v>
      </c>
      <c r="I135" s="809" t="s">
        <v>97</v>
      </c>
      <c r="J135" s="928">
        <v>621.62</v>
      </c>
      <c r="K135" s="928">
        <v>1886.3399999999899</v>
      </c>
      <c r="L135" s="901">
        <v>39038</v>
      </c>
      <c r="M135" s="901">
        <v>39203</v>
      </c>
      <c r="N135" s="903" t="s">
        <v>97</v>
      </c>
      <c r="O135" s="903">
        <v>36</v>
      </c>
      <c r="P135" s="904">
        <v>5.0599999999999996</v>
      </c>
      <c r="Q135" s="1238"/>
      <c r="R135" s="1230"/>
    </row>
    <row r="136" spans="1:18" x14ac:dyDescent="0.2">
      <c r="A136" s="1215"/>
      <c r="B136" s="981" t="s">
        <v>125</v>
      </c>
      <c r="C136" s="940" t="s">
        <v>385</v>
      </c>
      <c r="D136" s="940" t="s">
        <v>609</v>
      </c>
      <c r="E136" s="941" t="s">
        <v>633</v>
      </c>
      <c r="F136" s="942">
        <v>1110</v>
      </c>
      <c r="G136" s="809">
        <f t="shared" si="2"/>
        <v>1110</v>
      </c>
      <c r="H136" s="809">
        <v>1110</v>
      </c>
      <c r="I136" s="809" t="s">
        <v>97</v>
      </c>
      <c r="J136" s="928">
        <v>385.33999999999901</v>
      </c>
      <c r="K136" s="928">
        <v>1542.58</v>
      </c>
      <c r="L136" s="901">
        <v>39100</v>
      </c>
      <c r="M136" s="901">
        <v>39234</v>
      </c>
      <c r="N136" s="903" t="s">
        <v>97</v>
      </c>
      <c r="O136" s="903">
        <v>22</v>
      </c>
      <c r="P136" s="904">
        <v>5.22</v>
      </c>
      <c r="Q136" s="1238"/>
      <c r="R136" s="1230"/>
    </row>
    <row r="137" spans="1:18" x14ac:dyDescent="0.2">
      <c r="A137" s="1215"/>
      <c r="B137" s="981" t="s">
        <v>126</v>
      </c>
      <c r="C137" s="940" t="s">
        <v>386</v>
      </c>
      <c r="D137" s="940" t="s">
        <v>609</v>
      </c>
      <c r="E137" s="941" t="s">
        <v>633</v>
      </c>
      <c r="F137" s="942">
        <v>947</v>
      </c>
      <c r="G137" s="809">
        <f t="shared" si="2"/>
        <v>947</v>
      </c>
      <c r="H137" s="809">
        <v>947</v>
      </c>
      <c r="I137" s="809" t="s">
        <v>97</v>
      </c>
      <c r="J137" s="928">
        <v>421.77999999999901</v>
      </c>
      <c r="K137" s="928">
        <v>1217.9000000000001</v>
      </c>
      <c r="L137" s="901">
        <v>39416</v>
      </c>
      <c r="M137" s="901">
        <v>39549</v>
      </c>
      <c r="N137" s="903" t="s">
        <v>97</v>
      </c>
      <c r="O137" s="903">
        <v>66</v>
      </c>
      <c r="P137" s="904">
        <v>6.53</v>
      </c>
      <c r="Q137" s="1238"/>
      <c r="R137" s="1230"/>
    </row>
    <row r="138" spans="1:18" x14ac:dyDescent="0.2">
      <c r="A138" s="1215"/>
      <c r="B138" s="981" t="s">
        <v>127</v>
      </c>
      <c r="C138" s="1240" t="s">
        <v>387</v>
      </c>
      <c r="D138" s="1240" t="s">
        <v>608</v>
      </c>
      <c r="E138" s="1241" t="s">
        <v>633</v>
      </c>
      <c r="F138" s="909">
        <v>1190</v>
      </c>
      <c r="G138" s="966">
        <f t="shared" si="2"/>
        <v>1190</v>
      </c>
      <c r="H138" s="966">
        <v>1190</v>
      </c>
      <c r="I138" s="966" t="s">
        <v>97</v>
      </c>
      <c r="J138" s="911">
        <v>272.38999999999902</v>
      </c>
      <c r="K138" s="911">
        <v>1398.55</v>
      </c>
      <c r="L138" s="912">
        <v>39108</v>
      </c>
      <c r="M138" s="912">
        <v>39203</v>
      </c>
      <c r="N138" s="914" t="s">
        <v>97</v>
      </c>
      <c r="O138" s="914">
        <v>24</v>
      </c>
      <c r="P138" s="915">
        <v>5.28</v>
      </c>
      <c r="Q138" s="1238"/>
      <c r="R138" s="1230"/>
    </row>
    <row r="139" spans="1:18" x14ac:dyDescent="0.2">
      <c r="A139" s="1215"/>
      <c r="B139" s="981" t="s">
        <v>128</v>
      </c>
      <c r="C139" s="940" t="s">
        <v>388</v>
      </c>
      <c r="D139" s="940" t="s">
        <v>1721</v>
      </c>
      <c r="E139" s="941" t="s">
        <v>633</v>
      </c>
      <c r="F139" s="942">
        <v>1160</v>
      </c>
      <c r="G139" s="809">
        <f t="shared" si="2"/>
        <v>1160</v>
      </c>
      <c r="H139" s="809">
        <v>1160</v>
      </c>
      <c r="I139" s="809" t="s">
        <v>97</v>
      </c>
      <c r="J139" s="928">
        <v>246.509999999999</v>
      </c>
      <c r="K139" s="928">
        <v>1625.18</v>
      </c>
      <c r="L139" s="901">
        <v>39108</v>
      </c>
      <c r="M139" s="901">
        <v>39203</v>
      </c>
      <c r="N139" s="903" t="s">
        <v>97</v>
      </c>
      <c r="O139" s="903">
        <v>22</v>
      </c>
      <c r="P139" s="904">
        <v>8.1300000000000008</v>
      </c>
      <c r="Q139" s="1238"/>
      <c r="R139" s="1230"/>
    </row>
    <row r="140" spans="1:18" x14ac:dyDescent="0.2">
      <c r="A140" s="1215"/>
      <c r="B140" s="981" t="s">
        <v>129</v>
      </c>
      <c r="C140" s="1240" t="s">
        <v>389</v>
      </c>
      <c r="D140" s="1240" t="s">
        <v>1721</v>
      </c>
      <c r="E140" s="1241" t="s">
        <v>633</v>
      </c>
      <c r="F140" s="909">
        <v>3320</v>
      </c>
      <c r="G140" s="966">
        <f t="shared" ref="G140:G203" si="3">ROUNDDOWN(F140,0)</f>
        <v>3320</v>
      </c>
      <c r="H140" s="966">
        <v>3320</v>
      </c>
      <c r="I140" s="966" t="s">
        <v>97</v>
      </c>
      <c r="J140" s="911">
        <v>726.24</v>
      </c>
      <c r="K140" s="911">
        <v>5315.8299999999899</v>
      </c>
      <c r="L140" s="912">
        <v>39486</v>
      </c>
      <c r="M140" s="912">
        <v>40162</v>
      </c>
      <c r="N140" s="914" t="s">
        <v>97</v>
      </c>
      <c r="O140" s="914">
        <v>224</v>
      </c>
      <c r="P140" s="915">
        <v>8.01</v>
      </c>
      <c r="Q140" s="1238"/>
      <c r="R140" s="1230"/>
    </row>
    <row r="141" spans="1:18" x14ac:dyDescent="0.2">
      <c r="A141" s="1215"/>
      <c r="B141" s="981" t="s">
        <v>130</v>
      </c>
      <c r="C141" s="940" t="s">
        <v>390</v>
      </c>
      <c r="D141" s="940" t="s">
        <v>1661</v>
      </c>
      <c r="E141" s="941" t="s">
        <v>633</v>
      </c>
      <c r="F141" s="942">
        <v>623</v>
      </c>
      <c r="G141" s="809">
        <f t="shared" si="3"/>
        <v>623</v>
      </c>
      <c r="H141" s="809">
        <v>623</v>
      </c>
      <c r="I141" s="809" t="s">
        <v>97</v>
      </c>
      <c r="J141" s="928">
        <v>204.75</v>
      </c>
      <c r="K141" s="928">
        <v>873.85</v>
      </c>
      <c r="L141" s="901">
        <v>39525</v>
      </c>
      <c r="M141" s="901">
        <v>39559</v>
      </c>
      <c r="N141" s="903" t="s">
        <v>97</v>
      </c>
      <c r="O141" s="903">
        <v>60</v>
      </c>
      <c r="P141" s="904">
        <v>5</v>
      </c>
      <c r="Q141" s="1238"/>
      <c r="R141" s="1230"/>
    </row>
    <row r="142" spans="1:18" x14ac:dyDescent="0.2">
      <c r="A142" s="1215"/>
      <c r="B142" s="981" t="s">
        <v>131</v>
      </c>
      <c r="C142" s="1240" t="s">
        <v>391</v>
      </c>
      <c r="D142" s="1240" t="s">
        <v>629</v>
      </c>
      <c r="E142" s="1241" t="s">
        <v>633</v>
      </c>
      <c r="F142" s="909">
        <v>928</v>
      </c>
      <c r="G142" s="966">
        <f t="shared" si="3"/>
        <v>928</v>
      </c>
      <c r="H142" s="966">
        <v>928</v>
      </c>
      <c r="I142" s="966" t="s">
        <v>97</v>
      </c>
      <c r="J142" s="911">
        <v>256.44999999999902</v>
      </c>
      <c r="K142" s="911">
        <v>1372.42</v>
      </c>
      <c r="L142" s="912">
        <v>39113</v>
      </c>
      <c r="M142" s="912">
        <v>39141</v>
      </c>
      <c r="N142" s="914" t="s">
        <v>97</v>
      </c>
      <c r="O142" s="914">
        <v>64</v>
      </c>
      <c r="P142" s="915">
        <v>6.97</v>
      </c>
      <c r="Q142" s="1238"/>
      <c r="R142" s="1230"/>
    </row>
    <row r="143" spans="1:18" x14ac:dyDescent="0.2">
      <c r="A143" s="1215"/>
      <c r="B143" s="981" t="s">
        <v>132</v>
      </c>
      <c r="C143" s="940" t="s">
        <v>392</v>
      </c>
      <c r="D143" s="940" t="s">
        <v>629</v>
      </c>
      <c r="E143" s="941" t="s">
        <v>633</v>
      </c>
      <c r="F143" s="942">
        <v>652</v>
      </c>
      <c r="G143" s="809">
        <f t="shared" si="3"/>
        <v>652</v>
      </c>
      <c r="H143" s="809">
        <v>652</v>
      </c>
      <c r="I143" s="809" t="s">
        <v>97</v>
      </c>
      <c r="J143" s="928">
        <v>328.23</v>
      </c>
      <c r="K143" s="928">
        <v>894.13999999999896</v>
      </c>
      <c r="L143" s="901">
        <v>39513</v>
      </c>
      <c r="M143" s="901">
        <v>39549</v>
      </c>
      <c r="N143" s="903" t="s">
        <v>97</v>
      </c>
      <c r="O143" s="903">
        <v>56</v>
      </c>
      <c r="P143" s="904">
        <v>3.59</v>
      </c>
      <c r="Q143" s="1238"/>
      <c r="R143" s="1230"/>
    </row>
    <row r="144" spans="1:18" x14ac:dyDescent="0.2">
      <c r="A144" s="1215"/>
      <c r="B144" s="981" t="s">
        <v>133</v>
      </c>
      <c r="C144" s="940" t="s">
        <v>393</v>
      </c>
      <c r="D144" s="940" t="s">
        <v>629</v>
      </c>
      <c r="E144" s="941" t="s">
        <v>633</v>
      </c>
      <c r="F144" s="942">
        <v>1030</v>
      </c>
      <c r="G144" s="809">
        <f t="shared" si="3"/>
        <v>1030</v>
      </c>
      <c r="H144" s="809">
        <v>1030</v>
      </c>
      <c r="I144" s="809" t="s">
        <v>97</v>
      </c>
      <c r="J144" s="928">
        <v>323.75</v>
      </c>
      <c r="K144" s="928">
        <v>1515.28</v>
      </c>
      <c r="L144" s="901">
        <v>39631</v>
      </c>
      <c r="M144" s="901">
        <v>39665</v>
      </c>
      <c r="N144" s="903" t="s">
        <v>97</v>
      </c>
      <c r="O144" s="903">
        <v>93</v>
      </c>
      <c r="P144" s="904">
        <v>7.23</v>
      </c>
      <c r="Q144" s="1238"/>
      <c r="R144" s="1230"/>
    </row>
    <row r="145" spans="1:18" x14ac:dyDescent="0.2">
      <c r="A145" s="1215"/>
      <c r="B145" s="981" t="s">
        <v>134</v>
      </c>
      <c r="C145" s="940" t="s">
        <v>394</v>
      </c>
      <c r="D145" s="940" t="s">
        <v>1665</v>
      </c>
      <c r="E145" s="941" t="s">
        <v>633</v>
      </c>
      <c r="F145" s="942">
        <v>1470</v>
      </c>
      <c r="G145" s="809">
        <f t="shared" si="3"/>
        <v>1470</v>
      </c>
      <c r="H145" s="809">
        <v>1470</v>
      </c>
      <c r="I145" s="809" t="s">
        <v>97</v>
      </c>
      <c r="J145" s="928">
        <v>726.6</v>
      </c>
      <c r="K145" s="928">
        <v>2761.09</v>
      </c>
      <c r="L145" s="901">
        <v>40199</v>
      </c>
      <c r="M145" s="901">
        <v>40883</v>
      </c>
      <c r="N145" s="903" t="s">
        <v>97</v>
      </c>
      <c r="O145" s="903">
        <v>32</v>
      </c>
      <c r="P145" s="904">
        <v>7.12</v>
      </c>
      <c r="Q145" s="1238"/>
      <c r="R145" s="1230"/>
    </row>
    <row r="146" spans="1:18" x14ac:dyDescent="0.2">
      <c r="A146" s="1215"/>
      <c r="B146" s="981" t="s">
        <v>135</v>
      </c>
      <c r="C146" s="1240" t="s">
        <v>1485</v>
      </c>
      <c r="D146" s="1240" t="s">
        <v>1631</v>
      </c>
      <c r="E146" s="1241" t="s">
        <v>633</v>
      </c>
      <c r="F146" s="909">
        <v>1920</v>
      </c>
      <c r="G146" s="966">
        <f t="shared" si="3"/>
        <v>1920</v>
      </c>
      <c r="H146" s="966">
        <v>1920</v>
      </c>
      <c r="I146" s="966" t="s">
        <v>97</v>
      </c>
      <c r="J146" s="911">
        <v>409.19</v>
      </c>
      <c r="K146" s="911">
        <v>2992.29</v>
      </c>
      <c r="L146" s="912">
        <v>39512</v>
      </c>
      <c r="M146" s="912">
        <v>40162</v>
      </c>
      <c r="N146" s="914" t="s">
        <v>97</v>
      </c>
      <c r="O146" s="914">
        <v>40</v>
      </c>
      <c r="P146" s="915">
        <v>3.27</v>
      </c>
      <c r="Q146" s="1238"/>
      <c r="R146" s="1230"/>
    </row>
    <row r="147" spans="1:18" x14ac:dyDescent="0.2">
      <c r="A147" s="1215"/>
      <c r="B147" s="981" t="s">
        <v>136</v>
      </c>
      <c r="C147" s="940" t="s">
        <v>396</v>
      </c>
      <c r="D147" s="940" t="s">
        <v>613</v>
      </c>
      <c r="E147" s="941" t="s">
        <v>633</v>
      </c>
      <c r="F147" s="942">
        <v>2090</v>
      </c>
      <c r="G147" s="809">
        <f t="shared" si="3"/>
        <v>2090</v>
      </c>
      <c r="H147" s="809">
        <v>2090</v>
      </c>
      <c r="I147" s="809" t="s">
        <v>97</v>
      </c>
      <c r="J147" s="928">
        <v>833.58</v>
      </c>
      <c r="K147" s="928">
        <v>4584.75</v>
      </c>
      <c r="L147" s="901">
        <v>39486</v>
      </c>
      <c r="M147" s="901">
        <v>39521</v>
      </c>
      <c r="N147" s="903" t="s">
        <v>97</v>
      </c>
      <c r="O147" s="903">
        <v>133</v>
      </c>
      <c r="P147" s="904">
        <v>5.79</v>
      </c>
      <c r="Q147" s="1238"/>
      <c r="R147" s="1230"/>
    </row>
    <row r="148" spans="1:18" x14ac:dyDescent="0.2">
      <c r="A148" s="1215"/>
      <c r="B148" s="981" t="s">
        <v>137</v>
      </c>
      <c r="C148" s="1240" t="s">
        <v>397</v>
      </c>
      <c r="D148" s="1240" t="s">
        <v>613</v>
      </c>
      <c r="E148" s="1241" t="s">
        <v>633</v>
      </c>
      <c r="F148" s="909">
        <v>2710</v>
      </c>
      <c r="G148" s="966">
        <f t="shared" si="3"/>
        <v>2710</v>
      </c>
      <c r="H148" s="966">
        <v>2710</v>
      </c>
      <c r="I148" s="966" t="s">
        <v>97</v>
      </c>
      <c r="J148" s="911">
        <v>3645.3499999999899</v>
      </c>
      <c r="K148" s="911">
        <v>5609.86</v>
      </c>
      <c r="L148" s="912">
        <v>39512</v>
      </c>
      <c r="M148" s="912">
        <v>39526</v>
      </c>
      <c r="N148" s="914" t="s">
        <v>97</v>
      </c>
      <c r="O148" s="914">
        <v>190</v>
      </c>
      <c r="P148" s="915">
        <v>10.71</v>
      </c>
      <c r="Q148" s="1238"/>
      <c r="R148" s="1230"/>
    </row>
    <row r="149" spans="1:18" x14ac:dyDescent="0.2">
      <c r="A149" s="1215"/>
      <c r="B149" s="981" t="s">
        <v>138</v>
      </c>
      <c r="C149" s="940" t="s">
        <v>398</v>
      </c>
      <c r="D149" s="940" t="s">
        <v>613</v>
      </c>
      <c r="E149" s="941" t="s">
        <v>633</v>
      </c>
      <c r="F149" s="942">
        <v>1650</v>
      </c>
      <c r="G149" s="809">
        <f t="shared" si="3"/>
        <v>1650</v>
      </c>
      <c r="H149" s="809">
        <v>1650</v>
      </c>
      <c r="I149" s="809" t="s">
        <v>97</v>
      </c>
      <c r="J149" s="928">
        <v>853.07</v>
      </c>
      <c r="K149" s="928">
        <v>2793.02</v>
      </c>
      <c r="L149" s="901">
        <v>39904</v>
      </c>
      <c r="M149" s="901">
        <v>40883</v>
      </c>
      <c r="N149" s="903" t="s">
        <v>97</v>
      </c>
      <c r="O149" s="903">
        <v>45</v>
      </c>
      <c r="P149" s="904">
        <v>4.58</v>
      </c>
      <c r="Q149" s="1238"/>
      <c r="R149" s="1230"/>
    </row>
    <row r="150" spans="1:18" x14ac:dyDescent="0.2">
      <c r="A150" s="1215"/>
      <c r="B150" s="981" t="s">
        <v>139</v>
      </c>
      <c r="C150" s="1240" t="s">
        <v>399</v>
      </c>
      <c r="D150" s="1240" t="s">
        <v>628</v>
      </c>
      <c r="E150" s="1241" t="s">
        <v>633</v>
      </c>
      <c r="F150" s="909">
        <v>1100</v>
      </c>
      <c r="G150" s="966">
        <f t="shared" si="3"/>
        <v>1100</v>
      </c>
      <c r="H150" s="966">
        <v>1100</v>
      </c>
      <c r="I150" s="966" t="s">
        <v>97</v>
      </c>
      <c r="J150" s="911">
        <v>333.1</v>
      </c>
      <c r="K150" s="911">
        <v>1355.18</v>
      </c>
      <c r="L150" s="912">
        <v>36235</v>
      </c>
      <c r="M150" s="912">
        <v>38987</v>
      </c>
      <c r="N150" s="914" t="s">
        <v>97</v>
      </c>
      <c r="O150" s="914">
        <v>133</v>
      </c>
      <c r="P150" s="915">
        <v>6.41</v>
      </c>
      <c r="Q150" s="1238"/>
      <c r="R150" s="1230"/>
    </row>
    <row r="151" spans="1:18" x14ac:dyDescent="0.2">
      <c r="A151" s="1215"/>
      <c r="B151" s="981" t="s">
        <v>140</v>
      </c>
      <c r="C151" s="940" t="s">
        <v>400</v>
      </c>
      <c r="D151" s="940" t="s">
        <v>628</v>
      </c>
      <c r="E151" s="941" t="s">
        <v>633</v>
      </c>
      <c r="F151" s="942">
        <v>938</v>
      </c>
      <c r="G151" s="809">
        <f t="shared" si="3"/>
        <v>938</v>
      </c>
      <c r="H151" s="809">
        <v>938</v>
      </c>
      <c r="I151" s="809" t="s">
        <v>97</v>
      </c>
      <c r="J151" s="928">
        <v>473.25999999999902</v>
      </c>
      <c r="K151" s="928">
        <v>1356.97</v>
      </c>
      <c r="L151" s="901">
        <v>37595</v>
      </c>
      <c r="M151" s="901">
        <v>38988</v>
      </c>
      <c r="N151" s="903" t="s">
        <v>97</v>
      </c>
      <c r="O151" s="903">
        <v>51</v>
      </c>
      <c r="P151" s="904">
        <v>6.77</v>
      </c>
      <c r="Q151" s="1238"/>
      <c r="R151" s="1230"/>
    </row>
    <row r="152" spans="1:18" x14ac:dyDescent="0.2">
      <c r="A152" s="1215"/>
      <c r="B152" s="981" t="s">
        <v>141</v>
      </c>
      <c r="C152" s="1240" t="s">
        <v>401</v>
      </c>
      <c r="D152" s="1240" t="s">
        <v>628</v>
      </c>
      <c r="E152" s="1241" t="s">
        <v>633</v>
      </c>
      <c r="F152" s="909">
        <v>972</v>
      </c>
      <c r="G152" s="966">
        <f t="shared" si="3"/>
        <v>972</v>
      </c>
      <c r="H152" s="966">
        <v>972</v>
      </c>
      <c r="I152" s="966" t="s">
        <v>97</v>
      </c>
      <c r="J152" s="911">
        <v>287.58999999999901</v>
      </c>
      <c r="K152" s="911">
        <v>1372.95</v>
      </c>
      <c r="L152" s="912">
        <v>38379</v>
      </c>
      <c r="M152" s="912">
        <v>39135</v>
      </c>
      <c r="N152" s="914" t="s">
        <v>97</v>
      </c>
      <c r="O152" s="914">
        <v>79</v>
      </c>
      <c r="P152" s="915">
        <v>5.65</v>
      </c>
      <c r="Q152" s="1238"/>
      <c r="R152" s="1230"/>
    </row>
    <row r="153" spans="1:18" x14ac:dyDescent="0.2">
      <c r="A153" s="1215"/>
      <c r="B153" s="981" t="s">
        <v>142</v>
      </c>
      <c r="C153" s="940" t="s">
        <v>1486</v>
      </c>
      <c r="D153" s="940" t="s">
        <v>628</v>
      </c>
      <c r="E153" s="941" t="s">
        <v>633</v>
      </c>
      <c r="F153" s="942">
        <v>1830</v>
      </c>
      <c r="G153" s="809">
        <f t="shared" si="3"/>
        <v>1830</v>
      </c>
      <c r="H153" s="809">
        <v>1830</v>
      </c>
      <c r="I153" s="809" t="s">
        <v>97</v>
      </c>
      <c r="J153" s="928">
        <v>495.86</v>
      </c>
      <c r="K153" s="928">
        <v>2429.98</v>
      </c>
      <c r="L153" s="901">
        <v>38917</v>
      </c>
      <c r="M153" s="901">
        <v>40162</v>
      </c>
      <c r="N153" s="903" t="s">
        <v>97</v>
      </c>
      <c r="O153" s="903">
        <v>71</v>
      </c>
      <c r="P153" s="904">
        <v>7.9</v>
      </c>
      <c r="Q153" s="1238"/>
      <c r="R153" s="1230"/>
    </row>
    <row r="154" spans="1:18" x14ac:dyDescent="0.2">
      <c r="A154" s="1215"/>
      <c r="B154" s="981" t="s">
        <v>144</v>
      </c>
      <c r="C154" s="1240" t="s">
        <v>403</v>
      </c>
      <c r="D154" s="1240" t="s">
        <v>612</v>
      </c>
      <c r="E154" s="1241" t="s">
        <v>633</v>
      </c>
      <c r="F154" s="909">
        <v>359</v>
      </c>
      <c r="G154" s="966">
        <f t="shared" si="3"/>
        <v>359</v>
      </c>
      <c r="H154" s="966">
        <v>359</v>
      </c>
      <c r="I154" s="966" t="s">
        <v>97</v>
      </c>
      <c r="J154" s="911">
        <v>121.95</v>
      </c>
      <c r="K154" s="911">
        <v>551.63</v>
      </c>
      <c r="L154" s="912">
        <v>37894</v>
      </c>
      <c r="M154" s="912">
        <v>38988</v>
      </c>
      <c r="N154" s="914" t="s">
        <v>97</v>
      </c>
      <c r="O154" s="914">
        <v>44</v>
      </c>
      <c r="P154" s="915">
        <v>7.68</v>
      </c>
      <c r="Q154" s="1238"/>
      <c r="R154" s="1230"/>
    </row>
    <row r="155" spans="1:18" x14ac:dyDescent="0.2">
      <c r="A155" s="1215"/>
      <c r="B155" s="981" t="s">
        <v>145</v>
      </c>
      <c r="C155" s="940" t="s">
        <v>1487</v>
      </c>
      <c r="D155" s="940" t="s">
        <v>612</v>
      </c>
      <c r="E155" s="941" t="s">
        <v>633</v>
      </c>
      <c r="F155" s="942">
        <v>1140</v>
      </c>
      <c r="G155" s="809">
        <f t="shared" si="3"/>
        <v>1140</v>
      </c>
      <c r="H155" s="809">
        <v>1140</v>
      </c>
      <c r="I155" s="809" t="s">
        <v>97</v>
      </c>
      <c r="J155" s="928">
        <v>242.65</v>
      </c>
      <c r="K155" s="928">
        <v>1465.5</v>
      </c>
      <c r="L155" s="901">
        <v>38742</v>
      </c>
      <c r="M155" s="901">
        <v>41520</v>
      </c>
      <c r="N155" s="903" t="s">
        <v>97</v>
      </c>
      <c r="O155" s="903">
        <v>22</v>
      </c>
      <c r="P155" s="904">
        <v>6.38</v>
      </c>
      <c r="Q155" s="1238"/>
      <c r="R155" s="1230"/>
    </row>
    <row r="156" spans="1:18" x14ac:dyDescent="0.2">
      <c r="A156" s="1215"/>
      <c r="B156" s="981" t="s">
        <v>146</v>
      </c>
      <c r="C156" s="1240" t="s">
        <v>405</v>
      </c>
      <c r="D156" s="1240" t="s">
        <v>626</v>
      </c>
      <c r="E156" s="1241" t="s">
        <v>633</v>
      </c>
      <c r="F156" s="909">
        <v>1090</v>
      </c>
      <c r="G156" s="966">
        <f t="shared" si="3"/>
        <v>1090</v>
      </c>
      <c r="H156" s="966">
        <v>1090</v>
      </c>
      <c r="I156" s="966" t="s">
        <v>97</v>
      </c>
      <c r="J156" s="911">
        <v>273.18</v>
      </c>
      <c r="K156" s="911">
        <v>1400.3099999999899</v>
      </c>
      <c r="L156" s="912">
        <v>37656</v>
      </c>
      <c r="M156" s="912">
        <v>38988</v>
      </c>
      <c r="N156" s="914" t="s">
        <v>97</v>
      </c>
      <c r="O156" s="914">
        <v>42</v>
      </c>
      <c r="P156" s="915">
        <v>5.23</v>
      </c>
      <c r="Q156" s="1238"/>
      <c r="R156" s="1230"/>
    </row>
    <row r="157" spans="1:18" x14ac:dyDescent="0.2">
      <c r="A157" s="1215"/>
      <c r="B157" s="981" t="s">
        <v>147</v>
      </c>
      <c r="C157" s="940" t="s">
        <v>406</v>
      </c>
      <c r="D157" s="940" t="s">
        <v>626</v>
      </c>
      <c r="E157" s="941" t="s">
        <v>633</v>
      </c>
      <c r="F157" s="942">
        <v>679</v>
      </c>
      <c r="G157" s="809">
        <f t="shared" si="3"/>
        <v>679</v>
      </c>
      <c r="H157" s="809">
        <v>679</v>
      </c>
      <c r="I157" s="809" t="s">
        <v>97</v>
      </c>
      <c r="J157" s="928">
        <v>180.96</v>
      </c>
      <c r="K157" s="928">
        <v>911.27999999999895</v>
      </c>
      <c r="L157" s="901">
        <v>37686</v>
      </c>
      <c r="M157" s="901">
        <v>38988</v>
      </c>
      <c r="N157" s="903" t="s">
        <v>97</v>
      </c>
      <c r="O157" s="903">
        <v>59</v>
      </c>
      <c r="P157" s="904">
        <v>4.92</v>
      </c>
      <c r="Q157" s="1238"/>
      <c r="R157" s="1230"/>
    </row>
    <row r="158" spans="1:18" x14ac:dyDescent="0.2">
      <c r="A158" s="1215"/>
      <c r="B158" s="981" t="s">
        <v>148</v>
      </c>
      <c r="C158" s="940" t="s">
        <v>407</v>
      </c>
      <c r="D158" s="940" t="s">
        <v>626</v>
      </c>
      <c r="E158" s="941" t="s">
        <v>633</v>
      </c>
      <c r="F158" s="942">
        <v>2040</v>
      </c>
      <c r="G158" s="809">
        <f t="shared" si="3"/>
        <v>2040</v>
      </c>
      <c r="H158" s="809">
        <v>2040</v>
      </c>
      <c r="I158" s="809" t="s">
        <v>97</v>
      </c>
      <c r="J158" s="928">
        <v>323.62</v>
      </c>
      <c r="K158" s="928">
        <v>2317.5100000000002</v>
      </c>
      <c r="L158" s="901">
        <v>38626</v>
      </c>
      <c r="M158" s="901">
        <v>39135</v>
      </c>
      <c r="N158" s="903" t="s">
        <v>97</v>
      </c>
      <c r="O158" s="903">
        <v>61</v>
      </c>
      <c r="P158" s="904">
        <v>6.31</v>
      </c>
      <c r="Q158" s="1238"/>
      <c r="R158" s="1230"/>
    </row>
    <row r="159" spans="1:18" x14ac:dyDescent="0.2">
      <c r="A159" s="1215"/>
      <c r="B159" s="981" t="s">
        <v>149</v>
      </c>
      <c r="C159" s="940" t="s">
        <v>408</v>
      </c>
      <c r="D159" s="940" t="s">
        <v>614</v>
      </c>
      <c r="E159" s="941" t="s">
        <v>633</v>
      </c>
      <c r="F159" s="942">
        <v>1260</v>
      </c>
      <c r="G159" s="809">
        <f t="shared" si="3"/>
        <v>1260</v>
      </c>
      <c r="H159" s="809">
        <v>1260</v>
      </c>
      <c r="I159" s="809" t="s">
        <v>97</v>
      </c>
      <c r="J159" s="928">
        <v>487.88</v>
      </c>
      <c r="K159" s="928">
        <v>1710.3499999999899</v>
      </c>
      <c r="L159" s="901">
        <v>37091</v>
      </c>
      <c r="M159" s="901">
        <v>38987</v>
      </c>
      <c r="N159" s="903" t="s">
        <v>97</v>
      </c>
      <c r="O159" s="903">
        <v>59</v>
      </c>
      <c r="P159" s="904">
        <v>10.36</v>
      </c>
      <c r="Q159" s="1238"/>
      <c r="R159" s="1230"/>
    </row>
    <row r="160" spans="1:18" x14ac:dyDescent="0.2">
      <c r="A160" s="1215"/>
      <c r="B160" s="981" t="s">
        <v>150</v>
      </c>
      <c r="C160" s="1240" t="s">
        <v>409</v>
      </c>
      <c r="D160" s="1240" t="s">
        <v>614</v>
      </c>
      <c r="E160" s="1241" t="s">
        <v>633</v>
      </c>
      <c r="F160" s="909">
        <v>1410</v>
      </c>
      <c r="G160" s="966">
        <f t="shared" si="3"/>
        <v>1410</v>
      </c>
      <c r="H160" s="966">
        <v>1410</v>
      </c>
      <c r="I160" s="966" t="s">
        <v>97</v>
      </c>
      <c r="J160" s="911">
        <v>919.05999999999904</v>
      </c>
      <c r="K160" s="911">
        <v>1389.5699999999899</v>
      </c>
      <c r="L160" s="912">
        <v>38333</v>
      </c>
      <c r="M160" s="912">
        <v>38988</v>
      </c>
      <c r="N160" s="914" t="s">
        <v>97</v>
      </c>
      <c r="O160" s="914">
        <v>90</v>
      </c>
      <c r="P160" s="915">
        <v>9.4499999999999993</v>
      </c>
      <c r="Q160" s="1238"/>
      <c r="R160" s="1230"/>
    </row>
    <row r="161" spans="1:18" x14ac:dyDescent="0.2">
      <c r="A161" s="1215"/>
      <c r="B161" s="981" t="s">
        <v>151</v>
      </c>
      <c r="C161" s="940" t="s">
        <v>410</v>
      </c>
      <c r="D161" s="940" t="s">
        <v>614</v>
      </c>
      <c r="E161" s="941" t="s">
        <v>633</v>
      </c>
      <c r="F161" s="942">
        <v>775</v>
      </c>
      <c r="G161" s="809">
        <f t="shared" si="3"/>
        <v>775</v>
      </c>
      <c r="H161" s="809">
        <v>775</v>
      </c>
      <c r="I161" s="809" t="s">
        <v>97</v>
      </c>
      <c r="J161" s="928">
        <v>423.45999999999901</v>
      </c>
      <c r="K161" s="928">
        <v>1203.79</v>
      </c>
      <c r="L161" s="901">
        <v>39055</v>
      </c>
      <c r="M161" s="901">
        <v>39135</v>
      </c>
      <c r="N161" s="903" t="s">
        <v>97</v>
      </c>
      <c r="O161" s="903">
        <v>40</v>
      </c>
      <c r="P161" s="904">
        <v>6.18</v>
      </c>
      <c r="Q161" s="1238"/>
      <c r="R161" s="1230"/>
    </row>
    <row r="162" spans="1:18" x14ac:dyDescent="0.2">
      <c r="A162" s="1215"/>
      <c r="B162" s="981" t="s">
        <v>152</v>
      </c>
      <c r="C162" s="1240" t="s">
        <v>411</v>
      </c>
      <c r="D162" s="1240" t="s">
        <v>614</v>
      </c>
      <c r="E162" s="1241" t="s">
        <v>633</v>
      </c>
      <c r="F162" s="909">
        <v>474</v>
      </c>
      <c r="G162" s="966">
        <f t="shared" si="3"/>
        <v>474</v>
      </c>
      <c r="H162" s="966">
        <v>474</v>
      </c>
      <c r="I162" s="966" t="s">
        <v>97</v>
      </c>
      <c r="J162" s="911">
        <v>283.23</v>
      </c>
      <c r="K162" s="911">
        <v>732.23</v>
      </c>
      <c r="L162" s="912">
        <v>39030</v>
      </c>
      <c r="M162" s="912">
        <v>39171</v>
      </c>
      <c r="N162" s="914" t="s">
        <v>97</v>
      </c>
      <c r="O162" s="914">
        <v>29</v>
      </c>
      <c r="P162" s="915">
        <v>8.5299999999999994</v>
      </c>
      <c r="Q162" s="1238"/>
      <c r="R162" s="1230"/>
    </row>
    <row r="163" spans="1:18" x14ac:dyDescent="0.2">
      <c r="A163" s="1215"/>
      <c r="B163" s="981" t="s">
        <v>153</v>
      </c>
      <c r="C163" s="940" t="s">
        <v>412</v>
      </c>
      <c r="D163" s="940" t="s">
        <v>614</v>
      </c>
      <c r="E163" s="941" t="s">
        <v>633</v>
      </c>
      <c r="F163" s="942">
        <v>414</v>
      </c>
      <c r="G163" s="809">
        <f t="shared" si="3"/>
        <v>414</v>
      </c>
      <c r="H163" s="809">
        <v>414</v>
      </c>
      <c r="I163" s="809" t="s">
        <v>97</v>
      </c>
      <c r="J163" s="928">
        <v>261.98</v>
      </c>
      <c r="K163" s="928">
        <v>604.40999999999894</v>
      </c>
      <c r="L163" s="901">
        <v>39078</v>
      </c>
      <c r="M163" s="901">
        <v>39352</v>
      </c>
      <c r="N163" s="903" t="s">
        <v>97</v>
      </c>
      <c r="O163" s="903">
        <v>37</v>
      </c>
      <c r="P163" s="904">
        <v>7.97</v>
      </c>
      <c r="Q163" s="1238"/>
      <c r="R163" s="1230"/>
    </row>
    <row r="164" spans="1:18" x14ac:dyDescent="0.2">
      <c r="A164" s="1215"/>
      <c r="B164" s="981" t="s">
        <v>154</v>
      </c>
      <c r="C164" s="1240" t="s">
        <v>413</v>
      </c>
      <c r="D164" s="1240" t="s">
        <v>614</v>
      </c>
      <c r="E164" s="1241" t="s">
        <v>633</v>
      </c>
      <c r="F164" s="909">
        <v>2970</v>
      </c>
      <c r="G164" s="966">
        <f t="shared" si="3"/>
        <v>2970</v>
      </c>
      <c r="H164" s="966">
        <v>2970</v>
      </c>
      <c r="I164" s="966" t="s">
        <v>97</v>
      </c>
      <c r="J164" s="911">
        <v>1056.48</v>
      </c>
      <c r="K164" s="911">
        <v>3658.54</v>
      </c>
      <c r="L164" s="912">
        <v>39504</v>
      </c>
      <c r="M164" s="912">
        <v>39528</v>
      </c>
      <c r="N164" s="914" t="s">
        <v>97</v>
      </c>
      <c r="O164" s="914">
        <v>126</v>
      </c>
      <c r="P164" s="915">
        <v>5.2</v>
      </c>
      <c r="Q164" s="1238"/>
      <c r="R164" s="1230"/>
    </row>
    <row r="165" spans="1:18" x14ac:dyDescent="0.2">
      <c r="A165" s="1215"/>
      <c r="B165" s="981" t="s">
        <v>155</v>
      </c>
      <c r="C165" s="940" t="s">
        <v>414</v>
      </c>
      <c r="D165" s="940" t="s">
        <v>614</v>
      </c>
      <c r="E165" s="941" t="s">
        <v>633</v>
      </c>
      <c r="F165" s="942">
        <v>1310</v>
      </c>
      <c r="G165" s="809">
        <f t="shared" si="3"/>
        <v>1310</v>
      </c>
      <c r="H165" s="809">
        <v>1310</v>
      </c>
      <c r="I165" s="809" t="s">
        <v>97</v>
      </c>
      <c r="J165" s="928">
        <v>312.18</v>
      </c>
      <c r="K165" s="928">
        <v>1806.3699999999899</v>
      </c>
      <c r="L165" s="901">
        <v>38792</v>
      </c>
      <c r="M165" s="901">
        <v>41520</v>
      </c>
      <c r="N165" s="903" t="s">
        <v>97</v>
      </c>
      <c r="O165" s="903">
        <v>23</v>
      </c>
      <c r="P165" s="904">
        <v>6.04</v>
      </c>
      <c r="Q165" s="1238"/>
      <c r="R165" s="1230"/>
    </row>
    <row r="166" spans="1:18" x14ac:dyDescent="0.2">
      <c r="A166" s="1215"/>
      <c r="B166" s="981" t="s">
        <v>156</v>
      </c>
      <c r="C166" s="1240" t="s">
        <v>1488</v>
      </c>
      <c r="D166" s="1240" t="s">
        <v>614</v>
      </c>
      <c r="E166" s="1241" t="s">
        <v>633</v>
      </c>
      <c r="F166" s="909">
        <v>1080</v>
      </c>
      <c r="G166" s="966">
        <f t="shared" si="3"/>
        <v>1080</v>
      </c>
      <c r="H166" s="966">
        <v>1080</v>
      </c>
      <c r="I166" s="966" t="s">
        <v>97</v>
      </c>
      <c r="J166" s="911">
        <v>545.979999999999</v>
      </c>
      <c r="K166" s="911">
        <v>1432.79</v>
      </c>
      <c r="L166" s="912">
        <v>38932</v>
      </c>
      <c r="M166" s="912">
        <v>41520</v>
      </c>
      <c r="N166" s="914" t="s">
        <v>97</v>
      </c>
      <c r="O166" s="914">
        <v>17</v>
      </c>
      <c r="P166" s="915">
        <v>5.66</v>
      </c>
      <c r="Q166" s="1238"/>
      <c r="R166" s="1230"/>
    </row>
    <row r="167" spans="1:18" x14ac:dyDescent="0.2">
      <c r="A167" s="1215"/>
      <c r="B167" s="981" t="s">
        <v>157</v>
      </c>
      <c r="C167" s="940" t="s">
        <v>1489</v>
      </c>
      <c r="D167" s="940" t="s">
        <v>614</v>
      </c>
      <c r="E167" s="941" t="s">
        <v>633</v>
      </c>
      <c r="F167" s="942">
        <v>2850</v>
      </c>
      <c r="G167" s="809">
        <f t="shared" si="3"/>
        <v>2850</v>
      </c>
      <c r="H167" s="809">
        <v>2850</v>
      </c>
      <c r="I167" s="809" t="s">
        <v>97</v>
      </c>
      <c r="J167" s="928">
        <v>499.51999999999902</v>
      </c>
      <c r="K167" s="928">
        <v>2990.65</v>
      </c>
      <c r="L167" s="901">
        <v>37271</v>
      </c>
      <c r="M167" s="901">
        <v>41992</v>
      </c>
      <c r="N167" s="903" t="s">
        <v>97</v>
      </c>
      <c r="O167" s="903">
        <v>37</v>
      </c>
      <c r="P167" s="904">
        <v>6.16</v>
      </c>
      <c r="Q167" s="1238"/>
      <c r="R167" s="1230"/>
    </row>
    <row r="168" spans="1:18" x14ac:dyDescent="0.2">
      <c r="A168" s="1215"/>
      <c r="B168" s="981" t="s">
        <v>158</v>
      </c>
      <c r="C168" s="940" t="s">
        <v>417</v>
      </c>
      <c r="D168" s="940" t="s">
        <v>627</v>
      </c>
      <c r="E168" s="941" t="s">
        <v>633</v>
      </c>
      <c r="F168" s="942">
        <v>2570</v>
      </c>
      <c r="G168" s="809">
        <f t="shared" si="3"/>
        <v>2570</v>
      </c>
      <c r="H168" s="809">
        <v>2570</v>
      </c>
      <c r="I168" s="809" t="s">
        <v>97</v>
      </c>
      <c r="J168" s="928">
        <v>1324.96</v>
      </c>
      <c r="K168" s="928">
        <v>5451.4099999999899</v>
      </c>
      <c r="L168" s="901">
        <v>31813</v>
      </c>
      <c r="M168" s="901">
        <v>39135</v>
      </c>
      <c r="N168" s="903" t="s">
        <v>97</v>
      </c>
      <c r="O168" s="903">
        <v>600</v>
      </c>
      <c r="P168" s="904">
        <v>5.54</v>
      </c>
      <c r="Q168" s="1238"/>
      <c r="R168" s="1230"/>
    </row>
    <row r="169" spans="1:18" x14ac:dyDescent="0.2">
      <c r="A169" s="1215"/>
      <c r="B169" s="981" t="s">
        <v>159</v>
      </c>
      <c r="C169" s="940" t="s">
        <v>418</v>
      </c>
      <c r="D169" s="940" t="s">
        <v>627</v>
      </c>
      <c r="E169" s="941" t="s">
        <v>633</v>
      </c>
      <c r="F169" s="942">
        <v>2100</v>
      </c>
      <c r="G169" s="809">
        <f t="shared" si="3"/>
        <v>2100</v>
      </c>
      <c r="H169" s="809">
        <v>2100</v>
      </c>
      <c r="I169" s="809" t="s">
        <v>97</v>
      </c>
      <c r="J169" s="928">
        <v>503.81</v>
      </c>
      <c r="K169" s="928">
        <v>4696.7700000000004</v>
      </c>
      <c r="L169" s="901">
        <v>36433</v>
      </c>
      <c r="M169" s="901">
        <v>39430</v>
      </c>
      <c r="N169" s="903" t="s">
        <v>97</v>
      </c>
      <c r="O169" s="903">
        <v>81</v>
      </c>
      <c r="P169" s="904">
        <v>4.75</v>
      </c>
      <c r="Q169" s="1238"/>
      <c r="R169" s="1230"/>
    </row>
    <row r="170" spans="1:18" x14ac:dyDescent="0.2">
      <c r="A170" s="1215"/>
      <c r="B170" s="981" t="s">
        <v>160</v>
      </c>
      <c r="C170" s="1240" t="s">
        <v>419</v>
      </c>
      <c r="D170" s="1240" t="s">
        <v>627</v>
      </c>
      <c r="E170" s="1241" t="s">
        <v>633</v>
      </c>
      <c r="F170" s="909">
        <v>4220</v>
      </c>
      <c r="G170" s="966">
        <f t="shared" si="3"/>
        <v>4220</v>
      </c>
      <c r="H170" s="966">
        <v>4220</v>
      </c>
      <c r="I170" s="966" t="s">
        <v>97</v>
      </c>
      <c r="J170" s="911">
        <v>858.30999999999904</v>
      </c>
      <c r="K170" s="911">
        <v>6898.3299999999899</v>
      </c>
      <c r="L170" s="912">
        <v>39472</v>
      </c>
      <c r="M170" s="912">
        <v>40162</v>
      </c>
      <c r="N170" s="914" t="s">
        <v>97</v>
      </c>
      <c r="O170" s="914">
        <v>191</v>
      </c>
      <c r="P170" s="915">
        <v>6.51</v>
      </c>
      <c r="Q170" s="1238"/>
      <c r="R170" s="1230"/>
    </row>
    <row r="171" spans="1:18" x14ac:dyDescent="0.2">
      <c r="A171" s="1215"/>
      <c r="B171" s="981" t="s">
        <v>161</v>
      </c>
      <c r="C171" s="940" t="s">
        <v>1490</v>
      </c>
      <c r="D171" s="940" t="s">
        <v>627</v>
      </c>
      <c r="E171" s="941" t="s">
        <v>633</v>
      </c>
      <c r="F171" s="942">
        <v>1550</v>
      </c>
      <c r="G171" s="809">
        <f t="shared" si="3"/>
        <v>1550</v>
      </c>
      <c r="H171" s="809">
        <v>1550</v>
      </c>
      <c r="I171" s="809" t="s">
        <v>97</v>
      </c>
      <c r="J171" s="928">
        <v>289.60000000000002</v>
      </c>
      <c r="K171" s="928">
        <v>2493.8000000000002</v>
      </c>
      <c r="L171" s="901">
        <v>38373</v>
      </c>
      <c r="M171" s="901">
        <v>41520</v>
      </c>
      <c r="N171" s="903" t="s">
        <v>97</v>
      </c>
      <c r="O171" s="903">
        <v>28</v>
      </c>
      <c r="P171" s="904">
        <v>3.27</v>
      </c>
      <c r="Q171" s="1238"/>
      <c r="R171" s="1230"/>
    </row>
    <row r="172" spans="1:18" x14ac:dyDescent="0.2">
      <c r="A172" s="1215"/>
      <c r="B172" s="981" t="s">
        <v>162</v>
      </c>
      <c r="C172" s="1240" t="s">
        <v>421</v>
      </c>
      <c r="D172" s="1240" t="s">
        <v>1632</v>
      </c>
      <c r="E172" s="1241" t="s">
        <v>633</v>
      </c>
      <c r="F172" s="909">
        <v>557</v>
      </c>
      <c r="G172" s="966">
        <f t="shared" si="3"/>
        <v>557</v>
      </c>
      <c r="H172" s="966">
        <v>557</v>
      </c>
      <c r="I172" s="966" t="s">
        <v>97</v>
      </c>
      <c r="J172" s="911">
        <v>144.289999999999</v>
      </c>
      <c r="K172" s="911">
        <v>833.01999999999896</v>
      </c>
      <c r="L172" s="912">
        <v>38723</v>
      </c>
      <c r="M172" s="912">
        <v>39428</v>
      </c>
      <c r="N172" s="914" t="s">
        <v>97</v>
      </c>
      <c r="O172" s="914">
        <v>17</v>
      </c>
      <c r="P172" s="915">
        <v>8.26</v>
      </c>
      <c r="Q172" s="1238"/>
      <c r="R172" s="1230"/>
    </row>
    <row r="173" spans="1:18" x14ac:dyDescent="0.2">
      <c r="A173" s="1215"/>
      <c r="B173" s="981" t="s">
        <v>163</v>
      </c>
      <c r="C173" s="940" t="s">
        <v>422</v>
      </c>
      <c r="D173" s="940" t="s">
        <v>1632</v>
      </c>
      <c r="E173" s="941" t="s">
        <v>633</v>
      </c>
      <c r="F173" s="942">
        <v>866</v>
      </c>
      <c r="G173" s="809">
        <f t="shared" si="3"/>
        <v>866</v>
      </c>
      <c r="H173" s="809">
        <v>866</v>
      </c>
      <c r="I173" s="809" t="s">
        <v>97</v>
      </c>
      <c r="J173" s="928">
        <v>297.19</v>
      </c>
      <c r="K173" s="928">
        <v>1182.5799999999899</v>
      </c>
      <c r="L173" s="901">
        <v>39484</v>
      </c>
      <c r="M173" s="901">
        <v>39507</v>
      </c>
      <c r="N173" s="903" t="s">
        <v>97</v>
      </c>
      <c r="O173" s="903">
        <v>17</v>
      </c>
      <c r="P173" s="904">
        <v>3.64</v>
      </c>
      <c r="Q173" s="1238"/>
      <c r="R173" s="1230"/>
    </row>
    <row r="174" spans="1:18" x14ac:dyDescent="0.2">
      <c r="A174" s="1215"/>
      <c r="B174" s="981" t="s">
        <v>164</v>
      </c>
      <c r="C174" s="1240" t="s">
        <v>423</v>
      </c>
      <c r="D174" s="1240" t="s">
        <v>609</v>
      </c>
      <c r="E174" s="1241" t="s">
        <v>633</v>
      </c>
      <c r="F174" s="909">
        <v>1490</v>
      </c>
      <c r="G174" s="966">
        <f t="shared" si="3"/>
        <v>1490</v>
      </c>
      <c r="H174" s="966">
        <v>1490</v>
      </c>
      <c r="I174" s="966" t="s">
        <v>97</v>
      </c>
      <c r="J174" s="911">
        <v>380.76999999999902</v>
      </c>
      <c r="K174" s="911">
        <v>1911.8699999999899</v>
      </c>
      <c r="L174" s="912">
        <v>37995</v>
      </c>
      <c r="M174" s="912">
        <v>38988</v>
      </c>
      <c r="N174" s="914" t="s">
        <v>97</v>
      </c>
      <c r="O174" s="914">
        <v>118</v>
      </c>
      <c r="P174" s="915">
        <v>2.89</v>
      </c>
      <c r="Q174" s="1238"/>
      <c r="R174" s="1230"/>
    </row>
    <row r="175" spans="1:18" x14ac:dyDescent="0.2">
      <c r="A175" s="1215"/>
      <c r="B175" s="981" t="s">
        <v>166</v>
      </c>
      <c r="C175" s="940" t="s">
        <v>424</v>
      </c>
      <c r="D175" s="940" t="s">
        <v>609</v>
      </c>
      <c r="E175" s="941" t="s">
        <v>633</v>
      </c>
      <c r="F175" s="942">
        <v>1090</v>
      </c>
      <c r="G175" s="809">
        <f t="shared" si="3"/>
        <v>1090</v>
      </c>
      <c r="H175" s="809">
        <v>1090</v>
      </c>
      <c r="I175" s="809" t="s">
        <v>97</v>
      </c>
      <c r="J175" s="928">
        <v>330.6</v>
      </c>
      <c r="K175" s="928">
        <v>1576.23</v>
      </c>
      <c r="L175" s="901">
        <v>38930</v>
      </c>
      <c r="M175" s="901">
        <v>39135</v>
      </c>
      <c r="N175" s="903" t="s">
        <v>97</v>
      </c>
      <c r="O175" s="903">
        <v>93</v>
      </c>
      <c r="P175" s="904">
        <v>5.53</v>
      </c>
      <c r="Q175" s="1238"/>
      <c r="R175" s="1230"/>
    </row>
    <row r="176" spans="1:18" x14ac:dyDescent="0.2">
      <c r="A176" s="1215"/>
      <c r="B176" s="981" t="s">
        <v>167</v>
      </c>
      <c r="C176" s="940" t="s">
        <v>425</v>
      </c>
      <c r="D176" s="940" t="s">
        <v>609</v>
      </c>
      <c r="E176" s="941" t="s">
        <v>633</v>
      </c>
      <c r="F176" s="942">
        <v>885</v>
      </c>
      <c r="G176" s="809">
        <f t="shared" si="3"/>
        <v>885</v>
      </c>
      <c r="H176" s="809">
        <v>885</v>
      </c>
      <c r="I176" s="809" t="s">
        <v>97</v>
      </c>
      <c r="J176" s="928">
        <v>180.259999999999</v>
      </c>
      <c r="K176" s="928">
        <v>1365.4</v>
      </c>
      <c r="L176" s="901">
        <v>39118</v>
      </c>
      <c r="M176" s="901">
        <v>39141</v>
      </c>
      <c r="N176" s="903" t="s">
        <v>97</v>
      </c>
      <c r="O176" s="903">
        <v>14</v>
      </c>
      <c r="P176" s="904">
        <v>4.79</v>
      </c>
      <c r="Q176" s="1238"/>
      <c r="R176" s="1230"/>
    </row>
    <row r="177" spans="1:18" x14ac:dyDescent="0.2">
      <c r="A177" s="1215"/>
      <c r="B177" s="981" t="s">
        <v>168</v>
      </c>
      <c r="C177" s="940" t="s">
        <v>426</v>
      </c>
      <c r="D177" s="940" t="s">
        <v>609</v>
      </c>
      <c r="E177" s="941" t="s">
        <v>633</v>
      </c>
      <c r="F177" s="942">
        <v>430</v>
      </c>
      <c r="G177" s="809">
        <f t="shared" si="3"/>
        <v>430</v>
      </c>
      <c r="H177" s="809">
        <v>430</v>
      </c>
      <c r="I177" s="809" t="s">
        <v>97</v>
      </c>
      <c r="J177" s="928">
        <v>415.5</v>
      </c>
      <c r="K177" s="928">
        <v>629.63</v>
      </c>
      <c r="L177" s="901">
        <v>39108</v>
      </c>
      <c r="M177" s="901">
        <v>39141</v>
      </c>
      <c r="N177" s="903" t="s">
        <v>97</v>
      </c>
      <c r="O177" s="903">
        <v>7</v>
      </c>
      <c r="P177" s="904">
        <v>3.76</v>
      </c>
      <c r="Q177" s="1238"/>
      <c r="R177" s="1230"/>
    </row>
    <row r="178" spans="1:18" x14ac:dyDescent="0.2">
      <c r="A178" s="1215"/>
      <c r="B178" s="981" t="s">
        <v>169</v>
      </c>
      <c r="C178" s="1240" t="s">
        <v>427</v>
      </c>
      <c r="D178" s="1240" t="s">
        <v>609</v>
      </c>
      <c r="E178" s="1241" t="s">
        <v>633</v>
      </c>
      <c r="F178" s="909">
        <v>421</v>
      </c>
      <c r="G178" s="966">
        <f t="shared" si="3"/>
        <v>421</v>
      </c>
      <c r="H178" s="966">
        <v>421</v>
      </c>
      <c r="I178" s="966" t="s">
        <v>97</v>
      </c>
      <c r="J178" s="911">
        <v>244.03</v>
      </c>
      <c r="K178" s="911">
        <v>656.72</v>
      </c>
      <c r="L178" s="912">
        <v>39078</v>
      </c>
      <c r="M178" s="912">
        <v>39352</v>
      </c>
      <c r="N178" s="914" t="s">
        <v>97</v>
      </c>
      <c r="O178" s="914">
        <v>35</v>
      </c>
      <c r="P178" s="915">
        <v>4.7</v>
      </c>
      <c r="Q178" s="1238"/>
      <c r="R178" s="1230"/>
    </row>
    <row r="179" spans="1:18" x14ac:dyDescent="0.2">
      <c r="A179" s="1215"/>
      <c r="B179" s="981" t="s">
        <v>170</v>
      </c>
      <c r="C179" s="940" t="s">
        <v>428</v>
      </c>
      <c r="D179" s="940" t="s">
        <v>609</v>
      </c>
      <c r="E179" s="941" t="s">
        <v>633</v>
      </c>
      <c r="F179" s="942">
        <v>594</v>
      </c>
      <c r="G179" s="809">
        <f t="shared" si="3"/>
        <v>594</v>
      </c>
      <c r="H179" s="809">
        <v>594</v>
      </c>
      <c r="I179" s="809" t="s">
        <v>97</v>
      </c>
      <c r="J179" s="928">
        <v>492.91</v>
      </c>
      <c r="K179" s="928">
        <v>1146.46</v>
      </c>
      <c r="L179" s="901">
        <v>34780</v>
      </c>
      <c r="M179" s="901">
        <v>39428</v>
      </c>
      <c r="N179" s="903" t="s">
        <v>97</v>
      </c>
      <c r="O179" s="903">
        <v>20</v>
      </c>
      <c r="P179" s="904">
        <v>6.9</v>
      </c>
      <c r="Q179" s="1238"/>
      <c r="R179" s="1230"/>
    </row>
    <row r="180" spans="1:18" x14ac:dyDescent="0.2">
      <c r="A180" s="1215"/>
      <c r="B180" s="981" t="s">
        <v>171</v>
      </c>
      <c r="C180" s="1240" t="s">
        <v>429</v>
      </c>
      <c r="D180" s="1240" t="s">
        <v>609</v>
      </c>
      <c r="E180" s="1241" t="s">
        <v>633</v>
      </c>
      <c r="F180" s="909">
        <v>1430</v>
      </c>
      <c r="G180" s="966">
        <f t="shared" si="3"/>
        <v>1430</v>
      </c>
      <c r="H180" s="966">
        <v>1430</v>
      </c>
      <c r="I180" s="966" t="s">
        <v>97</v>
      </c>
      <c r="J180" s="911">
        <v>669.02999999999895</v>
      </c>
      <c r="K180" s="911">
        <v>2190.0500000000002</v>
      </c>
      <c r="L180" s="912">
        <v>38511</v>
      </c>
      <c r="M180" s="912">
        <v>41424</v>
      </c>
      <c r="N180" s="914" t="s">
        <v>97</v>
      </c>
      <c r="O180" s="914">
        <v>30</v>
      </c>
      <c r="P180" s="915">
        <v>2.85</v>
      </c>
      <c r="Q180" s="1238"/>
      <c r="R180" s="1230"/>
    </row>
    <row r="181" spans="1:18" x14ac:dyDescent="0.2">
      <c r="A181" s="1215"/>
      <c r="B181" s="981" t="s">
        <v>172</v>
      </c>
      <c r="C181" s="940" t="s">
        <v>1491</v>
      </c>
      <c r="D181" s="940" t="s">
        <v>609</v>
      </c>
      <c r="E181" s="941" t="s">
        <v>633</v>
      </c>
      <c r="F181" s="942">
        <v>2900</v>
      </c>
      <c r="G181" s="809">
        <f t="shared" si="3"/>
        <v>2900</v>
      </c>
      <c r="H181" s="809">
        <v>2900</v>
      </c>
      <c r="I181" s="809" t="s">
        <v>97</v>
      </c>
      <c r="J181" s="928">
        <v>635.80999999999904</v>
      </c>
      <c r="K181" s="928">
        <v>4079.8299999999899</v>
      </c>
      <c r="L181" s="901">
        <v>39520</v>
      </c>
      <c r="M181" s="901">
        <v>41520</v>
      </c>
      <c r="N181" s="903" t="s">
        <v>97</v>
      </c>
      <c r="O181" s="903">
        <v>38</v>
      </c>
      <c r="P181" s="904">
        <v>5.25</v>
      </c>
      <c r="Q181" s="1238"/>
      <c r="R181" s="1230"/>
    </row>
    <row r="182" spans="1:18" x14ac:dyDescent="0.2">
      <c r="A182" s="1215"/>
      <c r="B182" s="981" t="s">
        <v>173</v>
      </c>
      <c r="C182" s="1240" t="s">
        <v>1492</v>
      </c>
      <c r="D182" s="1240" t="s">
        <v>608</v>
      </c>
      <c r="E182" s="1241" t="s">
        <v>633</v>
      </c>
      <c r="F182" s="909">
        <v>718</v>
      </c>
      <c r="G182" s="966">
        <f t="shared" si="3"/>
        <v>718</v>
      </c>
      <c r="H182" s="966">
        <v>718</v>
      </c>
      <c r="I182" s="966" t="s">
        <v>97</v>
      </c>
      <c r="J182" s="911">
        <v>409.68</v>
      </c>
      <c r="K182" s="911">
        <v>1105.76</v>
      </c>
      <c r="L182" s="912">
        <v>33667</v>
      </c>
      <c r="M182" s="912">
        <v>38988</v>
      </c>
      <c r="N182" s="914" t="s">
        <v>97</v>
      </c>
      <c r="O182" s="914">
        <v>113</v>
      </c>
      <c r="P182" s="915">
        <v>6.91</v>
      </c>
      <c r="Q182" s="1238"/>
      <c r="R182" s="1230"/>
    </row>
    <row r="183" spans="1:18" x14ac:dyDescent="0.2">
      <c r="A183" s="1215"/>
      <c r="B183" s="981" t="s">
        <v>174</v>
      </c>
      <c r="C183" s="940" t="s">
        <v>432</v>
      </c>
      <c r="D183" s="940" t="s">
        <v>608</v>
      </c>
      <c r="E183" s="941" t="s">
        <v>633</v>
      </c>
      <c r="F183" s="942">
        <v>717</v>
      </c>
      <c r="G183" s="809">
        <f t="shared" si="3"/>
        <v>717</v>
      </c>
      <c r="H183" s="809">
        <v>717</v>
      </c>
      <c r="I183" s="809" t="s">
        <v>97</v>
      </c>
      <c r="J183" s="928">
        <v>1020.88</v>
      </c>
      <c r="K183" s="928">
        <v>1873.58</v>
      </c>
      <c r="L183" s="901">
        <v>32477</v>
      </c>
      <c r="M183" s="901">
        <v>38988</v>
      </c>
      <c r="N183" s="903" t="s">
        <v>97</v>
      </c>
      <c r="O183" s="903">
        <v>76</v>
      </c>
      <c r="P183" s="904">
        <v>8.3800000000000008</v>
      </c>
      <c r="Q183" s="1238"/>
      <c r="R183" s="1230"/>
    </row>
    <row r="184" spans="1:18" x14ac:dyDescent="0.2">
      <c r="A184" s="1215"/>
      <c r="B184" s="981" t="s">
        <v>176</v>
      </c>
      <c r="C184" s="940" t="s">
        <v>433</v>
      </c>
      <c r="D184" s="940" t="s">
        <v>608</v>
      </c>
      <c r="E184" s="941" t="s">
        <v>633</v>
      </c>
      <c r="F184" s="942">
        <v>724</v>
      </c>
      <c r="G184" s="809">
        <f t="shared" si="3"/>
        <v>724</v>
      </c>
      <c r="H184" s="809">
        <v>724</v>
      </c>
      <c r="I184" s="809" t="s">
        <v>97</v>
      </c>
      <c r="J184" s="928">
        <v>313.98</v>
      </c>
      <c r="K184" s="928">
        <v>1115.68</v>
      </c>
      <c r="L184" s="901">
        <v>38359</v>
      </c>
      <c r="M184" s="901">
        <v>39135</v>
      </c>
      <c r="N184" s="903" t="s">
        <v>97</v>
      </c>
      <c r="O184" s="903">
        <v>24</v>
      </c>
      <c r="P184" s="904">
        <v>7.01</v>
      </c>
      <c r="Q184" s="1238"/>
      <c r="R184" s="1230"/>
    </row>
    <row r="185" spans="1:18" x14ac:dyDescent="0.2">
      <c r="A185" s="1215"/>
      <c r="B185" s="981" t="s">
        <v>177</v>
      </c>
      <c r="C185" s="940" t="s">
        <v>434</v>
      </c>
      <c r="D185" s="940" t="s">
        <v>608</v>
      </c>
      <c r="E185" s="941" t="s">
        <v>633</v>
      </c>
      <c r="F185" s="942">
        <v>667</v>
      </c>
      <c r="G185" s="809">
        <f t="shared" si="3"/>
        <v>667</v>
      </c>
      <c r="H185" s="809">
        <v>667</v>
      </c>
      <c r="I185" s="809" t="s">
        <v>97</v>
      </c>
      <c r="J185" s="928">
        <v>685.69</v>
      </c>
      <c r="K185" s="928">
        <v>1170.5799999999899</v>
      </c>
      <c r="L185" s="901">
        <v>39113</v>
      </c>
      <c r="M185" s="901">
        <v>39353</v>
      </c>
      <c r="N185" s="903" t="s">
        <v>97</v>
      </c>
      <c r="O185" s="903">
        <v>56</v>
      </c>
      <c r="P185" s="904">
        <v>9.15</v>
      </c>
      <c r="Q185" s="1238"/>
      <c r="R185" s="1230"/>
    </row>
    <row r="186" spans="1:18" x14ac:dyDescent="0.2">
      <c r="A186" s="1215"/>
      <c r="B186" s="981" t="s">
        <v>178</v>
      </c>
      <c r="C186" s="1240" t="s">
        <v>435</v>
      </c>
      <c r="D186" s="1240" t="s">
        <v>608</v>
      </c>
      <c r="E186" s="1241" t="s">
        <v>633</v>
      </c>
      <c r="F186" s="909">
        <v>549</v>
      </c>
      <c r="G186" s="966">
        <f t="shared" si="3"/>
        <v>549</v>
      </c>
      <c r="H186" s="966">
        <v>549</v>
      </c>
      <c r="I186" s="966" t="s">
        <v>97</v>
      </c>
      <c r="J186" s="911">
        <v>436.61</v>
      </c>
      <c r="K186" s="911">
        <v>994.53999999999905</v>
      </c>
      <c r="L186" s="912">
        <v>39156</v>
      </c>
      <c r="M186" s="912">
        <v>39353</v>
      </c>
      <c r="N186" s="914" t="s">
        <v>97</v>
      </c>
      <c r="O186" s="914">
        <v>40</v>
      </c>
      <c r="P186" s="915">
        <v>6.22</v>
      </c>
      <c r="Q186" s="1238"/>
      <c r="R186" s="1230"/>
    </row>
    <row r="187" spans="1:18" x14ac:dyDescent="0.2">
      <c r="A187" s="1215"/>
      <c r="B187" s="981" t="s">
        <v>179</v>
      </c>
      <c r="C187" s="940" t="s">
        <v>436</v>
      </c>
      <c r="D187" s="940" t="s">
        <v>608</v>
      </c>
      <c r="E187" s="941" t="s">
        <v>633</v>
      </c>
      <c r="F187" s="942">
        <v>338</v>
      </c>
      <c r="G187" s="809">
        <f t="shared" si="3"/>
        <v>338</v>
      </c>
      <c r="H187" s="809">
        <v>338</v>
      </c>
      <c r="I187" s="809" t="s">
        <v>97</v>
      </c>
      <c r="J187" s="928">
        <v>358.68</v>
      </c>
      <c r="K187" s="928">
        <v>634.19000000000005</v>
      </c>
      <c r="L187" s="901">
        <v>39167</v>
      </c>
      <c r="M187" s="901">
        <v>39353</v>
      </c>
      <c r="N187" s="903" t="s">
        <v>97</v>
      </c>
      <c r="O187" s="903">
        <v>27</v>
      </c>
      <c r="P187" s="904">
        <v>4.95</v>
      </c>
      <c r="Q187" s="1238"/>
      <c r="R187" s="1230"/>
    </row>
    <row r="188" spans="1:18" x14ac:dyDescent="0.2">
      <c r="A188" s="1215"/>
      <c r="B188" s="981" t="s">
        <v>181</v>
      </c>
      <c r="C188" s="1240" t="s">
        <v>437</v>
      </c>
      <c r="D188" s="1240" t="s">
        <v>608</v>
      </c>
      <c r="E188" s="1241" t="s">
        <v>633</v>
      </c>
      <c r="F188" s="909">
        <v>746</v>
      </c>
      <c r="G188" s="966">
        <f t="shared" si="3"/>
        <v>746</v>
      </c>
      <c r="H188" s="966">
        <v>746</v>
      </c>
      <c r="I188" s="966" t="s">
        <v>97</v>
      </c>
      <c r="J188" s="911">
        <v>550.97</v>
      </c>
      <c r="K188" s="911">
        <v>1266.0999999999899</v>
      </c>
      <c r="L188" s="912">
        <v>39836</v>
      </c>
      <c r="M188" s="912">
        <v>39871</v>
      </c>
      <c r="N188" s="914" t="s">
        <v>97</v>
      </c>
      <c r="O188" s="914">
        <v>51</v>
      </c>
      <c r="P188" s="915">
        <v>12.16</v>
      </c>
      <c r="Q188" s="1238"/>
      <c r="R188" s="1230"/>
    </row>
    <row r="189" spans="1:18" x14ac:dyDescent="0.2">
      <c r="A189" s="1215"/>
      <c r="B189" s="981" t="s">
        <v>182</v>
      </c>
      <c r="C189" s="940" t="s">
        <v>438</v>
      </c>
      <c r="D189" s="940" t="s">
        <v>608</v>
      </c>
      <c r="E189" s="941" t="s">
        <v>633</v>
      </c>
      <c r="F189" s="942">
        <v>1390</v>
      </c>
      <c r="G189" s="809">
        <f t="shared" si="3"/>
        <v>1390</v>
      </c>
      <c r="H189" s="809">
        <v>1390</v>
      </c>
      <c r="I189" s="809" t="s">
        <v>97</v>
      </c>
      <c r="J189" s="928">
        <v>1102.3199999999899</v>
      </c>
      <c r="K189" s="928">
        <v>2370.21</v>
      </c>
      <c r="L189" s="901">
        <v>39283</v>
      </c>
      <c r="M189" s="901">
        <v>40410</v>
      </c>
      <c r="N189" s="903" t="s">
        <v>97</v>
      </c>
      <c r="O189" s="903">
        <v>31</v>
      </c>
      <c r="P189" s="904">
        <v>6.91</v>
      </c>
      <c r="Q189" s="1238"/>
      <c r="R189" s="1230"/>
    </row>
    <row r="190" spans="1:18" x14ac:dyDescent="0.2">
      <c r="A190" s="1215"/>
      <c r="B190" s="981" t="s">
        <v>183</v>
      </c>
      <c r="C190" s="1240" t="s">
        <v>439</v>
      </c>
      <c r="D190" s="1240" t="s">
        <v>625</v>
      </c>
      <c r="E190" s="1241" t="s">
        <v>633</v>
      </c>
      <c r="F190" s="909">
        <v>494</v>
      </c>
      <c r="G190" s="966">
        <f t="shared" si="3"/>
        <v>494</v>
      </c>
      <c r="H190" s="966">
        <v>494</v>
      </c>
      <c r="I190" s="966" t="s">
        <v>97</v>
      </c>
      <c r="J190" s="911">
        <v>313.31999999999903</v>
      </c>
      <c r="K190" s="911">
        <v>1106.1600000000001</v>
      </c>
      <c r="L190" s="912">
        <v>33616</v>
      </c>
      <c r="M190" s="912">
        <v>38987</v>
      </c>
      <c r="N190" s="914" t="s">
        <v>97</v>
      </c>
      <c r="O190" s="914">
        <v>158</v>
      </c>
      <c r="P190" s="915">
        <v>5.4</v>
      </c>
      <c r="Q190" s="1238"/>
      <c r="R190" s="1230"/>
    </row>
    <row r="191" spans="1:18" x14ac:dyDescent="0.2">
      <c r="A191" s="1215"/>
      <c r="B191" s="981" t="s">
        <v>184</v>
      </c>
      <c r="C191" s="940" t="s">
        <v>440</v>
      </c>
      <c r="D191" s="940" t="s">
        <v>625</v>
      </c>
      <c r="E191" s="941" t="s">
        <v>633</v>
      </c>
      <c r="F191" s="942">
        <v>1860</v>
      </c>
      <c r="G191" s="809">
        <f t="shared" si="3"/>
        <v>1860</v>
      </c>
      <c r="H191" s="809">
        <v>1860</v>
      </c>
      <c r="I191" s="809" t="s">
        <v>97</v>
      </c>
      <c r="J191" s="928">
        <v>502.25999999999902</v>
      </c>
      <c r="K191" s="928">
        <v>2584.17</v>
      </c>
      <c r="L191" s="901">
        <v>38029</v>
      </c>
      <c r="M191" s="901">
        <v>38988</v>
      </c>
      <c r="N191" s="903" t="s">
        <v>97</v>
      </c>
      <c r="O191" s="903">
        <v>142</v>
      </c>
      <c r="P191" s="904">
        <v>8.98</v>
      </c>
      <c r="Q191" s="1238"/>
      <c r="R191" s="1230"/>
    </row>
    <row r="192" spans="1:18" x14ac:dyDescent="0.2">
      <c r="A192" s="1215"/>
      <c r="B192" s="981" t="s">
        <v>185</v>
      </c>
      <c r="C192" s="940" t="s">
        <v>441</v>
      </c>
      <c r="D192" s="940" t="s">
        <v>625</v>
      </c>
      <c r="E192" s="941" t="s">
        <v>633</v>
      </c>
      <c r="F192" s="942">
        <v>1040</v>
      </c>
      <c r="G192" s="809">
        <f t="shared" si="3"/>
        <v>1040</v>
      </c>
      <c r="H192" s="809">
        <v>1040</v>
      </c>
      <c r="I192" s="809" t="s">
        <v>97</v>
      </c>
      <c r="J192" s="928">
        <v>411.02999999999901</v>
      </c>
      <c r="K192" s="928">
        <v>2402.27</v>
      </c>
      <c r="L192" s="901">
        <v>32583</v>
      </c>
      <c r="M192" s="901">
        <v>38988</v>
      </c>
      <c r="N192" s="903" t="s">
        <v>97</v>
      </c>
      <c r="O192" s="903">
        <v>168</v>
      </c>
      <c r="P192" s="904">
        <v>5.56</v>
      </c>
      <c r="Q192" s="1238"/>
      <c r="R192" s="1230"/>
    </row>
    <row r="193" spans="1:18" x14ac:dyDescent="0.2">
      <c r="A193" s="1215"/>
      <c r="B193" s="981" t="s">
        <v>186</v>
      </c>
      <c r="C193" s="940" t="s">
        <v>442</v>
      </c>
      <c r="D193" s="940" t="s">
        <v>1721</v>
      </c>
      <c r="E193" s="941" t="s">
        <v>633</v>
      </c>
      <c r="F193" s="942">
        <v>951</v>
      </c>
      <c r="G193" s="809">
        <f t="shared" si="3"/>
        <v>951</v>
      </c>
      <c r="H193" s="809">
        <v>951</v>
      </c>
      <c r="I193" s="809" t="s">
        <v>97</v>
      </c>
      <c r="J193" s="928">
        <v>885.91999999999905</v>
      </c>
      <c r="K193" s="928">
        <v>1629.9</v>
      </c>
      <c r="L193" s="901">
        <v>32081</v>
      </c>
      <c r="M193" s="901">
        <v>38988</v>
      </c>
      <c r="N193" s="903" t="s">
        <v>97</v>
      </c>
      <c r="O193" s="903">
        <v>216</v>
      </c>
      <c r="P193" s="904">
        <v>8.1</v>
      </c>
      <c r="Q193" s="1238"/>
      <c r="R193" s="1230"/>
    </row>
    <row r="194" spans="1:18" x14ac:dyDescent="0.2">
      <c r="A194" s="1215"/>
      <c r="B194" s="981" t="s">
        <v>187</v>
      </c>
      <c r="C194" s="1240" t="s">
        <v>443</v>
      </c>
      <c r="D194" s="1240" t="s">
        <v>1721</v>
      </c>
      <c r="E194" s="1241" t="s">
        <v>633</v>
      </c>
      <c r="F194" s="909">
        <v>905</v>
      </c>
      <c r="G194" s="966">
        <f t="shared" si="3"/>
        <v>905</v>
      </c>
      <c r="H194" s="966">
        <v>905</v>
      </c>
      <c r="I194" s="966" t="s">
        <v>97</v>
      </c>
      <c r="J194" s="911">
        <v>252.16</v>
      </c>
      <c r="K194" s="911">
        <v>1369.2</v>
      </c>
      <c r="L194" s="912">
        <v>38357</v>
      </c>
      <c r="M194" s="912">
        <v>38988</v>
      </c>
      <c r="N194" s="914" t="s">
        <v>97</v>
      </c>
      <c r="O194" s="914">
        <v>87</v>
      </c>
      <c r="P194" s="915">
        <v>4.91</v>
      </c>
      <c r="Q194" s="1238"/>
      <c r="R194" s="1230"/>
    </row>
    <row r="195" spans="1:18" x14ac:dyDescent="0.2">
      <c r="A195" s="1215"/>
      <c r="B195" s="981" t="s">
        <v>188</v>
      </c>
      <c r="C195" s="940" t="s">
        <v>444</v>
      </c>
      <c r="D195" s="940" t="s">
        <v>1721</v>
      </c>
      <c r="E195" s="941" t="s">
        <v>633</v>
      </c>
      <c r="F195" s="942">
        <v>774</v>
      </c>
      <c r="G195" s="809">
        <f t="shared" si="3"/>
        <v>774</v>
      </c>
      <c r="H195" s="809">
        <v>774</v>
      </c>
      <c r="I195" s="809" t="s">
        <v>97</v>
      </c>
      <c r="J195" s="928">
        <v>581.64999999999895</v>
      </c>
      <c r="K195" s="928">
        <v>1446.39</v>
      </c>
      <c r="L195" s="901">
        <v>39518</v>
      </c>
      <c r="M195" s="901">
        <v>39569</v>
      </c>
      <c r="N195" s="903" t="s">
        <v>97</v>
      </c>
      <c r="O195" s="903">
        <v>64</v>
      </c>
      <c r="P195" s="904">
        <v>5.33</v>
      </c>
      <c r="Q195" s="1238"/>
      <c r="R195" s="1230"/>
    </row>
    <row r="196" spans="1:18" x14ac:dyDescent="0.2">
      <c r="A196" s="1215"/>
      <c r="B196" s="981" t="s">
        <v>189</v>
      </c>
      <c r="C196" s="1240" t="s">
        <v>1493</v>
      </c>
      <c r="D196" s="1240" t="s">
        <v>1721</v>
      </c>
      <c r="E196" s="1241" t="s">
        <v>633</v>
      </c>
      <c r="F196" s="909">
        <v>1720</v>
      </c>
      <c r="G196" s="966">
        <f t="shared" si="3"/>
        <v>1720</v>
      </c>
      <c r="H196" s="966">
        <v>1720</v>
      </c>
      <c r="I196" s="966" t="s">
        <v>97</v>
      </c>
      <c r="J196" s="911">
        <v>867.24</v>
      </c>
      <c r="K196" s="911">
        <v>2660.78</v>
      </c>
      <c r="L196" s="912">
        <v>39477</v>
      </c>
      <c r="M196" s="912">
        <v>41992</v>
      </c>
      <c r="N196" s="914" t="s">
        <v>97</v>
      </c>
      <c r="O196" s="914">
        <v>29</v>
      </c>
      <c r="P196" s="915">
        <v>6.17</v>
      </c>
      <c r="Q196" s="1238"/>
      <c r="R196" s="1230"/>
    </row>
    <row r="197" spans="1:18" x14ac:dyDescent="0.2">
      <c r="A197" s="1215"/>
      <c r="B197" s="981" t="s">
        <v>191</v>
      </c>
      <c r="C197" s="940" t="s">
        <v>446</v>
      </c>
      <c r="D197" s="940" t="s">
        <v>1722</v>
      </c>
      <c r="E197" s="941" t="s">
        <v>633</v>
      </c>
      <c r="F197" s="942">
        <v>498</v>
      </c>
      <c r="G197" s="809">
        <f t="shared" si="3"/>
        <v>498</v>
      </c>
      <c r="H197" s="809">
        <v>498</v>
      </c>
      <c r="I197" s="809" t="s">
        <v>97</v>
      </c>
      <c r="J197" s="928">
        <v>593.03999999999905</v>
      </c>
      <c r="K197" s="928">
        <v>1004.53</v>
      </c>
      <c r="L197" s="901">
        <v>39489</v>
      </c>
      <c r="M197" s="901">
        <v>39510</v>
      </c>
      <c r="N197" s="903" t="s">
        <v>97</v>
      </c>
      <c r="O197" s="903">
        <v>43</v>
      </c>
      <c r="P197" s="904">
        <v>11.76</v>
      </c>
      <c r="Q197" s="1238"/>
      <c r="R197" s="1230"/>
    </row>
    <row r="198" spans="1:18" x14ac:dyDescent="0.2">
      <c r="A198" s="1215"/>
      <c r="B198" s="981" t="s">
        <v>192</v>
      </c>
      <c r="C198" s="1240" t="s">
        <v>447</v>
      </c>
      <c r="D198" s="1240" t="s">
        <v>615</v>
      </c>
      <c r="E198" s="1241" t="s">
        <v>633</v>
      </c>
      <c r="F198" s="909">
        <v>1060</v>
      </c>
      <c r="G198" s="966">
        <f t="shared" si="3"/>
        <v>1060</v>
      </c>
      <c r="H198" s="966">
        <v>1060</v>
      </c>
      <c r="I198" s="966" t="s">
        <v>97</v>
      </c>
      <c r="J198" s="911">
        <v>990.38</v>
      </c>
      <c r="K198" s="911">
        <v>2247.35</v>
      </c>
      <c r="L198" s="912">
        <v>31787</v>
      </c>
      <c r="M198" s="912">
        <v>38987</v>
      </c>
      <c r="N198" s="914" t="s">
        <v>97</v>
      </c>
      <c r="O198" s="914">
        <v>237</v>
      </c>
      <c r="P198" s="915">
        <v>9.6999999999999993</v>
      </c>
      <c r="Q198" s="1238"/>
      <c r="R198" s="1230"/>
    </row>
    <row r="199" spans="1:18" x14ac:dyDescent="0.2">
      <c r="A199" s="1215"/>
      <c r="B199" s="981" t="s">
        <v>193</v>
      </c>
      <c r="C199" s="940" t="s">
        <v>448</v>
      </c>
      <c r="D199" s="940" t="s">
        <v>615</v>
      </c>
      <c r="E199" s="941" t="s">
        <v>633</v>
      </c>
      <c r="F199" s="942">
        <v>414</v>
      </c>
      <c r="G199" s="809">
        <f t="shared" si="3"/>
        <v>414</v>
      </c>
      <c r="H199" s="809">
        <v>414</v>
      </c>
      <c r="I199" s="809" t="s">
        <v>97</v>
      </c>
      <c r="J199" s="928">
        <v>260.88</v>
      </c>
      <c r="K199" s="928">
        <v>666.90999999999894</v>
      </c>
      <c r="L199" s="901">
        <v>37663</v>
      </c>
      <c r="M199" s="901">
        <v>38988</v>
      </c>
      <c r="N199" s="903" t="s">
        <v>97</v>
      </c>
      <c r="O199" s="903">
        <v>20</v>
      </c>
      <c r="P199" s="904">
        <v>8.16</v>
      </c>
      <c r="Q199" s="1238"/>
      <c r="R199" s="1230"/>
    </row>
    <row r="200" spans="1:18" x14ac:dyDescent="0.2">
      <c r="A200" s="1215"/>
      <c r="B200" s="981" t="s">
        <v>194</v>
      </c>
      <c r="C200" s="940" t="s">
        <v>1494</v>
      </c>
      <c r="D200" s="940" t="s">
        <v>615</v>
      </c>
      <c r="E200" s="941" t="s">
        <v>633</v>
      </c>
      <c r="F200" s="942">
        <v>1790</v>
      </c>
      <c r="G200" s="809">
        <f t="shared" si="3"/>
        <v>1790</v>
      </c>
      <c r="H200" s="809">
        <v>1790</v>
      </c>
      <c r="I200" s="809" t="s">
        <v>97</v>
      </c>
      <c r="J200" s="928">
        <v>916.74</v>
      </c>
      <c r="K200" s="928">
        <v>2638.21</v>
      </c>
      <c r="L200" s="901">
        <v>39479</v>
      </c>
      <c r="M200" s="901">
        <v>41992</v>
      </c>
      <c r="N200" s="903" t="s">
        <v>97</v>
      </c>
      <c r="O200" s="903">
        <v>26</v>
      </c>
      <c r="P200" s="904">
        <v>10.1</v>
      </c>
      <c r="Q200" s="1238"/>
      <c r="R200" s="1230"/>
    </row>
    <row r="201" spans="1:18" x14ac:dyDescent="0.2">
      <c r="A201" s="1215"/>
      <c r="B201" s="981" t="s">
        <v>195</v>
      </c>
      <c r="C201" s="940" t="s">
        <v>450</v>
      </c>
      <c r="D201" s="940" t="s">
        <v>1661</v>
      </c>
      <c r="E201" s="941" t="s">
        <v>633</v>
      </c>
      <c r="F201" s="942">
        <v>730</v>
      </c>
      <c r="G201" s="809">
        <f t="shared" si="3"/>
        <v>730</v>
      </c>
      <c r="H201" s="809">
        <v>730</v>
      </c>
      <c r="I201" s="809" t="s">
        <v>97</v>
      </c>
      <c r="J201" s="928">
        <v>386.23</v>
      </c>
      <c r="K201" s="928">
        <v>1094.23</v>
      </c>
      <c r="L201" s="901">
        <v>38967</v>
      </c>
      <c r="M201" s="901">
        <v>39135</v>
      </c>
      <c r="N201" s="903" t="s">
        <v>97</v>
      </c>
      <c r="O201" s="903">
        <v>20</v>
      </c>
      <c r="P201" s="904">
        <v>6.72</v>
      </c>
      <c r="Q201" s="1238"/>
      <c r="R201" s="1230"/>
    </row>
    <row r="202" spans="1:18" x14ac:dyDescent="0.2">
      <c r="A202" s="1215"/>
      <c r="B202" s="981" t="s">
        <v>196</v>
      </c>
      <c r="C202" s="1240" t="s">
        <v>451</v>
      </c>
      <c r="D202" s="1240" t="s">
        <v>1661</v>
      </c>
      <c r="E202" s="1241" t="s">
        <v>633</v>
      </c>
      <c r="F202" s="909">
        <v>437</v>
      </c>
      <c r="G202" s="966">
        <f t="shared" si="3"/>
        <v>437</v>
      </c>
      <c r="H202" s="966">
        <v>437</v>
      </c>
      <c r="I202" s="966" t="s">
        <v>97</v>
      </c>
      <c r="J202" s="911">
        <v>831.00999999999794</v>
      </c>
      <c r="K202" s="911">
        <v>1374.14</v>
      </c>
      <c r="L202" s="912">
        <v>32387</v>
      </c>
      <c r="M202" s="912">
        <v>39171</v>
      </c>
      <c r="N202" s="914" t="s">
        <v>97</v>
      </c>
      <c r="O202" s="914">
        <v>67</v>
      </c>
      <c r="P202" s="915">
        <v>8.0500000000000007</v>
      </c>
      <c r="Q202" s="1238"/>
      <c r="R202" s="1230"/>
    </row>
    <row r="203" spans="1:18" x14ac:dyDescent="0.2">
      <c r="A203" s="1215"/>
      <c r="B203" s="981" t="s">
        <v>197</v>
      </c>
      <c r="C203" s="940" t="s">
        <v>452</v>
      </c>
      <c r="D203" s="940" t="s">
        <v>1661</v>
      </c>
      <c r="E203" s="941" t="s">
        <v>633</v>
      </c>
      <c r="F203" s="942">
        <v>3800</v>
      </c>
      <c r="G203" s="809">
        <f t="shared" si="3"/>
        <v>3800</v>
      </c>
      <c r="H203" s="809">
        <v>3800</v>
      </c>
      <c r="I203" s="809" t="s">
        <v>97</v>
      </c>
      <c r="J203" s="928">
        <v>771.08</v>
      </c>
      <c r="K203" s="928">
        <v>5110.9799999999896</v>
      </c>
      <c r="L203" s="901">
        <v>39072</v>
      </c>
      <c r="M203" s="901">
        <v>41520</v>
      </c>
      <c r="N203" s="903" t="s">
        <v>97</v>
      </c>
      <c r="O203" s="903">
        <v>58</v>
      </c>
      <c r="P203" s="904">
        <v>8.42</v>
      </c>
      <c r="Q203" s="1238"/>
      <c r="R203" s="1230"/>
    </row>
    <row r="204" spans="1:18" x14ac:dyDescent="0.2">
      <c r="A204" s="1215"/>
      <c r="B204" s="981" t="s">
        <v>198</v>
      </c>
      <c r="C204" s="1240" t="s">
        <v>453</v>
      </c>
      <c r="D204" s="1240" t="s">
        <v>629</v>
      </c>
      <c r="E204" s="1241" t="s">
        <v>633</v>
      </c>
      <c r="F204" s="909">
        <v>2420</v>
      </c>
      <c r="G204" s="966">
        <f t="shared" ref="G204:G275" si="4">ROUNDDOWN(F204,0)</f>
        <v>2420</v>
      </c>
      <c r="H204" s="966">
        <v>2420</v>
      </c>
      <c r="I204" s="966" t="s">
        <v>97</v>
      </c>
      <c r="J204" s="911">
        <v>574.23</v>
      </c>
      <c r="K204" s="911">
        <v>3917.5999999999899</v>
      </c>
      <c r="L204" s="912">
        <v>38049</v>
      </c>
      <c r="M204" s="912">
        <v>38988</v>
      </c>
      <c r="N204" s="914" t="s">
        <v>97</v>
      </c>
      <c r="O204" s="914">
        <v>79</v>
      </c>
      <c r="P204" s="915">
        <v>7.56</v>
      </c>
      <c r="Q204" s="1238"/>
      <c r="R204" s="1230"/>
    </row>
    <row r="205" spans="1:18" x14ac:dyDescent="0.2">
      <c r="A205" s="1215"/>
      <c r="B205" s="981" t="s">
        <v>199</v>
      </c>
      <c r="C205" s="940" t="s">
        <v>454</v>
      </c>
      <c r="D205" s="940" t="s">
        <v>629</v>
      </c>
      <c r="E205" s="941" t="s">
        <v>633</v>
      </c>
      <c r="F205" s="942">
        <v>779</v>
      </c>
      <c r="G205" s="809">
        <f t="shared" si="4"/>
        <v>779</v>
      </c>
      <c r="H205" s="809">
        <v>779</v>
      </c>
      <c r="I205" s="809" t="s">
        <v>97</v>
      </c>
      <c r="J205" s="928">
        <v>273.76999999999902</v>
      </c>
      <c r="K205" s="928">
        <v>1185.3399999999899</v>
      </c>
      <c r="L205" s="901">
        <v>38049</v>
      </c>
      <c r="M205" s="901">
        <v>38988</v>
      </c>
      <c r="N205" s="903" t="s">
        <v>97</v>
      </c>
      <c r="O205" s="903">
        <v>65</v>
      </c>
      <c r="P205" s="904">
        <v>3.9</v>
      </c>
      <c r="Q205" s="1238"/>
      <c r="R205" s="1230"/>
    </row>
    <row r="206" spans="1:18" x14ac:dyDescent="0.2">
      <c r="A206" s="1215"/>
      <c r="B206" s="981" t="s">
        <v>200</v>
      </c>
      <c r="C206" s="1240" t="s">
        <v>455</v>
      </c>
      <c r="D206" s="1240" t="s">
        <v>629</v>
      </c>
      <c r="E206" s="1241" t="s">
        <v>633</v>
      </c>
      <c r="F206" s="909">
        <v>632</v>
      </c>
      <c r="G206" s="966">
        <f t="shared" si="4"/>
        <v>632</v>
      </c>
      <c r="H206" s="966">
        <v>632</v>
      </c>
      <c r="I206" s="966" t="s">
        <v>97</v>
      </c>
      <c r="J206" s="911">
        <v>192.33</v>
      </c>
      <c r="K206" s="911">
        <v>958.47</v>
      </c>
      <c r="L206" s="912">
        <v>37697</v>
      </c>
      <c r="M206" s="912">
        <v>38988</v>
      </c>
      <c r="N206" s="914" t="s">
        <v>97</v>
      </c>
      <c r="O206" s="914">
        <v>57</v>
      </c>
      <c r="P206" s="915">
        <v>3.78</v>
      </c>
      <c r="Q206" s="1238"/>
      <c r="R206" s="1230"/>
    </row>
    <row r="207" spans="1:18" x14ac:dyDescent="0.2">
      <c r="A207" s="1215"/>
      <c r="B207" s="981" t="s">
        <v>201</v>
      </c>
      <c r="C207" s="940" t="s">
        <v>456</v>
      </c>
      <c r="D207" s="940" t="s">
        <v>630</v>
      </c>
      <c r="E207" s="941" t="s">
        <v>633</v>
      </c>
      <c r="F207" s="942">
        <v>528</v>
      </c>
      <c r="G207" s="809">
        <f t="shared" si="4"/>
        <v>528</v>
      </c>
      <c r="H207" s="809">
        <v>528</v>
      </c>
      <c r="I207" s="809" t="s">
        <v>97</v>
      </c>
      <c r="J207" s="928">
        <v>281.63999999999902</v>
      </c>
      <c r="K207" s="928">
        <v>1350.89</v>
      </c>
      <c r="L207" s="901">
        <v>32756</v>
      </c>
      <c r="M207" s="901">
        <v>38987</v>
      </c>
      <c r="N207" s="903" t="s">
        <v>97</v>
      </c>
      <c r="O207" s="903">
        <v>64</v>
      </c>
      <c r="P207" s="904">
        <v>5.88</v>
      </c>
      <c r="Q207" s="1238"/>
      <c r="R207" s="1230"/>
    </row>
    <row r="208" spans="1:18" x14ac:dyDescent="0.2">
      <c r="A208" s="1215"/>
      <c r="B208" s="981" t="s">
        <v>202</v>
      </c>
      <c r="C208" s="940" t="s">
        <v>457</v>
      </c>
      <c r="D208" s="940" t="s">
        <v>630</v>
      </c>
      <c r="E208" s="941" t="s">
        <v>633</v>
      </c>
      <c r="F208" s="942">
        <v>1290</v>
      </c>
      <c r="G208" s="809">
        <f t="shared" si="4"/>
        <v>1290</v>
      </c>
      <c r="H208" s="809">
        <v>1290</v>
      </c>
      <c r="I208" s="809" t="s">
        <v>97</v>
      </c>
      <c r="J208" s="928">
        <v>408.94999999999902</v>
      </c>
      <c r="K208" s="928">
        <v>2200.7800000000002</v>
      </c>
      <c r="L208" s="901">
        <v>38359</v>
      </c>
      <c r="M208" s="901">
        <v>38988</v>
      </c>
      <c r="N208" s="903" t="s">
        <v>97</v>
      </c>
      <c r="O208" s="903">
        <v>112</v>
      </c>
      <c r="P208" s="904">
        <v>6.3</v>
      </c>
      <c r="Q208" s="1238"/>
      <c r="R208" s="1230"/>
    </row>
    <row r="209" spans="1:18" x14ac:dyDescent="0.2">
      <c r="A209" s="1215"/>
      <c r="B209" s="981" t="s">
        <v>203</v>
      </c>
      <c r="C209" s="940" t="s">
        <v>458</v>
      </c>
      <c r="D209" s="940" t="s">
        <v>630</v>
      </c>
      <c r="E209" s="941" t="s">
        <v>633</v>
      </c>
      <c r="F209" s="942">
        <v>758</v>
      </c>
      <c r="G209" s="809">
        <f t="shared" si="4"/>
        <v>758</v>
      </c>
      <c r="H209" s="809">
        <v>758</v>
      </c>
      <c r="I209" s="809" t="s">
        <v>97</v>
      </c>
      <c r="J209" s="928">
        <v>348.75</v>
      </c>
      <c r="K209" s="928">
        <v>1073.74</v>
      </c>
      <c r="L209" s="901">
        <v>38049</v>
      </c>
      <c r="M209" s="901">
        <v>38988</v>
      </c>
      <c r="N209" s="903" t="s">
        <v>97</v>
      </c>
      <c r="O209" s="903">
        <v>75</v>
      </c>
      <c r="P209" s="904">
        <v>3.66</v>
      </c>
      <c r="Q209" s="1238"/>
      <c r="R209" s="1230"/>
    </row>
    <row r="210" spans="1:18" x14ac:dyDescent="0.2">
      <c r="A210" s="1215"/>
      <c r="B210" s="981" t="s">
        <v>204</v>
      </c>
      <c r="C210" s="1240" t="s">
        <v>459</v>
      </c>
      <c r="D210" s="1240" t="s">
        <v>1669</v>
      </c>
      <c r="E210" s="1241" t="s">
        <v>633</v>
      </c>
      <c r="F210" s="909">
        <v>722</v>
      </c>
      <c r="G210" s="966">
        <f t="shared" si="4"/>
        <v>722</v>
      </c>
      <c r="H210" s="966">
        <v>722</v>
      </c>
      <c r="I210" s="966" t="s">
        <v>97</v>
      </c>
      <c r="J210" s="911">
        <v>388.24</v>
      </c>
      <c r="K210" s="911">
        <v>1159.3499999999899</v>
      </c>
      <c r="L210" s="912">
        <v>37705</v>
      </c>
      <c r="M210" s="912">
        <v>38988</v>
      </c>
      <c r="N210" s="914" t="s">
        <v>97</v>
      </c>
      <c r="O210" s="914">
        <v>69</v>
      </c>
      <c r="P210" s="915">
        <v>4.37</v>
      </c>
      <c r="Q210" s="1238"/>
      <c r="R210" s="1230"/>
    </row>
    <row r="211" spans="1:18" x14ac:dyDescent="0.2">
      <c r="A211" s="1215"/>
      <c r="B211" s="981" t="s">
        <v>205</v>
      </c>
      <c r="C211" s="940" t="s">
        <v>460</v>
      </c>
      <c r="D211" s="940" t="s">
        <v>1669</v>
      </c>
      <c r="E211" s="941" t="s">
        <v>633</v>
      </c>
      <c r="F211" s="942">
        <v>640</v>
      </c>
      <c r="G211" s="809">
        <f t="shared" si="4"/>
        <v>640</v>
      </c>
      <c r="H211" s="809">
        <v>640</v>
      </c>
      <c r="I211" s="809" t="s">
        <v>97</v>
      </c>
      <c r="J211" s="928">
        <v>317.85000000000002</v>
      </c>
      <c r="K211" s="928">
        <v>1076.5699999999899</v>
      </c>
      <c r="L211" s="901">
        <v>38030</v>
      </c>
      <c r="M211" s="901">
        <v>38988</v>
      </c>
      <c r="N211" s="903" t="s">
        <v>97</v>
      </c>
      <c r="O211" s="903">
        <v>71</v>
      </c>
      <c r="P211" s="904">
        <v>4.78</v>
      </c>
      <c r="Q211" s="1238"/>
      <c r="R211" s="1230"/>
    </row>
    <row r="212" spans="1:18" x14ac:dyDescent="0.2">
      <c r="A212" s="1215"/>
      <c r="B212" s="981" t="s">
        <v>206</v>
      </c>
      <c r="C212" s="1240" t="s">
        <v>461</v>
      </c>
      <c r="D212" s="1240" t="s">
        <v>1669</v>
      </c>
      <c r="E212" s="1241" t="s">
        <v>633</v>
      </c>
      <c r="F212" s="909">
        <v>981</v>
      </c>
      <c r="G212" s="966">
        <f t="shared" si="4"/>
        <v>981</v>
      </c>
      <c r="H212" s="966">
        <v>981</v>
      </c>
      <c r="I212" s="966" t="s">
        <v>97</v>
      </c>
      <c r="J212" s="911">
        <v>502.88999999999902</v>
      </c>
      <c r="K212" s="911">
        <v>1563.1099999999899</v>
      </c>
      <c r="L212" s="912">
        <v>38776</v>
      </c>
      <c r="M212" s="912">
        <v>39135</v>
      </c>
      <c r="N212" s="914" t="s">
        <v>97</v>
      </c>
      <c r="O212" s="914">
        <v>108</v>
      </c>
      <c r="P212" s="915">
        <v>4.5999999999999996</v>
      </c>
      <c r="Q212" s="1238"/>
      <c r="R212" s="1230"/>
    </row>
    <row r="213" spans="1:18" x14ac:dyDescent="0.2">
      <c r="A213" s="1215"/>
      <c r="B213" s="981" t="s">
        <v>207</v>
      </c>
      <c r="C213" s="940" t="s">
        <v>462</v>
      </c>
      <c r="D213" s="940" t="s">
        <v>1669</v>
      </c>
      <c r="E213" s="941" t="s">
        <v>633</v>
      </c>
      <c r="F213" s="942">
        <v>1140</v>
      </c>
      <c r="G213" s="809">
        <f t="shared" si="4"/>
        <v>1140</v>
      </c>
      <c r="H213" s="809">
        <v>1140</v>
      </c>
      <c r="I213" s="809" t="s">
        <v>97</v>
      </c>
      <c r="J213" s="928">
        <v>703.46</v>
      </c>
      <c r="K213" s="928">
        <v>2118.4299999999898</v>
      </c>
      <c r="L213" s="901">
        <v>38784</v>
      </c>
      <c r="M213" s="901">
        <v>40555</v>
      </c>
      <c r="N213" s="903" t="s">
        <v>97</v>
      </c>
      <c r="O213" s="903">
        <v>29</v>
      </c>
      <c r="P213" s="904">
        <v>5.22</v>
      </c>
      <c r="Q213" s="1238"/>
      <c r="R213" s="1230"/>
    </row>
    <row r="214" spans="1:18" x14ac:dyDescent="0.2">
      <c r="A214" s="1215"/>
      <c r="B214" s="981" t="s">
        <v>209</v>
      </c>
      <c r="C214" s="1240" t="s">
        <v>463</v>
      </c>
      <c r="D214" s="1240" t="s">
        <v>1702</v>
      </c>
      <c r="E214" s="1241" t="s">
        <v>633</v>
      </c>
      <c r="F214" s="909">
        <v>1080</v>
      </c>
      <c r="G214" s="966">
        <f t="shared" si="4"/>
        <v>1080</v>
      </c>
      <c r="H214" s="966">
        <v>1080</v>
      </c>
      <c r="I214" s="966" t="s">
        <v>97</v>
      </c>
      <c r="J214" s="911">
        <v>475.41</v>
      </c>
      <c r="K214" s="911">
        <v>2179.8499999999899</v>
      </c>
      <c r="L214" s="912">
        <v>39042</v>
      </c>
      <c r="M214" s="912">
        <v>40367</v>
      </c>
      <c r="N214" s="914" t="s">
        <v>97</v>
      </c>
      <c r="O214" s="914">
        <v>29</v>
      </c>
      <c r="P214" s="915">
        <v>5.29</v>
      </c>
      <c r="Q214" s="1238"/>
      <c r="R214" s="1230"/>
    </row>
    <row r="215" spans="1:18" x14ac:dyDescent="0.2">
      <c r="A215" s="1215"/>
      <c r="B215" s="981" t="s">
        <v>210</v>
      </c>
      <c r="C215" s="940" t="s">
        <v>464</v>
      </c>
      <c r="D215" s="940" t="s">
        <v>1631</v>
      </c>
      <c r="E215" s="941" t="s">
        <v>633</v>
      </c>
      <c r="F215" s="942">
        <v>384</v>
      </c>
      <c r="G215" s="809">
        <f t="shared" si="4"/>
        <v>384</v>
      </c>
      <c r="H215" s="809">
        <v>384</v>
      </c>
      <c r="I215" s="809" t="s">
        <v>97</v>
      </c>
      <c r="J215" s="928">
        <v>311.06999999999903</v>
      </c>
      <c r="K215" s="928">
        <v>1101.69</v>
      </c>
      <c r="L215" s="901">
        <v>31831</v>
      </c>
      <c r="M215" s="901">
        <v>38987</v>
      </c>
      <c r="N215" s="903" t="s">
        <v>97</v>
      </c>
      <c r="O215" s="903">
        <v>101</v>
      </c>
      <c r="P215" s="904">
        <v>10.63</v>
      </c>
      <c r="Q215" s="1238"/>
      <c r="R215" s="1230"/>
    </row>
    <row r="216" spans="1:18" x14ac:dyDescent="0.2">
      <c r="A216" s="1215"/>
      <c r="B216" s="981" t="s">
        <v>211</v>
      </c>
      <c r="C216" s="940" t="s">
        <v>465</v>
      </c>
      <c r="D216" s="940" t="s">
        <v>631</v>
      </c>
      <c r="E216" s="941" t="s">
        <v>633</v>
      </c>
      <c r="F216" s="942">
        <v>1910</v>
      </c>
      <c r="G216" s="809">
        <f t="shared" si="4"/>
        <v>1910</v>
      </c>
      <c r="H216" s="809">
        <v>1910</v>
      </c>
      <c r="I216" s="809" t="s">
        <v>97</v>
      </c>
      <c r="J216" s="928">
        <v>694.61</v>
      </c>
      <c r="K216" s="928">
        <v>4417.42</v>
      </c>
      <c r="L216" s="901">
        <v>36909</v>
      </c>
      <c r="M216" s="901">
        <v>40883</v>
      </c>
      <c r="N216" s="903" t="s">
        <v>97</v>
      </c>
      <c r="O216" s="903">
        <v>147</v>
      </c>
      <c r="P216" s="904">
        <v>7.86</v>
      </c>
      <c r="Q216" s="1238"/>
      <c r="R216" s="1230"/>
    </row>
    <row r="217" spans="1:18" x14ac:dyDescent="0.2">
      <c r="A217" s="1215"/>
      <c r="B217" s="981" t="s">
        <v>212</v>
      </c>
      <c r="C217" s="940" t="s">
        <v>466</v>
      </c>
      <c r="D217" s="940" t="s">
        <v>1723</v>
      </c>
      <c r="E217" s="941" t="s">
        <v>633</v>
      </c>
      <c r="F217" s="942">
        <v>1910</v>
      </c>
      <c r="G217" s="809">
        <f t="shared" si="4"/>
        <v>1910</v>
      </c>
      <c r="H217" s="809">
        <v>1910</v>
      </c>
      <c r="I217" s="809" t="s">
        <v>97</v>
      </c>
      <c r="J217" s="928">
        <v>6402.84</v>
      </c>
      <c r="K217" s="928">
        <v>6220.34</v>
      </c>
      <c r="L217" s="901">
        <v>33271</v>
      </c>
      <c r="M217" s="901">
        <v>39428</v>
      </c>
      <c r="N217" s="903" t="s">
        <v>97</v>
      </c>
      <c r="O217" s="903">
        <v>95</v>
      </c>
      <c r="P217" s="904">
        <v>5.53</v>
      </c>
      <c r="Q217" s="1238"/>
      <c r="R217" s="1230"/>
    </row>
    <row r="218" spans="1:18" ht="27" x14ac:dyDescent="0.2">
      <c r="A218" s="1215"/>
      <c r="B218" s="981" t="s">
        <v>213</v>
      </c>
      <c r="C218" s="1240" t="s">
        <v>467</v>
      </c>
      <c r="D218" s="1240" t="s">
        <v>1723</v>
      </c>
      <c r="E218" s="1241" t="s">
        <v>633</v>
      </c>
      <c r="F218" s="909">
        <v>1280</v>
      </c>
      <c r="G218" s="966">
        <f t="shared" si="4"/>
        <v>1280</v>
      </c>
      <c r="H218" s="966">
        <v>1280</v>
      </c>
      <c r="I218" s="966" t="s">
        <v>97</v>
      </c>
      <c r="J218" s="911">
        <v>2812.25</v>
      </c>
      <c r="K218" s="911">
        <v>3224.4</v>
      </c>
      <c r="L218" s="912">
        <v>33985</v>
      </c>
      <c r="M218" s="912">
        <v>39430</v>
      </c>
      <c r="N218" s="914" t="s">
        <v>97</v>
      </c>
      <c r="O218" s="600" t="s">
        <v>1950</v>
      </c>
      <c r="P218" s="1242" t="s">
        <v>1951</v>
      </c>
      <c r="Q218" s="1238"/>
      <c r="R218" s="1230"/>
    </row>
    <row r="219" spans="1:18" x14ac:dyDescent="0.2">
      <c r="A219" s="1215"/>
      <c r="B219" s="981" t="s">
        <v>214</v>
      </c>
      <c r="C219" s="940" t="s">
        <v>1495</v>
      </c>
      <c r="D219" s="940" t="s">
        <v>1723</v>
      </c>
      <c r="E219" s="941" t="s">
        <v>633</v>
      </c>
      <c r="F219" s="942">
        <v>791</v>
      </c>
      <c r="G219" s="809">
        <f t="shared" si="4"/>
        <v>791</v>
      </c>
      <c r="H219" s="809">
        <v>791</v>
      </c>
      <c r="I219" s="809" t="s">
        <v>97</v>
      </c>
      <c r="J219" s="928">
        <v>611.63</v>
      </c>
      <c r="K219" s="928">
        <v>1741.55</v>
      </c>
      <c r="L219" s="901">
        <v>38195</v>
      </c>
      <c r="M219" s="901">
        <v>41068</v>
      </c>
      <c r="N219" s="903" t="s">
        <v>97</v>
      </c>
      <c r="O219" s="903">
        <v>26</v>
      </c>
      <c r="P219" s="904">
        <v>5.01</v>
      </c>
      <c r="Q219" s="1238"/>
      <c r="R219" s="1230"/>
    </row>
    <row r="220" spans="1:18" x14ac:dyDescent="0.2">
      <c r="A220" s="1215"/>
      <c r="B220" s="981" t="s">
        <v>215</v>
      </c>
      <c r="C220" s="1240" t="s">
        <v>469</v>
      </c>
      <c r="D220" s="1240" t="s">
        <v>1725</v>
      </c>
      <c r="E220" s="1241" t="s">
        <v>633</v>
      </c>
      <c r="F220" s="909">
        <v>1520</v>
      </c>
      <c r="G220" s="966">
        <f t="shared" si="4"/>
        <v>1520</v>
      </c>
      <c r="H220" s="966">
        <v>1520</v>
      </c>
      <c r="I220" s="966" t="s">
        <v>97</v>
      </c>
      <c r="J220" s="911">
        <v>679.77999999999895</v>
      </c>
      <c r="K220" s="911">
        <v>2839.9099999999899</v>
      </c>
      <c r="L220" s="912">
        <v>39721</v>
      </c>
      <c r="M220" s="912">
        <v>40883</v>
      </c>
      <c r="N220" s="914" t="s">
        <v>97</v>
      </c>
      <c r="O220" s="914">
        <v>144</v>
      </c>
      <c r="P220" s="915">
        <v>2.1800000000000002</v>
      </c>
      <c r="Q220" s="1238"/>
      <c r="R220" s="1230"/>
    </row>
    <row r="221" spans="1:18" x14ac:dyDescent="0.2">
      <c r="A221" s="1215"/>
      <c r="B221" s="981" t="s">
        <v>216</v>
      </c>
      <c r="C221" s="940" t="s">
        <v>470</v>
      </c>
      <c r="D221" s="940" t="s">
        <v>1635</v>
      </c>
      <c r="E221" s="941" t="s">
        <v>633</v>
      </c>
      <c r="F221" s="942">
        <v>1940</v>
      </c>
      <c r="G221" s="809">
        <f t="shared" si="4"/>
        <v>1940</v>
      </c>
      <c r="H221" s="809">
        <v>1940</v>
      </c>
      <c r="I221" s="809" t="s">
        <v>97</v>
      </c>
      <c r="J221" s="928">
        <v>1614.3199999999899</v>
      </c>
      <c r="K221" s="928">
        <v>4233.6199999999899</v>
      </c>
      <c r="L221" s="901">
        <v>31833</v>
      </c>
      <c r="M221" s="901">
        <v>39353</v>
      </c>
      <c r="N221" s="903" t="s">
        <v>97</v>
      </c>
      <c r="O221" s="903">
        <v>220</v>
      </c>
      <c r="P221" s="904">
        <v>3.97</v>
      </c>
      <c r="Q221" s="1238"/>
      <c r="R221" s="1230"/>
    </row>
    <row r="222" spans="1:18" x14ac:dyDescent="0.2">
      <c r="A222" s="1215"/>
      <c r="B222" s="981" t="s">
        <v>217</v>
      </c>
      <c r="C222" s="1240" t="s">
        <v>471</v>
      </c>
      <c r="D222" s="1240" t="s">
        <v>1635</v>
      </c>
      <c r="E222" s="1241" t="s">
        <v>633</v>
      </c>
      <c r="F222" s="909">
        <v>962</v>
      </c>
      <c r="G222" s="966">
        <f t="shared" si="4"/>
        <v>962</v>
      </c>
      <c r="H222" s="966">
        <v>962</v>
      </c>
      <c r="I222" s="966" t="s">
        <v>97</v>
      </c>
      <c r="J222" s="911">
        <v>496.19</v>
      </c>
      <c r="K222" s="911">
        <v>2071.0100000000002</v>
      </c>
      <c r="L222" s="912">
        <v>35866</v>
      </c>
      <c r="M222" s="912">
        <v>39504</v>
      </c>
      <c r="N222" s="914" t="s">
        <v>97</v>
      </c>
      <c r="O222" s="914">
        <v>72</v>
      </c>
      <c r="P222" s="915">
        <v>7.18</v>
      </c>
      <c r="Q222" s="1238"/>
      <c r="R222" s="1230"/>
    </row>
    <row r="223" spans="1:18" x14ac:dyDescent="0.2">
      <c r="A223" s="1215"/>
      <c r="B223" s="981" t="s">
        <v>218</v>
      </c>
      <c r="C223" s="940" t="s">
        <v>472</v>
      </c>
      <c r="D223" s="940" t="s">
        <v>1635</v>
      </c>
      <c r="E223" s="941" t="s">
        <v>633</v>
      </c>
      <c r="F223" s="942">
        <v>1020</v>
      </c>
      <c r="G223" s="809">
        <f t="shared" si="4"/>
        <v>1020</v>
      </c>
      <c r="H223" s="809">
        <v>1020</v>
      </c>
      <c r="I223" s="809" t="s">
        <v>97</v>
      </c>
      <c r="J223" s="928">
        <v>603.62</v>
      </c>
      <c r="K223" s="928">
        <v>1895.91</v>
      </c>
      <c r="L223" s="901">
        <v>39834</v>
      </c>
      <c r="M223" s="901">
        <v>39875</v>
      </c>
      <c r="N223" s="903" t="s">
        <v>97</v>
      </c>
      <c r="O223" s="903">
        <v>28</v>
      </c>
      <c r="P223" s="904">
        <v>5.68</v>
      </c>
      <c r="Q223" s="1238"/>
      <c r="R223" s="1230"/>
    </row>
    <row r="224" spans="1:18" x14ac:dyDescent="0.2">
      <c r="A224" s="1215"/>
      <c r="B224" s="981" t="s">
        <v>219</v>
      </c>
      <c r="C224" s="940" t="s">
        <v>473</v>
      </c>
      <c r="D224" s="940" t="s">
        <v>613</v>
      </c>
      <c r="E224" s="941" t="s">
        <v>633</v>
      </c>
      <c r="F224" s="942">
        <v>493</v>
      </c>
      <c r="G224" s="809">
        <f t="shared" si="4"/>
        <v>493</v>
      </c>
      <c r="H224" s="809">
        <v>493</v>
      </c>
      <c r="I224" s="809" t="s">
        <v>97</v>
      </c>
      <c r="J224" s="928">
        <v>582.08000000000004</v>
      </c>
      <c r="K224" s="928">
        <v>1218.26</v>
      </c>
      <c r="L224" s="901">
        <v>33655</v>
      </c>
      <c r="M224" s="901">
        <v>38987</v>
      </c>
      <c r="N224" s="903" t="s">
        <v>97</v>
      </c>
      <c r="O224" s="903">
        <v>107</v>
      </c>
      <c r="P224" s="904">
        <v>9.42</v>
      </c>
      <c r="Q224" s="1238"/>
      <c r="R224" s="1230"/>
    </row>
    <row r="225" spans="1:18" x14ac:dyDescent="0.2">
      <c r="A225" s="1215"/>
      <c r="B225" s="981" t="s">
        <v>221</v>
      </c>
      <c r="C225" s="940" t="s">
        <v>474</v>
      </c>
      <c r="D225" s="940" t="s">
        <v>617</v>
      </c>
      <c r="E225" s="941" t="s">
        <v>633</v>
      </c>
      <c r="F225" s="942">
        <v>804</v>
      </c>
      <c r="G225" s="809">
        <f t="shared" si="4"/>
        <v>804</v>
      </c>
      <c r="H225" s="809">
        <v>804</v>
      </c>
      <c r="I225" s="809" t="s">
        <v>97</v>
      </c>
      <c r="J225" s="928">
        <v>652.94000000000005</v>
      </c>
      <c r="K225" s="928">
        <v>1526.01</v>
      </c>
      <c r="L225" s="901">
        <v>38049</v>
      </c>
      <c r="M225" s="901">
        <v>38988</v>
      </c>
      <c r="N225" s="903" t="s">
        <v>97</v>
      </c>
      <c r="O225" s="903">
        <v>80</v>
      </c>
      <c r="P225" s="904">
        <v>3.03</v>
      </c>
      <c r="Q225" s="1238"/>
      <c r="R225" s="1230"/>
    </row>
    <row r="226" spans="1:18" x14ac:dyDescent="0.2">
      <c r="A226" s="1215"/>
      <c r="B226" s="981" t="s">
        <v>222</v>
      </c>
      <c r="C226" s="1240" t="s">
        <v>475</v>
      </c>
      <c r="D226" s="1240" t="s">
        <v>1726</v>
      </c>
      <c r="E226" s="1241" t="s">
        <v>633</v>
      </c>
      <c r="F226" s="909">
        <v>633</v>
      </c>
      <c r="G226" s="966">
        <f t="shared" si="4"/>
        <v>633</v>
      </c>
      <c r="H226" s="966">
        <v>633</v>
      </c>
      <c r="I226" s="966" t="s">
        <v>97</v>
      </c>
      <c r="J226" s="911">
        <v>598</v>
      </c>
      <c r="K226" s="911">
        <v>1283.01</v>
      </c>
      <c r="L226" s="912">
        <v>37235</v>
      </c>
      <c r="M226" s="912">
        <v>38987</v>
      </c>
      <c r="N226" s="914" t="s">
        <v>97</v>
      </c>
      <c r="O226" s="914">
        <v>89</v>
      </c>
      <c r="P226" s="915">
        <v>3.07</v>
      </c>
      <c r="Q226" s="1238"/>
      <c r="R226" s="1230"/>
    </row>
    <row r="227" spans="1:18" x14ac:dyDescent="0.2">
      <c r="A227" s="1215"/>
      <c r="B227" s="981" t="s">
        <v>223</v>
      </c>
      <c r="C227" s="940" t="s">
        <v>476</v>
      </c>
      <c r="D227" s="940" t="s">
        <v>1726</v>
      </c>
      <c r="E227" s="941" t="s">
        <v>633</v>
      </c>
      <c r="F227" s="942">
        <v>730</v>
      </c>
      <c r="G227" s="809">
        <f t="shared" si="4"/>
        <v>730</v>
      </c>
      <c r="H227" s="809">
        <v>730</v>
      </c>
      <c r="I227" s="809" t="s">
        <v>97</v>
      </c>
      <c r="J227" s="928">
        <v>640</v>
      </c>
      <c r="K227" s="928">
        <v>1445.5899999999899</v>
      </c>
      <c r="L227" s="901">
        <v>37400</v>
      </c>
      <c r="M227" s="901">
        <v>38988</v>
      </c>
      <c r="N227" s="903" t="s">
        <v>97</v>
      </c>
      <c r="O227" s="903">
        <v>80</v>
      </c>
      <c r="P227" s="904">
        <v>3</v>
      </c>
      <c r="Q227" s="1238"/>
      <c r="R227" s="1230"/>
    </row>
    <row r="228" spans="1:18" x14ac:dyDescent="0.2">
      <c r="A228" s="1215"/>
      <c r="B228" s="981" t="s">
        <v>224</v>
      </c>
      <c r="C228" s="1240" t="s">
        <v>477</v>
      </c>
      <c r="D228" s="1240" t="s">
        <v>1726</v>
      </c>
      <c r="E228" s="1241" t="s">
        <v>633</v>
      </c>
      <c r="F228" s="909">
        <v>488</v>
      </c>
      <c r="G228" s="966">
        <f t="shared" si="4"/>
        <v>488</v>
      </c>
      <c r="H228" s="966">
        <v>488</v>
      </c>
      <c r="I228" s="966" t="s">
        <v>97</v>
      </c>
      <c r="J228" s="911">
        <v>427</v>
      </c>
      <c r="K228" s="911">
        <v>821.47</v>
      </c>
      <c r="L228" s="912">
        <v>38864</v>
      </c>
      <c r="M228" s="912">
        <v>39135</v>
      </c>
      <c r="N228" s="914" t="s">
        <v>97</v>
      </c>
      <c r="O228" s="914">
        <v>31</v>
      </c>
      <c r="P228" s="915">
        <v>2.65</v>
      </c>
      <c r="Q228" s="1238"/>
      <c r="R228" s="1230"/>
    </row>
    <row r="229" spans="1:18" x14ac:dyDescent="0.2">
      <c r="A229" s="1215"/>
      <c r="B229" s="981" t="s">
        <v>225</v>
      </c>
      <c r="C229" s="940" t="s">
        <v>1496</v>
      </c>
      <c r="D229" s="940" t="s">
        <v>1726</v>
      </c>
      <c r="E229" s="941" t="s">
        <v>633</v>
      </c>
      <c r="F229" s="942">
        <v>469</v>
      </c>
      <c r="G229" s="809">
        <f t="shared" si="4"/>
        <v>469</v>
      </c>
      <c r="H229" s="809">
        <v>469</v>
      </c>
      <c r="I229" s="809" t="s">
        <v>97</v>
      </c>
      <c r="J229" s="928">
        <v>505</v>
      </c>
      <c r="K229" s="928">
        <v>1016.51</v>
      </c>
      <c r="L229" s="901">
        <v>36951</v>
      </c>
      <c r="M229" s="901">
        <v>39420</v>
      </c>
      <c r="N229" s="903" t="s">
        <v>97</v>
      </c>
      <c r="O229" s="903">
        <v>77</v>
      </c>
      <c r="P229" s="904">
        <v>3.05</v>
      </c>
      <c r="Q229" s="1238"/>
      <c r="R229" s="1230"/>
    </row>
    <row r="230" spans="1:18" x14ac:dyDescent="0.2">
      <c r="A230" s="1215"/>
      <c r="B230" s="981" t="s">
        <v>226</v>
      </c>
      <c r="C230" s="1240" t="s">
        <v>1497</v>
      </c>
      <c r="D230" s="1240" t="s">
        <v>1726</v>
      </c>
      <c r="E230" s="1241" t="s">
        <v>633</v>
      </c>
      <c r="F230" s="909">
        <v>747</v>
      </c>
      <c r="G230" s="966">
        <f t="shared" si="4"/>
        <v>747</v>
      </c>
      <c r="H230" s="966">
        <v>747</v>
      </c>
      <c r="I230" s="966" t="s">
        <v>97</v>
      </c>
      <c r="J230" s="911">
        <v>923.89999999999895</v>
      </c>
      <c r="K230" s="911">
        <v>1925.16</v>
      </c>
      <c r="L230" s="912">
        <v>37072</v>
      </c>
      <c r="M230" s="912">
        <v>39493</v>
      </c>
      <c r="N230" s="914" t="s">
        <v>97</v>
      </c>
      <c r="O230" s="914">
        <v>150</v>
      </c>
      <c r="P230" s="915">
        <v>3.5</v>
      </c>
      <c r="Q230" s="1238"/>
      <c r="R230" s="1230"/>
    </row>
    <row r="231" spans="1:18" x14ac:dyDescent="0.2">
      <c r="A231" s="1215"/>
      <c r="B231" s="981" t="s">
        <v>227</v>
      </c>
      <c r="C231" s="940" t="s">
        <v>480</v>
      </c>
      <c r="D231" s="940" t="s">
        <v>620</v>
      </c>
      <c r="E231" s="941" t="s">
        <v>633</v>
      </c>
      <c r="F231" s="942">
        <v>761</v>
      </c>
      <c r="G231" s="809">
        <f t="shared" si="4"/>
        <v>761</v>
      </c>
      <c r="H231" s="809">
        <v>761</v>
      </c>
      <c r="I231" s="809" t="s">
        <v>97</v>
      </c>
      <c r="J231" s="928">
        <v>323.60000000000002</v>
      </c>
      <c r="K231" s="928">
        <v>1319.3399999999899</v>
      </c>
      <c r="L231" s="901">
        <v>38776</v>
      </c>
      <c r="M231" s="901">
        <v>39135</v>
      </c>
      <c r="N231" s="903" t="s">
        <v>97</v>
      </c>
      <c r="O231" s="903">
        <v>77</v>
      </c>
      <c r="P231" s="904">
        <v>3.78</v>
      </c>
      <c r="Q231" s="1238"/>
      <c r="R231" s="1230"/>
    </row>
    <row r="232" spans="1:18" x14ac:dyDescent="0.2">
      <c r="A232" s="1215"/>
      <c r="B232" s="981" t="s">
        <v>228</v>
      </c>
      <c r="C232" s="940" t="s">
        <v>481</v>
      </c>
      <c r="D232" s="940" t="s">
        <v>622</v>
      </c>
      <c r="E232" s="941" t="s">
        <v>633</v>
      </c>
      <c r="F232" s="942">
        <v>1580</v>
      </c>
      <c r="G232" s="809">
        <f t="shared" si="4"/>
        <v>1580</v>
      </c>
      <c r="H232" s="809">
        <v>1580</v>
      </c>
      <c r="I232" s="809" t="s">
        <v>97</v>
      </c>
      <c r="J232" s="928">
        <v>781.45</v>
      </c>
      <c r="K232" s="928">
        <v>2999.35</v>
      </c>
      <c r="L232" s="901">
        <v>39497</v>
      </c>
      <c r="M232" s="901">
        <v>39539</v>
      </c>
      <c r="N232" s="903" t="s">
        <v>97</v>
      </c>
      <c r="O232" s="903">
        <v>49</v>
      </c>
      <c r="P232" s="904">
        <v>4.1399999999999997</v>
      </c>
      <c r="Q232" s="1238"/>
      <c r="R232" s="1230"/>
    </row>
    <row r="233" spans="1:18" x14ac:dyDescent="0.2">
      <c r="A233" s="1215"/>
      <c r="B233" s="981" t="s">
        <v>229</v>
      </c>
      <c r="C233" s="940" t="s">
        <v>482</v>
      </c>
      <c r="D233" s="940" t="s">
        <v>627</v>
      </c>
      <c r="E233" s="941" t="s">
        <v>633</v>
      </c>
      <c r="F233" s="942">
        <v>920</v>
      </c>
      <c r="G233" s="809">
        <f t="shared" si="4"/>
        <v>920</v>
      </c>
      <c r="H233" s="809">
        <v>920</v>
      </c>
      <c r="I233" s="809" t="s">
        <v>97</v>
      </c>
      <c r="J233" s="928">
        <v>179.9</v>
      </c>
      <c r="K233" s="928">
        <v>1163.3</v>
      </c>
      <c r="L233" s="901">
        <v>41786</v>
      </c>
      <c r="M233" s="901">
        <v>42307</v>
      </c>
      <c r="N233" s="903" t="s">
        <v>97</v>
      </c>
      <c r="O233" s="903">
        <v>15</v>
      </c>
      <c r="P233" s="904">
        <v>4.37</v>
      </c>
      <c r="Q233" s="1238"/>
      <c r="R233" s="1230"/>
    </row>
    <row r="234" spans="1:18" x14ac:dyDescent="0.2">
      <c r="A234" s="1215"/>
      <c r="B234" s="981" t="s">
        <v>230</v>
      </c>
      <c r="C234" s="1240" t="s">
        <v>483</v>
      </c>
      <c r="D234" s="1240" t="s">
        <v>1702</v>
      </c>
      <c r="E234" s="1241" t="s">
        <v>633</v>
      </c>
      <c r="F234" s="909">
        <v>720</v>
      </c>
      <c r="G234" s="966">
        <f t="shared" si="4"/>
        <v>720</v>
      </c>
      <c r="H234" s="966">
        <v>720</v>
      </c>
      <c r="I234" s="966" t="s">
        <v>97</v>
      </c>
      <c r="J234" s="911">
        <v>326.01999999999902</v>
      </c>
      <c r="K234" s="911">
        <v>1401.3199999999899</v>
      </c>
      <c r="L234" s="912">
        <v>41828</v>
      </c>
      <c r="M234" s="912">
        <v>42307</v>
      </c>
      <c r="N234" s="914" t="s">
        <v>97</v>
      </c>
      <c r="O234" s="914">
        <v>18</v>
      </c>
      <c r="P234" s="915">
        <v>4.32</v>
      </c>
      <c r="Q234" s="1238"/>
      <c r="R234" s="1230"/>
    </row>
    <row r="235" spans="1:18" x14ac:dyDescent="0.2">
      <c r="A235" s="1215"/>
      <c r="B235" s="981" t="s">
        <v>795</v>
      </c>
      <c r="C235" s="940" t="s">
        <v>1361</v>
      </c>
      <c r="D235" s="940" t="s">
        <v>614</v>
      </c>
      <c r="E235" s="941" t="s">
        <v>633</v>
      </c>
      <c r="F235" s="942">
        <v>1058</v>
      </c>
      <c r="G235" s="809">
        <f t="shared" si="4"/>
        <v>1058</v>
      </c>
      <c r="H235" s="809">
        <v>1058</v>
      </c>
      <c r="I235" s="809" t="s">
        <v>97</v>
      </c>
      <c r="J235" s="928">
        <v>515.34</v>
      </c>
      <c r="K235" s="928">
        <v>1101.06</v>
      </c>
      <c r="L235" s="901">
        <v>39658</v>
      </c>
      <c r="M235" s="901">
        <v>42485</v>
      </c>
      <c r="N235" s="903" t="s">
        <v>97</v>
      </c>
      <c r="O235" s="903">
        <v>17</v>
      </c>
      <c r="P235" s="904">
        <v>8.06</v>
      </c>
      <c r="Q235" s="1238"/>
      <c r="R235" s="1230"/>
    </row>
    <row r="236" spans="1:18" x14ac:dyDescent="0.2">
      <c r="A236" s="1215"/>
      <c r="B236" s="981" t="s">
        <v>1294</v>
      </c>
      <c r="C236" s="940" t="s">
        <v>1362</v>
      </c>
      <c r="D236" s="940" t="s">
        <v>608</v>
      </c>
      <c r="E236" s="941" t="s">
        <v>1952</v>
      </c>
      <c r="F236" s="942">
        <v>7140</v>
      </c>
      <c r="G236" s="809">
        <f t="shared" si="4"/>
        <v>7140</v>
      </c>
      <c r="H236" s="809">
        <v>7140</v>
      </c>
      <c r="I236" s="966" t="s">
        <v>97</v>
      </c>
      <c r="J236" s="928">
        <v>39840.9</v>
      </c>
      <c r="K236" s="928">
        <v>12135.36</v>
      </c>
      <c r="L236" s="901">
        <v>38146</v>
      </c>
      <c r="M236" s="901">
        <v>39059</v>
      </c>
      <c r="N236" s="914" t="s">
        <v>97</v>
      </c>
      <c r="O236" s="903">
        <v>391</v>
      </c>
      <c r="P236" s="904">
        <v>1.46</v>
      </c>
      <c r="Q236" s="1238"/>
      <c r="R236" s="1230"/>
    </row>
    <row r="237" spans="1:18" x14ac:dyDescent="0.2">
      <c r="A237" s="1215"/>
      <c r="B237" s="981" t="s">
        <v>1296</v>
      </c>
      <c r="C237" s="940" t="s">
        <v>1363</v>
      </c>
      <c r="D237" s="940" t="s">
        <v>629</v>
      </c>
      <c r="E237" s="941" t="s">
        <v>633</v>
      </c>
      <c r="F237" s="942">
        <v>5290</v>
      </c>
      <c r="G237" s="809">
        <f t="shared" si="4"/>
        <v>5290</v>
      </c>
      <c r="H237" s="809">
        <v>5290</v>
      </c>
      <c r="I237" s="809" t="s">
        <v>97</v>
      </c>
      <c r="J237" s="928">
        <v>2499.1</v>
      </c>
      <c r="K237" s="928">
        <v>9630.9599999999991</v>
      </c>
      <c r="L237" s="901">
        <v>38359</v>
      </c>
      <c r="M237" s="901">
        <v>39598</v>
      </c>
      <c r="N237" s="903" t="s">
        <v>97</v>
      </c>
      <c r="O237" s="903">
        <v>149</v>
      </c>
      <c r="P237" s="904">
        <v>4.99</v>
      </c>
      <c r="Q237" s="1238"/>
      <c r="R237" s="1230"/>
    </row>
    <row r="238" spans="1:18" x14ac:dyDescent="0.2">
      <c r="A238" s="1215"/>
      <c r="B238" s="981" t="s">
        <v>1297</v>
      </c>
      <c r="C238" s="940" t="s">
        <v>1364</v>
      </c>
      <c r="D238" s="940" t="s">
        <v>627</v>
      </c>
      <c r="E238" s="941" t="s">
        <v>633</v>
      </c>
      <c r="F238" s="942">
        <v>2850</v>
      </c>
      <c r="G238" s="809">
        <f t="shared" si="4"/>
        <v>2850</v>
      </c>
      <c r="H238" s="809">
        <v>2850</v>
      </c>
      <c r="I238" s="809" t="s">
        <v>97</v>
      </c>
      <c r="J238" s="928">
        <v>479.93</v>
      </c>
      <c r="K238" s="928">
        <v>4540.7</v>
      </c>
      <c r="L238" s="901">
        <v>38031</v>
      </c>
      <c r="M238" s="901">
        <v>40940</v>
      </c>
      <c r="N238" s="903" t="s">
        <v>97</v>
      </c>
      <c r="O238" s="903">
        <v>130</v>
      </c>
      <c r="P238" s="904">
        <v>3.81</v>
      </c>
      <c r="Q238" s="1238"/>
      <c r="R238" s="1230"/>
    </row>
    <row r="239" spans="1:18" x14ac:dyDescent="0.2">
      <c r="A239" s="1215"/>
      <c r="B239" s="981" t="s">
        <v>1298</v>
      </c>
      <c r="C239" s="940" t="s">
        <v>1365</v>
      </c>
      <c r="D239" s="940" t="s">
        <v>608</v>
      </c>
      <c r="E239" s="941" t="s">
        <v>633</v>
      </c>
      <c r="F239" s="942">
        <v>1320</v>
      </c>
      <c r="G239" s="809">
        <f t="shared" si="4"/>
        <v>1320</v>
      </c>
      <c r="H239" s="809">
        <v>1320</v>
      </c>
      <c r="I239" s="809" t="s">
        <v>97</v>
      </c>
      <c r="J239" s="928">
        <v>777.85</v>
      </c>
      <c r="K239" s="928">
        <v>1894.35</v>
      </c>
      <c r="L239" s="901">
        <v>39483</v>
      </c>
      <c r="M239" s="901">
        <v>40830</v>
      </c>
      <c r="N239" s="903" t="s">
        <v>97</v>
      </c>
      <c r="O239" s="903">
        <v>23</v>
      </c>
      <c r="P239" s="904">
        <v>8.1999999999999993</v>
      </c>
      <c r="Q239" s="1238"/>
      <c r="R239" s="1230"/>
    </row>
    <row r="240" spans="1:18" x14ac:dyDescent="0.2">
      <c r="A240" s="1215"/>
      <c r="B240" s="981" t="s">
        <v>1299</v>
      </c>
      <c r="C240" s="940" t="s">
        <v>1498</v>
      </c>
      <c r="D240" s="940" t="s">
        <v>1723</v>
      </c>
      <c r="E240" s="941" t="s">
        <v>633</v>
      </c>
      <c r="F240" s="942">
        <v>1310</v>
      </c>
      <c r="G240" s="809">
        <f t="shared" si="4"/>
        <v>1310</v>
      </c>
      <c r="H240" s="809">
        <v>1310</v>
      </c>
      <c r="I240" s="966" t="s">
        <v>97</v>
      </c>
      <c r="J240" s="928">
        <v>760.85</v>
      </c>
      <c r="K240" s="928">
        <v>2471.3000000000002</v>
      </c>
      <c r="L240" s="901">
        <v>39605</v>
      </c>
      <c r="M240" s="901">
        <v>40767</v>
      </c>
      <c r="N240" s="914" t="s">
        <v>97</v>
      </c>
      <c r="O240" s="903">
        <v>31</v>
      </c>
      <c r="P240" s="904">
        <v>7.23</v>
      </c>
      <c r="Q240" s="1238"/>
      <c r="R240" s="1230"/>
    </row>
    <row r="241" spans="1:18" x14ac:dyDescent="0.2">
      <c r="A241" s="1215"/>
      <c r="B241" s="981" t="s">
        <v>1419</v>
      </c>
      <c r="C241" s="940" t="s">
        <v>1499</v>
      </c>
      <c r="D241" s="940" t="s">
        <v>614</v>
      </c>
      <c r="E241" s="941" t="s">
        <v>633</v>
      </c>
      <c r="F241" s="942">
        <v>1300</v>
      </c>
      <c r="G241" s="809">
        <f t="shared" si="4"/>
        <v>1300</v>
      </c>
      <c r="H241" s="809">
        <v>1300</v>
      </c>
      <c r="I241" s="809" t="s">
        <v>97</v>
      </c>
      <c r="J241" s="928">
        <v>750.39</v>
      </c>
      <c r="K241" s="928">
        <v>1541.81</v>
      </c>
      <c r="L241" s="901">
        <v>39507</v>
      </c>
      <c r="M241" s="901">
        <v>42825</v>
      </c>
      <c r="N241" s="903" t="s">
        <v>97</v>
      </c>
      <c r="O241" s="903">
        <v>22</v>
      </c>
      <c r="P241" s="904">
        <v>8.51</v>
      </c>
      <c r="Q241" s="1238"/>
      <c r="R241" s="1230"/>
    </row>
    <row r="242" spans="1:18" x14ac:dyDescent="0.2">
      <c r="A242" s="1215"/>
      <c r="B242" s="981" t="s">
        <v>1420</v>
      </c>
      <c r="C242" s="940" t="s">
        <v>1500</v>
      </c>
      <c r="D242" s="940" t="s">
        <v>625</v>
      </c>
      <c r="E242" s="941" t="s">
        <v>633</v>
      </c>
      <c r="F242" s="942">
        <v>1110</v>
      </c>
      <c r="G242" s="809">
        <f t="shared" si="4"/>
        <v>1110</v>
      </c>
      <c r="H242" s="809">
        <v>1110</v>
      </c>
      <c r="I242" s="966" t="s">
        <v>97</v>
      </c>
      <c r="J242" s="928">
        <v>526.83000000000004</v>
      </c>
      <c r="K242" s="928">
        <v>1742.08</v>
      </c>
      <c r="L242" s="901">
        <v>41927</v>
      </c>
      <c r="M242" s="901">
        <v>42825</v>
      </c>
      <c r="N242" s="903" t="s">
        <v>97</v>
      </c>
      <c r="O242" s="903">
        <v>16</v>
      </c>
      <c r="P242" s="904">
        <v>5.84</v>
      </c>
      <c r="Q242" s="1238"/>
      <c r="R242" s="1230"/>
    </row>
    <row r="243" spans="1:18" x14ac:dyDescent="0.2">
      <c r="A243" s="1215"/>
      <c r="B243" s="981" t="s">
        <v>1421</v>
      </c>
      <c r="C243" s="940" t="s">
        <v>1501</v>
      </c>
      <c r="D243" s="940" t="s">
        <v>630</v>
      </c>
      <c r="E243" s="941" t="s">
        <v>633</v>
      </c>
      <c r="F243" s="942">
        <v>785</v>
      </c>
      <c r="G243" s="809">
        <f t="shared" si="4"/>
        <v>785</v>
      </c>
      <c r="H243" s="809">
        <v>785</v>
      </c>
      <c r="I243" s="809" t="s">
        <v>97</v>
      </c>
      <c r="J243" s="928">
        <v>175.86</v>
      </c>
      <c r="K243" s="928">
        <v>1259.73</v>
      </c>
      <c r="L243" s="901">
        <v>41992</v>
      </c>
      <c r="M243" s="901">
        <v>42825</v>
      </c>
      <c r="N243" s="903" t="s">
        <v>97</v>
      </c>
      <c r="O243" s="903">
        <v>15</v>
      </c>
      <c r="P243" s="904">
        <v>6.47</v>
      </c>
      <c r="Q243" s="1238"/>
      <c r="R243" s="1230"/>
    </row>
    <row r="244" spans="1:18" x14ac:dyDescent="0.2">
      <c r="A244" s="1215"/>
      <c r="B244" s="981" t="s">
        <v>1953</v>
      </c>
      <c r="C244" s="940" t="s">
        <v>1954</v>
      </c>
      <c r="D244" s="940" t="s">
        <v>608</v>
      </c>
      <c r="E244" s="941" t="s">
        <v>633</v>
      </c>
      <c r="F244" s="942">
        <v>2750</v>
      </c>
      <c r="G244" s="809">
        <f t="shared" si="4"/>
        <v>2750</v>
      </c>
      <c r="H244" s="809">
        <v>2750</v>
      </c>
      <c r="I244" s="809" t="s">
        <v>97</v>
      </c>
      <c r="J244" s="928">
        <v>1534.91</v>
      </c>
      <c r="K244" s="928">
        <v>3522.92</v>
      </c>
      <c r="L244" s="901">
        <v>41653</v>
      </c>
      <c r="M244" s="901">
        <v>43192</v>
      </c>
      <c r="N244" s="903" t="s">
        <v>97</v>
      </c>
      <c r="O244" s="903">
        <v>32</v>
      </c>
      <c r="P244" s="904">
        <v>12.56</v>
      </c>
      <c r="Q244" s="1238"/>
      <c r="R244" s="1230"/>
    </row>
    <row r="245" spans="1:18" x14ac:dyDescent="0.2">
      <c r="A245" s="1215"/>
      <c r="B245" s="981" t="s">
        <v>1955</v>
      </c>
      <c r="C245" s="940" t="s">
        <v>1956</v>
      </c>
      <c r="D245" s="940" t="s">
        <v>626</v>
      </c>
      <c r="E245" s="941" t="s">
        <v>633</v>
      </c>
      <c r="F245" s="942">
        <v>2280</v>
      </c>
      <c r="G245" s="809">
        <f t="shared" si="4"/>
        <v>2280</v>
      </c>
      <c r="H245" s="809">
        <v>2280</v>
      </c>
      <c r="I245" s="809" t="s">
        <v>97</v>
      </c>
      <c r="J245" s="928">
        <v>407.54</v>
      </c>
      <c r="K245" s="928">
        <v>2882.48</v>
      </c>
      <c r="L245" s="901">
        <v>42482</v>
      </c>
      <c r="M245" s="901">
        <v>43192</v>
      </c>
      <c r="N245" s="903" t="s">
        <v>97</v>
      </c>
      <c r="O245" s="903">
        <v>25</v>
      </c>
      <c r="P245" s="904">
        <v>6.07</v>
      </c>
      <c r="Q245" s="1238"/>
      <c r="R245" s="1230"/>
    </row>
    <row r="246" spans="1:18" x14ac:dyDescent="0.2">
      <c r="A246" s="1215"/>
      <c r="B246" s="981" t="s">
        <v>1957</v>
      </c>
      <c r="C246" s="940" t="s">
        <v>1958</v>
      </c>
      <c r="D246" s="940" t="s">
        <v>1635</v>
      </c>
      <c r="E246" s="941" t="s">
        <v>633</v>
      </c>
      <c r="F246" s="942">
        <v>1216</v>
      </c>
      <c r="G246" s="809">
        <f t="shared" si="4"/>
        <v>1216</v>
      </c>
      <c r="H246" s="809">
        <v>1216</v>
      </c>
      <c r="I246" s="809" t="s">
        <v>97</v>
      </c>
      <c r="J246" s="928">
        <v>518.79999999999995</v>
      </c>
      <c r="K246" s="928">
        <v>2000.91</v>
      </c>
      <c r="L246" s="901">
        <v>42479</v>
      </c>
      <c r="M246" s="901">
        <v>43192</v>
      </c>
      <c r="N246" s="903" t="s">
        <v>97</v>
      </c>
      <c r="O246" s="903">
        <v>22</v>
      </c>
      <c r="P246" s="904">
        <v>5.51</v>
      </c>
      <c r="Q246" s="1238"/>
      <c r="R246" s="1230"/>
    </row>
    <row r="247" spans="1:18" x14ac:dyDescent="0.2">
      <c r="A247" s="1215"/>
      <c r="B247" s="981" t="s">
        <v>1959</v>
      </c>
      <c r="C247" s="940" t="s">
        <v>1960</v>
      </c>
      <c r="D247" s="940" t="s">
        <v>612</v>
      </c>
      <c r="E247" s="941" t="s">
        <v>633</v>
      </c>
      <c r="F247" s="942">
        <v>966</v>
      </c>
      <c r="G247" s="809">
        <f t="shared" si="4"/>
        <v>966</v>
      </c>
      <c r="H247" s="809">
        <v>966</v>
      </c>
      <c r="I247" s="809" t="s">
        <v>97</v>
      </c>
      <c r="J247" s="928">
        <v>335.87</v>
      </c>
      <c r="K247" s="928">
        <v>1081.03</v>
      </c>
      <c r="L247" s="901">
        <v>42377</v>
      </c>
      <c r="M247" s="901">
        <v>43192</v>
      </c>
      <c r="N247" s="903" t="s">
        <v>97</v>
      </c>
      <c r="O247" s="903">
        <v>13</v>
      </c>
      <c r="P247" s="904">
        <v>10.5</v>
      </c>
      <c r="Q247" s="1238"/>
      <c r="R247" s="1230"/>
    </row>
    <row r="248" spans="1:18" x14ac:dyDescent="0.2">
      <c r="A248" s="1215"/>
      <c r="B248" s="981" t="s">
        <v>1961</v>
      </c>
      <c r="C248" s="940" t="s">
        <v>1962</v>
      </c>
      <c r="D248" s="940" t="s">
        <v>609</v>
      </c>
      <c r="E248" s="941" t="s">
        <v>633</v>
      </c>
      <c r="F248" s="942">
        <v>844</v>
      </c>
      <c r="G248" s="809">
        <f t="shared" si="4"/>
        <v>844</v>
      </c>
      <c r="H248" s="809">
        <v>844</v>
      </c>
      <c r="I248" s="809" t="s">
        <v>97</v>
      </c>
      <c r="J248" s="928">
        <v>423.28</v>
      </c>
      <c r="K248" s="928">
        <v>1333.42</v>
      </c>
      <c r="L248" s="901">
        <v>42710</v>
      </c>
      <c r="M248" s="901">
        <v>43192</v>
      </c>
      <c r="N248" s="903" t="s">
        <v>97</v>
      </c>
      <c r="O248" s="903">
        <v>14</v>
      </c>
      <c r="P248" s="904">
        <v>8.2899999999999991</v>
      </c>
      <c r="Q248" s="1238"/>
      <c r="R248" s="1230"/>
    </row>
    <row r="249" spans="1:18" x14ac:dyDescent="0.2">
      <c r="A249" s="1215"/>
      <c r="B249" s="981" t="s">
        <v>231</v>
      </c>
      <c r="C249" s="1240" t="s">
        <v>484</v>
      </c>
      <c r="D249" s="1240" t="s">
        <v>1691</v>
      </c>
      <c r="E249" s="1241" t="s">
        <v>639</v>
      </c>
      <c r="F249" s="909">
        <v>652</v>
      </c>
      <c r="G249" s="966">
        <f t="shared" si="4"/>
        <v>652</v>
      </c>
      <c r="H249" s="966">
        <v>652</v>
      </c>
      <c r="I249" s="966" t="s">
        <v>97</v>
      </c>
      <c r="J249" s="911">
        <v>484.87</v>
      </c>
      <c r="K249" s="911">
        <v>2087.94</v>
      </c>
      <c r="L249" s="912">
        <v>39118</v>
      </c>
      <c r="M249" s="912">
        <v>39203</v>
      </c>
      <c r="N249" s="914" t="s">
        <v>97</v>
      </c>
      <c r="O249" s="914">
        <v>90</v>
      </c>
      <c r="P249" s="915">
        <v>1.61</v>
      </c>
      <c r="Q249" s="1238"/>
      <c r="R249" s="1230"/>
    </row>
    <row r="250" spans="1:18" x14ac:dyDescent="0.2">
      <c r="A250" s="1215"/>
      <c r="B250" s="981" t="s">
        <v>232</v>
      </c>
      <c r="C250" s="940" t="s">
        <v>485</v>
      </c>
      <c r="D250" s="940" t="s">
        <v>1691</v>
      </c>
      <c r="E250" s="941" t="s">
        <v>639</v>
      </c>
      <c r="F250" s="942">
        <v>735</v>
      </c>
      <c r="G250" s="809">
        <f t="shared" si="4"/>
        <v>735</v>
      </c>
      <c r="H250" s="809">
        <v>735</v>
      </c>
      <c r="I250" s="809" t="s">
        <v>97</v>
      </c>
      <c r="J250" s="928">
        <v>1188.54</v>
      </c>
      <c r="K250" s="928">
        <v>2181.4299999999898</v>
      </c>
      <c r="L250" s="901">
        <v>39766</v>
      </c>
      <c r="M250" s="901">
        <v>39801</v>
      </c>
      <c r="N250" s="903" t="s">
        <v>97</v>
      </c>
      <c r="O250" s="903">
        <v>95</v>
      </c>
      <c r="P250" s="904">
        <v>4.55</v>
      </c>
      <c r="Q250" s="1238"/>
      <c r="R250" s="1230"/>
    </row>
    <row r="251" spans="1:18" x14ac:dyDescent="0.2">
      <c r="A251" s="1215"/>
      <c r="B251" s="981" t="s">
        <v>233</v>
      </c>
      <c r="C251" s="1240" t="s">
        <v>486</v>
      </c>
      <c r="D251" s="1240" t="s">
        <v>607</v>
      </c>
      <c r="E251" s="1241" t="s">
        <v>1730</v>
      </c>
      <c r="F251" s="909">
        <v>1620</v>
      </c>
      <c r="G251" s="966">
        <f t="shared" si="4"/>
        <v>1620</v>
      </c>
      <c r="H251" s="966">
        <v>1620</v>
      </c>
      <c r="I251" s="966" t="s">
        <v>97</v>
      </c>
      <c r="J251" s="911">
        <v>787.00999999999897</v>
      </c>
      <c r="K251" s="911">
        <v>3201.17</v>
      </c>
      <c r="L251" s="912">
        <v>40063</v>
      </c>
      <c r="M251" s="912">
        <v>40883</v>
      </c>
      <c r="N251" s="914" t="s">
        <v>97</v>
      </c>
      <c r="O251" s="914">
        <v>47</v>
      </c>
      <c r="P251" s="915">
        <v>10.86</v>
      </c>
      <c r="Q251" s="1238"/>
      <c r="R251" s="1230"/>
    </row>
    <row r="252" spans="1:18" x14ac:dyDescent="0.2">
      <c r="A252" s="1215"/>
      <c r="B252" s="981" t="s">
        <v>235</v>
      </c>
      <c r="C252" s="940" t="s">
        <v>487</v>
      </c>
      <c r="D252" s="940" t="s">
        <v>1647</v>
      </c>
      <c r="E252" s="941" t="s">
        <v>1963</v>
      </c>
      <c r="F252" s="942">
        <v>274</v>
      </c>
      <c r="G252" s="809">
        <f t="shared" si="4"/>
        <v>274</v>
      </c>
      <c r="H252" s="809">
        <v>274</v>
      </c>
      <c r="I252" s="809" t="s">
        <v>97</v>
      </c>
      <c r="J252" s="928">
        <v>408.19</v>
      </c>
      <c r="K252" s="928">
        <v>1342.44</v>
      </c>
      <c r="L252" s="901">
        <v>38648</v>
      </c>
      <c r="M252" s="901">
        <v>39135</v>
      </c>
      <c r="N252" s="903" t="s">
        <v>97</v>
      </c>
      <c r="O252" s="903">
        <v>62</v>
      </c>
      <c r="P252" s="904">
        <v>0.41</v>
      </c>
      <c r="Q252" s="1238"/>
      <c r="R252" s="1230"/>
    </row>
    <row r="253" spans="1:18" x14ac:dyDescent="0.2">
      <c r="A253" s="1215"/>
      <c r="B253" s="981" t="s">
        <v>236</v>
      </c>
      <c r="C253" s="940" t="s">
        <v>488</v>
      </c>
      <c r="D253" s="940" t="s">
        <v>1647</v>
      </c>
      <c r="E253" s="941" t="s">
        <v>1731</v>
      </c>
      <c r="F253" s="942">
        <v>502</v>
      </c>
      <c r="G253" s="809">
        <f t="shared" si="4"/>
        <v>502</v>
      </c>
      <c r="H253" s="809">
        <v>502</v>
      </c>
      <c r="I253" s="809" t="s">
        <v>97</v>
      </c>
      <c r="J253" s="928">
        <v>336.1</v>
      </c>
      <c r="K253" s="928">
        <v>2278.4899999999898</v>
      </c>
      <c r="L253" s="901">
        <v>38721</v>
      </c>
      <c r="M253" s="901">
        <v>39171</v>
      </c>
      <c r="N253" s="903" t="s">
        <v>97</v>
      </c>
      <c r="O253" s="903">
        <v>69</v>
      </c>
      <c r="P253" s="904">
        <v>0.39</v>
      </c>
      <c r="Q253" s="1238"/>
      <c r="R253" s="1230"/>
    </row>
    <row r="254" spans="1:18" x14ac:dyDescent="0.2">
      <c r="A254" s="1215"/>
      <c r="B254" s="981" t="s">
        <v>237</v>
      </c>
      <c r="C254" s="940" t="s">
        <v>489</v>
      </c>
      <c r="D254" s="940" t="s">
        <v>1647</v>
      </c>
      <c r="E254" s="941" t="s">
        <v>1731</v>
      </c>
      <c r="F254" s="942">
        <v>334</v>
      </c>
      <c r="G254" s="809">
        <f t="shared" si="4"/>
        <v>334</v>
      </c>
      <c r="H254" s="809">
        <v>334</v>
      </c>
      <c r="I254" s="809" t="s">
        <v>97</v>
      </c>
      <c r="J254" s="928">
        <v>224.069999999999</v>
      </c>
      <c r="K254" s="928">
        <v>1462.3399999999899</v>
      </c>
      <c r="L254" s="901">
        <v>38620</v>
      </c>
      <c r="M254" s="901">
        <v>39171</v>
      </c>
      <c r="N254" s="903" t="s">
        <v>97</v>
      </c>
      <c r="O254" s="903">
        <v>56</v>
      </c>
      <c r="P254" s="904">
        <v>0.42</v>
      </c>
      <c r="Q254" s="1238"/>
      <c r="R254" s="1230"/>
    </row>
    <row r="255" spans="1:18" x14ac:dyDescent="0.2">
      <c r="A255" s="1215"/>
      <c r="B255" s="981" t="s">
        <v>238</v>
      </c>
      <c r="C255" s="1240" t="s">
        <v>490</v>
      </c>
      <c r="D255" s="1240" t="s">
        <v>1647</v>
      </c>
      <c r="E255" s="1241" t="s">
        <v>1732</v>
      </c>
      <c r="F255" s="909">
        <v>547</v>
      </c>
      <c r="G255" s="966">
        <f t="shared" si="4"/>
        <v>547</v>
      </c>
      <c r="H255" s="966">
        <v>547</v>
      </c>
      <c r="I255" s="966" t="s">
        <v>97</v>
      </c>
      <c r="J255" s="911">
        <v>642.63999999999896</v>
      </c>
      <c r="K255" s="911">
        <v>2297.9499999999898</v>
      </c>
      <c r="L255" s="912">
        <v>39469</v>
      </c>
      <c r="M255" s="912">
        <v>39505</v>
      </c>
      <c r="N255" s="914" t="s">
        <v>97</v>
      </c>
      <c r="O255" s="914">
        <v>56</v>
      </c>
      <c r="P255" s="915">
        <v>0.44</v>
      </c>
      <c r="Q255" s="1238"/>
      <c r="R255" s="1230"/>
    </row>
    <row r="256" spans="1:18" x14ac:dyDescent="0.2">
      <c r="A256" s="1215"/>
      <c r="B256" s="981" t="s">
        <v>239</v>
      </c>
      <c r="C256" s="940" t="s">
        <v>491</v>
      </c>
      <c r="D256" s="940" t="s">
        <v>1647</v>
      </c>
      <c r="E256" s="941" t="s">
        <v>1732</v>
      </c>
      <c r="F256" s="942">
        <v>475</v>
      </c>
      <c r="G256" s="809">
        <f t="shared" si="4"/>
        <v>475</v>
      </c>
      <c r="H256" s="809">
        <v>475</v>
      </c>
      <c r="I256" s="809" t="s">
        <v>97</v>
      </c>
      <c r="J256" s="928">
        <v>1441.8499999999899</v>
      </c>
      <c r="K256" s="928">
        <v>2470.6399999999899</v>
      </c>
      <c r="L256" s="901">
        <v>39476</v>
      </c>
      <c r="M256" s="901">
        <v>39505</v>
      </c>
      <c r="N256" s="903" t="s">
        <v>97</v>
      </c>
      <c r="O256" s="903">
        <v>71</v>
      </c>
      <c r="P256" s="904">
        <v>0.5</v>
      </c>
      <c r="Q256" s="1238"/>
      <c r="R256" s="1230"/>
    </row>
    <row r="257" spans="1:18" x14ac:dyDescent="0.2">
      <c r="A257" s="1215"/>
      <c r="B257" s="981" t="s">
        <v>240</v>
      </c>
      <c r="C257" s="1240" t="s">
        <v>492</v>
      </c>
      <c r="D257" s="1240" t="s">
        <v>1647</v>
      </c>
      <c r="E257" s="1241" t="s">
        <v>1732</v>
      </c>
      <c r="F257" s="909">
        <v>394</v>
      </c>
      <c r="G257" s="966">
        <f t="shared" si="4"/>
        <v>394</v>
      </c>
      <c r="H257" s="966">
        <v>394</v>
      </c>
      <c r="I257" s="966" t="s">
        <v>97</v>
      </c>
      <c r="J257" s="911">
        <v>529.92999999999904</v>
      </c>
      <c r="K257" s="911">
        <v>1787.96</v>
      </c>
      <c r="L257" s="912">
        <v>39469</v>
      </c>
      <c r="M257" s="912">
        <v>39505</v>
      </c>
      <c r="N257" s="914" t="s">
        <v>97</v>
      </c>
      <c r="O257" s="914">
        <v>50</v>
      </c>
      <c r="P257" s="915">
        <v>0.86</v>
      </c>
      <c r="Q257" s="1238"/>
      <c r="R257" s="1230"/>
    </row>
    <row r="258" spans="1:18" x14ac:dyDescent="0.2">
      <c r="A258" s="1215"/>
      <c r="B258" s="981" t="s">
        <v>241</v>
      </c>
      <c r="C258" s="940" t="s">
        <v>493</v>
      </c>
      <c r="D258" s="940" t="s">
        <v>1647</v>
      </c>
      <c r="E258" s="941" t="s">
        <v>1732</v>
      </c>
      <c r="F258" s="942">
        <v>249</v>
      </c>
      <c r="G258" s="809">
        <f t="shared" si="4"/>
        <v>249</v>
      </c>
      <c r="H258" s="809">
        <v>249</v>
      </c>
      <c r="I258" s="809" t="s">
        <v>97</v>
      </c>
      <c r="J258" s="928">
        <v>269.13999999999902</v>
      </c>
      <c r="K258" s="928">
        <v>1363.6099999999899</v>
      </c>
      <c r="L258" s="901">
        <v>39464</v>
      </c>
      <c r="M258" s="901">
        <v>39505</v>
      </c>
      <c r="N258" s="903" t="s">
        <v>97</v>
      </c>
      <c r="O258" s="903">
        <v>47</v>
      </c>
      <c r="P258" s="904">
        <v>0.67</v>
      </c>
      <c r="Q258" s="1238"/>
      <c r="R258" s="1230"/>
    </row>
    <row r="259" spans="1:18" x14ac:dyDescent="0.2">
      <c r="A259" s="1215"/>
      <c r="B259" s="981" t="s">
        <v>242</v>
      </c>
      <c r="C259" s="1240" t="s">
        <v>494</v>
      </c>
      <c r="D259" s="1240" t="s">
        <v>1647</v>
      </c>
      <c r="E259" s="1241" t="s">
        <v>1732</v>
      </c>
      <c r="F259" s="909">
        <v>229</v>
      </c>
      <c r="G259" s="966">
        <f t="shared" si="4"/>
        <v>229</v>
      </c>
      <c r="H259" s="966">
        <v>229</v>
      </c>
      <c r="I259" s="966" t="s">
        <v>97</v>
      </c>
      <c r="J259" s="911">
        <v>481.41</v>
      </c>
      <c r="K259" s="911">
        <v>1085.98</v>
      </c>
      <c r="L259" s="912">
        <v>39469</v>
      </c>
      <c r="M259" s="912">
        <v>39505</v>
      </c>
      <c r="N259" s="914" t="s">
        <v>97</v>
      </c>
      <c r="O259" s="914">
        <v>35</v>
      </c>
      <c r="P259" s="915">
        <v>0.82</v>
      </c>
      <c r="Q259" s="1238"/>
      <c r="R259" s="1230"/>
    </row>
    <row r="260" spans="1:18" x14ac:dyDescent="0.2">
      <c r="A260" s="1215"/>
      <c r="B260" s="981" t="s">
        <v>243</v>
      </c>
      <c r="C260" s="940" t="s">
        <v>495</v>
      </c>
      <c r="D260" s="940" t="s">
        <v>1647</v>
      </c>
      <c r="E260" s="941" t="s">
        <v>1732</v>
      </c>
      <c r="F260" s="942">
        <v>437</v>
      </c>
      <c r="G260" s="809">
        <f t="shared" si="4"/>
        <v>437</v>
      </c>
      <c r="H260" s="809">
        <v>437</v>
      </c>
      <c r="I260" s="809" t="s">
        <v>97</v>
      </c>
      <c r="J260" s="928">
        <v>928.53999999999905</v>
      </c>
      <c r="K260" s="928">
        <v>2228.2199999999898</v>
      </c>
      <c r="L260" s="901">
        <v>39465</v>
      </c>
      <c r="M260" s="901">
        <v>39507</v>
      </c>
      <c r="N260" s="903" t="s">
        <v>97</v>
      </c>
      <c r="O260" s="903">
        <v>54</v>
      </c>
      <c r="P260" s="904">
        <v>0.33</v>
      </c>
      <c r="Q260" s="1238"/>
      <c r="R260" s="1230"/>
    </row>
    <row r="261" spans="1:18" x14ac:dyDescent="0.2">
      <c r="A261" s="1215"/>
      <c r="B261" s="981" t="s">
        <v>244</v>
      </c>
      <c r="C261" s="940" t="s">
        <v>496</v>
      </c>
      <c r="D261" s="940" t="s">
        <v>1647</v>
      </c>
      <c r="E261" s="941" t="s">
        <v>1732</v>
      </c>
      <c r="F261" s="942">
        <v>616</v>
      </c>
      <c r="G261" s="809">
        <f t="shared" si="4"/>
        <v>616</v>
      </c>
      <c r="H261" s="809">
        <v>616</v>
      </c>
      <c r="I261" s="809" t="s">
        <v>97</v>
      </c>
      <c r="J261" s="928">
        <v>852.78999999999905</v>
      </c>
      <c r="K261" s="928">
        <v>2792.04</v>
      </c>
      <c r="L261" s="901">
        <v>39507</v>
      </c>
      <c r="M261" s="901">
        <v>39533</v>
      </c>
      <c r="N261" s="903" t="s">
        <v>97</v>
      </c>
      <c r="O261" s="903">
        <v>72</v>
      </c>
      <c r="P261" s="904">
        <v>1.0900000000000001</v>
      </c>
      <c r="Q261" s="1238"/>
      <c r="R261" s="1230"/>
    </row>
    <row r="262" spans="1:18" x14ac:dyDescent="0.2">
      <c r="A262" s="1215"/>
      <c r="B262" s="981" t="s">
        <v>245</v>
      </c>
      <c r="C262" s="940" t="s">
        <v>497</v>
      </c>
      <c r="D262" s="940" t="s">
        <v>1647</v>
      </c>
      <c r="E262" s="941" t="s">
        <v>1732</v>
      </c>
      <c r="F262" s="942">
        <v>4480</v>
      </c>
      <c r="G262" s="809">
        <f t="shared" si="4"/>
        <v>4480</v>
      </c>
      <c r="H262" s="809">
        <v>4480</v>
      </c>
      <c r="I262" s="809" t="s">
        <v>97</v>
      </c>
      <c r="J262" s="928">
        <v>2718.8099999999899</v>
      </c>
      <c r="K262" s="928">
        <v>21239.84</v>
      </c>
      <c r="L262" s="901">
        <v>39475</v>
      </c>
      <c r="M262" s="901">
        <v>40883</v>
      </c>
      <c r="N262" s="903" t="s">
        <v>97</v>
      </c>
      <c r="O262" s="903">
        <v>207</v>
      </c>
      <c r="P262" s="904">
        <v>0.02</v>
      </c>
      <c r="Q262" s="1238"/>
      <c r="R262" s="1230"/>
    </row>
    <row r="263" spans="1:18" x14ac:dyDescent="0.2">
      <c r="A263" s="1215"/>
      <c r="B263" s="981" t="s">
        <v>246</v>
      </c>
      <c r="C263" s="1240" t="s">
        <v>498</v>
      </c>
      <c r="D263" s="1240" t="s">
        <v>1647</v>
      </c>
      <c r="E263" s="1241" t="s">
        <v>1732</v>
      </c>
      <c r="F263" s="909">
        <v>1730</v>
      </c>
      <c r="G263" s="966">
        <f t="shared" si="4"/>
        <v>1730</v>
      </c>
      <c r="H263" s="966">
        <v>1730</v>
      </c>
      <c r="I263" s="966" t="s">
        <v>97</v>
      </c>
      <c r="J263" s="911">
        <v>875.71</v>
      </c>
      <c r="K263" s="911">
        <v>6350.13</v>
      </c>
      <c r="L263" s="912">
        <v>39132</v>
      </c>
      <c r="M263" s="912">
        <v>40883</v>
      </c>
      <c r="N263" s="914" t="s">
        <v>97</v>
      </c>
      <c r="O263" s="914">
        <v>82</v>
      </c>
      <c r="P263" s="915">
        <v>0.98</v>
      </c>
      <c r="Q263" s="1238"/>
      <c r="R263" s="1230"/>
    </row>
    <row r="264" spans="1:18" x14ac:dyDescent="0.2">
      <c r="A264" s="1215"/>
      <c r="B264" s="981" t="s">
        <v>247</v>
      </c>
      <c r="C264" s="940" t="s">
        <v>499</v>
      </c>
      <c r="D264" s="940" t="s">
        <v>1691</v>
      </c>
      <c r="E264" s="941" t="s">
        <v>639</v>
      </c>
      <c r="F264" s="942">
        <v>1140</v>
      </c>
      <c r="G264" s="809">
        <f t="shared" si="4"/>
        <v>1140</v>
      </c>
      <c r="H264" s="809">
        <v>1140</v>
      </c>
      <c r="I264" s="809" t="s">
        <v>97</v>
      </c>
      <c r="J264" s="928">
        <v>1075.1400000000001</v>
      </c>
      <c r="K264" s="928">
        <v>3821.8899999999899</v>
      </c>
      <c r="L264" s="901">
        <v>39462</v>
      </c>
      <c r="M264" s="901">
        <v>39479</v>
      </c>
      <c r="N264" s="903" t="s">
        <v>97</v>
      </c>
      <c r="O264" s="903">
        <v>126</v>
      </c>
      <c r="P264" s="904">
        <v>3.65</v>
      </c>
      <c r="Q264" s="1238"/>
      <c r="R264" s="1230"/>
    </row>
    <row r="265" spans="1:18" x14ac:dyDescent="0.2">
      <c r="A265" s="1215"/>
      <c r="B265" s="981" t="s">
        <v>248</v>
      </c>
      <c r="C265" s="1240" t="s">
        <v>500</v>
      </c>
      <c r="D265" s="1240" t="s">
        <v>1691</v>
      </c>
      <c r="E265" s="1241" t="s">
        <v>639</v>
      </c>
      <c r="F265" s="909">
        <v>466</v>
      </c>
      <c r="G265" s="966">
        <f t="shared" si="4"/>
        <v>466</v>
      </c>
      <c r="H265" s="966">
        <v>466</v>
      </c>
      <c r="I265" s="966" t="s">
        <v>97</v>
      </c>
      <c r="J265" s="911">
        <v>894.52999999999895</v>
      </c>
      <c r="K265" s="911">
        <v>1473.76</v>
      </c>
      <c r="L265" s="912">
        <v>39462</v>
      </c>
      <c r="M265" s="912">
        <v>39479</v>
      </c>
      <c r="N265" s="914" t="s">
        <v>97</v>
      </c>
      <c r="O265" s="914">
        <v>56</v>
      </c>
      <c r="P265" s="915">
        <v>4.34</v>
      </c>
      <c r="Q265" s="1238"/>
      <c r="R265" s="1230"/>
    </row>
    <row r="266" spans="1:18" x14ac:dyDescent="0.2">
      <c r="A266" s="1215"/>
      <c r="B266" s="981" t="s">
        <v>249</v>
      </c>
      <c r="C266" s="940" t="s">
        <v>501</v>
      </c>
      <c r="D266" s="940" t="s">
        <v>1691</v>
      </c>
      <c r="E266" s="941" t="s">
        <v>639</v>
      </c>
      <c r="F266" s="942">
        <v>949</v>
      </c>
      <c r="G266" s="809">
        <f t="shared" si="4"/>
        <v>949</v>
      </c>
      <c r="H266" s="809">
        <v>949</v>
      </c>
      <c r="I266" s="809" t="s">
        <v>97</v>
      </c>
      <c r="J266" s="928">
        <v>1274.45</v>
      </c>
      <c r="K266" s="928">
        <v>4482.22</v>
      </c>
      <c r="L266" s="901">
        <v>34936</v>
      </c>
      <c r="M266" s="901">
        <v>39630</v>
      </c>
      <c r="N266" s="903" t="s">
        <v>97</v>
      </c>
      <c r="O266" s="903">
        <v>225</v>
      </c>
      <c r="P266" s="904">
        <v>1.48</v>
      </c>
      <c r="Q266" s="1238"/>
      <c r="R266" s="1230"/>
    </row>
    <row r="267" spans="1:18" x14ac:dyDescent="0.2">
      <c r="A267" s="1215"/>
      <c r="B267" s="981" t="s">
        <v>250</v>
      </c>
      <c r="C267" s="1240" t="s">
        <v>502</v>
      </c>
      <c r="D267" s="1240" t="s">
        <v>1651</v>
      </c>
      <c r="E267" s="1241" t="s">
        <v>1733</v>
      </c>
      <c r="F267" s="909">
        <v>712</v>
      </c>
      <c r="G267" s="966">
        <f t="shared" si="4"/>
        <v>712</v>
      </c>
      <c r="H267" s="966">
        <v>712</v>
      </c>
      <c r="I267" s="966" t="s">
        <v>97</v>
      </c>
      <c r="J267" s="911">
        <v>710.49</v>
      </c>
      <c r="K267" s="911">
        <v>1686.3299999999899</v>
      </c>
      <c r="L267" s="912">
        <v>38938</v>
      </c>
      <c r="M267" s="912">
        <v>39135</v>
      </c>
      <c r="N267" s="914" t="s">
        <v>97</v>
      </c>
      <c r="O267" s="914">
        <v>75</v>
      </c>
      <c r="P267" s="915">
        <v>10.66</v>
      </c>
      <c r="Q267" s="1238"/>
      <c r="R267" s="1230"/>
    </row>
    <row r="268" spans="1:18" x14ac:dyDescent="0.2">
      <c r="A268" s="1215"/>
      <c r="B268" s="981" t="s">
        <v>251</v>
      </c>
      <c r="C268" s="940" t="s">
        <v>503</v>
      </c>
      <c r="D268" s="940" t="s">
        <v>1651</v>
      </c>
      <c r="E268" s="941" t="s">
        <v>1733</v>
      </c>
      <c r="F268" s="942">
        <v>553</v>
      </c>
      <c r="G268" s="809">
        <f t="shared" si="4"/>
        <v>553</v>
      </c>
      <c r="H268" s="809">
        <v>553</v>
      </c>
      <c r="I268" s="809" t="s">
        <v>97</v>
      </c>
      <c r="J268" s="928">
        <v>378.27999999999901</v>
      </c>
      <c r="K268" s="928">
        <v>1678.6099999999899</v>
      </c>
      <c r="L268" s="901">
        <v>39466</v>
      </c>
      <c r="M268" s="901">
        <v>39507</v>
      </c>
      <c r="N268" s="903" t="s">
        <v>97</v>
      </c>
      <c r="O268" s="903">
        <v>86</v>
      </c>
      <c r="P268" s="904">
        <v>8.77</v>
      </c>
      <c r="Q268" s="1238"/>
      <c r="R268" s="1230"/>
    </row>
    <row r="269" spans="1:18" x14ac:dyDescent="0.2">
      <c r="A269" s="1215"/>
      <c r="B269" s="981" t="s">
        <v>252</v>
      </c>
      <c r="C269" s="940" t="s">
        <v>504</v>
      </c>
      <c r="D269" s="940" t="s">
        <v>1651</v>
      </c>
      <c r="E269" s="941" t="s">
        <v>1733</v>
      </c>
      <c r="F269" s="942">
        <v>1020</v>
      </c>
      <c r="G269" s="809">
        <f t="shared" si="4"/>
        <v>1020</v>
      </c>
      <c r="H269" s="809">
        <v>1020</v>
      </c>
      <c r="I269" s="809" t="s">
        <v>97</v>
      </c>
      <c r="J269" s="928">
        <v>553.1</v>
      </c>
      <c r="K269" s="928">
        <v>2893.3499999999899</v>
      </c>
      <c r="L269" s="901">
        <v>39625</v>
      </c>
      <c r="M269" s="901">
        <v>39877</v>
      </c>
      <c r="N269" s="903" t="s">
        <v>97</v>
      </c>
      <c r="O269" s="903">
        <v>136</v>
      </c>
      <c r="P269" s="904">
        <v>6.77</v>
      </c>
      <c r="Q269" s="1238"/>
      <c r="R269" s="1230"/>
    </row>
    <row r="270" spans="1:18" x14ac:dyDescent="0.2">
      <c r="A270" s="1215"/>
      <c r="B270" s="981" t="s">
        <v>253</v>
      </c>
      <c r="C270" s="940" t="s">
        <v>1502</v>
      </c>
      <c r="D270" s="940" t="s">
        <v>1651</v>
      </c>
      <c r="E270" s="941" t="s">
        <v>1733</v>
      </c>
      <c r="F270" s="942">
        <v>1590</v>
      </c>
      <c r="G270" s="809">
        <f t="shared" si="4"/>
        <v>1590</v>
      </c>
      <c r="H270" s="809">
        <v>1590</v>
      </c>
      <c r="I270" s="809" t="s">
        <v>97</v>
      </c>
      <c r="J270" s="928">
        <v>743.16999999999905</v>
      </c>
      <c r="K270" s="928">
        <v>3824.15</v>
      </c>
      <c r="L270" s="901">
        <v>39659</v>
      </c>
      <c r="M270" s="901">
        <v>40729</v>
      </c>
      <c r="N270" s="903" t="s">
        <v>97</v>
      </c>
      <c r="O270" s="903">
        <v>57</v>
      </c>
      <c r="P270" s="904">
        <v>7.73</v>
      </c>
      <c r="Q270" s="1238"/>
      <c r="R270" s="1230"/>
    </row>
    <row r="271" spans="1:18" x14ac:dyDescent="0.2">
      <c r="A271" s="1215"/>
      <c r="B271" s="981" t="s">
        <v>254</v>
      </c>
      <c r="C271" s="1240" t="s">
        <v>506</v>
      </c>
      <c r="D271" s="1240" t="s">
        <v>1651</v>
      </c>
      <c r="E271" s="1241" t="s">
        <v>1733</v>
      </c>
      <c r="F271" s="909">
        <v>3770</v>
      </c>
      <c r="G271" s="966">
        <f t="shared" si="4"/>
        <v>3770</v>
      </c>
      <c r="H271" s="966">
        <v>3770</v>
      </c>
      <c r="I271" s="966" t="s">
        <v>97</v>
      </c>
      <c r="J271" s="911">
        <v>1145.3199999999899</v>
      </c>
      <c r="K271" s="911">
        <v>9636.5</v>
      </c>
      <c r="L271" s="912">
        <v>39475</v>
      </c>
      <c r="M271" s="912">
        <v>40883</v>
      </c>
      <c r="N271" s="914" t="s">
        <v>97</v>
      </c>
      <c r="O271" s="914">
        <v>58</v>
      </c>
      <c r="P271" s="915">
        <v>5.99</v>
      </c>
      <c r="Q271" s="1238"/>
      <c r="R271" s="1230"/>
    </row>
    <row r="272" spans="1:18" x14ac:dyDescent="0.2">
      <c r="A272" s="1215"/>
      <c r="B272" s="981" t="s">
        <v>255</v>
      </c>
      <c r="C272" s="940" t="s">
        <v>507</v>
      </c>
      <c r="D272" s="940" t="s">
        <v>1685</v>
      </c>
      <c r="E272" s="941" t="s">
        <v>1733</v>
      </c>
      <c r="F272" s="942">
        <v>652</v>
      </c>
      <c r="G272" s="809">
        <f t="shared" si="4"/>
        <v>652</v>
      </c>
      <c r="H272" s="809">
        <v>652</v>
      </c>
      <c r="I272" s="809" t="s">
        <v>97</v>
      </c>
      <c r="J272" s="928">
        <v>417.94</v>
      </c>
      <c r="K272" s="928">
        <v>1432.75</v>
      </c>
      <c r="L272" s="901">
        <v>39113</v>
      </c>
      <c r="M272" s="901">
        <v>39142</v>
      </c>
      <c r="N272" s="903" t="s">
        <v>97</v>
      </c>
      <c r="O272" s="903">
        <v>14</v>
      </c>
      <c r="P272" s="904">
        <v>6.04</v>
      </c>
      <c r="Q272" s="1238"/>
      <c r="R272" s="1230"/>
    </row>
    <row r="273" spans="1:18" x14ac:dyDescent="0.2">
      <c r="A273" s="1215"/>
      <c r="B273" s="981" t="s">
        <v>256</v>
      </c>
      <c r="C273" s="940" t="s">
        <v>508</v>
      </c>
      <c r="D273" s="940" t="s">
        <v>1685</v>
      </c>
      <c r="E273" s="941" t="s">
        <v>1733</v>
      </c>
      <c r="F273" s="942">
        <v>794</v>
      </c>
      <c r="G273" s="809">
        <f t="shared" si="4"/>
        <v>794</v>
      </c>
      <c r="H273" s="809">
        <v>794</v>
      </c>
      <c r="I273" s="809" t="s">
        <v>97</v>
      </c>
      <c r="J273" s="928">
        <v>441.76999999999902</v>
      </c>
      <c r="K273" s="928">
        <v>1589.9</v>
      </c>
      <c r="L273" s="901">
        <v>39128</v>
      </c>
      <c r="M273" s="901">
        <v>39150</v>
      </c>
      <c r="N273" s="903" t="s">
        <v>97</v>
      </c>
      <c r="O273" s="903">
        <v>23</v>
      </c>
      <c r="P273" s="904">
        <v>5.95</v>
      </c>
      <c r="Q273" s="1238"/>
      <c r="R273" s="1230"/>
    </row>
    <row r="274" spans="1:18" x14ac:dyDescent="0.2">
      <c r="A274" s="1215"/>
      <c r="B274" s="981" t="s">
        <v>257</v>
      </c>
      <c r="C274" s="940" t="s">
        <v>509</v>
      </c>
      <c r="D274" s="940" t="s">
        <v>1685</v>
      </c>
      <c r="E274" s="941" t="s">
        <v>1733</v>
      </c>
      <c r="F274" s="942">
        <v>1190</v>
      </c>
      <c r="G274" s="809">
        <f t="shared" si="4"/>
        <v>1190</v>
      </c>
      <c r="H274" s="809">
        <v>1190</v>
      </c>
      <c r="I274" s="809" t="s">
        <v>97</v>
      </c>
      <c r="J274" s="928">
        <v>384.47</v>
      </c>
      <c r="K274" s="928">
        <v>2956.4099999999899</v>
      </c>
      <c r="L274" s="901">
        <v>39665</v>
      </c>
      <c r="M274" s="901">
        <v>39786</v>
      </c>
      <c r="N274" s="903" t="s">
        <v>97</v>
      </c>
      <c r="O274" s="903">
        <v>55</v>
      </c>
      <c r="P274" s="904">
        <v>7.51</v>
      </c>
      <c r="Q274" s="1238"/>
      <c r="R274" s="1230"/>
    </row>
    <row r="275" spans="1:18" x14ac:dyDescent="0.2">
      <c r="A275" s="1215"/>
      <c r="B275" s="981" t="s">
        <v>258</v>
      </c>
      <c r="C275" s="1240" t="s">
        <v>1503</v>
      </c>
      <c r="D275" s="1240" t="s">
        <v>607</v>
      </c>
      <c r="E275" s="1241" t="s">
        <v>1733</v>
      </c>
      <c r="F275" s="909">
        <v>1020</v>
      </c>
      <c r="G275" s="966">
        <f t="shared" si="4"/>
        <v>1020</v>
      </c>
      <c r="H275" s="966">
        <v>1020</v>
      </c>
      <c r="I275" s="966" t="s">
        <v>97</v>
      </c>
      <c r="J275" s="911">
        <v>436.6</v>
      </c>
      <c r="K275" s="911">
        <v>2618.13</v>
      </c>
      <c r="L275" s="912">
        <v>39864</v>
      </c>
      <c r="M275" s="912">
        <v>40855</v>
      </c>
      <c r="N275" s="914" t="s">
        <v>97</v>
      </c>
      <c r="O275" s="914">
        <v>38</v>
      </c>
      <c r="P275" s="915">
        <v>11.4</v>
      </c>
      <c r="Q275" s="1238"/>
      <c r="R275" s="1230"/>
    </row>
    <row r="276" spans="1:18" x14ac:dyDescent="0.2">
      <c r="A276" s="1215"/>
      <c r="B276" s="981" t="s">
        <v>259</v>
      </c>
      <c r="C276" s="940" t="s">
        <v>1504</v>
      </c>
      <c r="D276" s="940" t="s">
        <v>607</v>
      </c>
      <c r="E276" s="941" t="s">
        <v>1733</v>
      </c>
      <c r="F276" s="942">
        <v>1810</v>
      </c>
      <c r="G276" s="809">
        <f t="shared" ref="G276:G284" si="5">ROUNDDOWN(F276,0)</f>
        <v>1810</v>
      </c>
      <c r="H276" s="809">
        <v>1810</v>
      </c>
      <c r="I276" s="809" t="s">
        <v>97</v>
      </c>
      <c r="J276" s="928">
        <v>694.62</v>
      </c>
      <c r="K276" s="928">
        <v>4231.4099999999899</v>
      </c>
      <c r="L276" s="901">
        <v>39123</v>
      </c>
      <c r="M276" s="901">
        <v>41520</v>
      </c>
      <c r="N276" s="903" t="s">
        <v>97</v>
      </c>
      <c r="O276" s="903">
        <v>54</v>
      </c>
      <c r="P276" s="904">
        <v>9.93</v>
      </c>
      <c r="Q276" s="1238"/>
      <c r="R276" s="1230"/>
    </row>
    <row r="277" spans="1:18" x14ac:dyDescent="0.2">
      <c r="A277" s="1215"/>
      <c r="B277" s="981" t="s">
        <v>260</v>
      </c>
      <c r="C277" s="940" t="s">
        <v>512</v>
      </c>
      <c r="D277" s="940" t="s">
        <v>1657</v>
      </c>
      <c r="E277" s="941" t="s">
        <v>640</v>
      </c>
      <c r="F277" s="942">
        <v>588</v>
      </c>
      <c r="G277" s="809">
        <f t="shared" si="5"/>
        <v>588</v>
      </c>
      <c r="H277" s="809">
        <v>588</v>
      </c>
      <c r="I277" s="809" t="s">
        <v>97</v>
      </c>
      <c r="J277" s="928">
        <v>449.00999999999902</v>
      </c>
      <c r="K277" s="928">
        <v>2299.36</v>
      </c>
      <c r="L277" s="901">
        <v>39149</v>
      </c>
      <c r="M277" s="901">
        <v>39218</v>
      </c>
      <c r="N277" s="903" t="s">
        <v>97</v>
      </c>
      <c r="O277" s="903">
        <v>99</v>
      </c>
      <c r="P277" s="904">
        <v>1.46</v>
      </c>
      <c r="Q277" s="1238"/>
      <c r="R277" s="1230"/>
    </row>
    <row r="278" spans="1:18" x14ac:dyDescent="0.2">
      <c r="A278" s="1215"/>
      <c r="B278" s="981" t="s">
        <v>261</v>
      </c>
      <c r="C278" s="940" t="s">
        <v>513</v>
      </c>
      <c r="D278" s="940" t="s">
        <v>1657</v>
      </c>
      <c r="E278" s="941" t="s">
        <v>640</v>
      </c>
      <c r="F278" s="942">
        <v>265</v>
      </c>
      <c r="G278" s="809">
        <f t="shared" si="5"/>
        <v>265</v>
      </c>
      <c r="H278" s="809">
        <v>265</v>
      </c>
      <c r="I278" s="809" t="s">
        <v>97</v>
      </c>
      <c r="J278" s="928">
        <v>331.13999999999902</v>
      </c>
      <c r="K278" s="928">
        <v>994.22</v>
      </c>
      <c r="L278" s="901">
        <v>39153</v>
      </c>
      <c r="M278" s="901">
        <v>39218</v>
      </c>
      <c r="N278" s="903" t="s">
        <v>97</v>
      </c>
      <c r="O278" s="903">
        <v>50</v>
      </c>
      <c r="P278" s="904">
        <v>2.4700000000000002</v>
      </c>
      <c r="Q278" s="1238"/>
      <c r="R278" s="1230"/>
    </row>
    <row r="279" spans="1:18" x14ac:dyDescent="0.2">
      <c r="A279" s="1215"/>
      <c r="B279" s="981" t="s">
        <v>262</v>
      </c>
      <c r="C279" s="1240" t="s">
        <v>514</v>
      </c>
      <c r="D279" s="1240" t="s">
        <v>1657</v>
      </c>
      <c r="E279" s="1241" t="s">
        <v>640</v>
      </c>
      <c r="F279" s="909">
        <v>398</v>
      </c>
      <c r="G279" s="966">
        <f t="shared" si="5"/>
        <v>398</v>
      </c>
      <c r="H279" s="966">
        <v>398</v>
      </c>
      <c r="I279" s="966" t="s">
        <v>97</v>
      </c>
      <c r="J279" s="911">
        <v>369.88</v>
      </c>
      <c r="K279" s="911">
        <v>1345.0799999999899</v>
      </c>
      <c r="L279" s="912">
        <v>39492</v>
      </c>
      <c r="M279" s="912">
        <v>39512</v>
      </c>
      <c r="N279" s="914" t="s">
        <v>97</v>
      </c>
      <c r="O279" s="914">
        <v>62</v>
      </c>
      <c r="P279" s="915">
        <v>0.63</v>
      </c>
      <c r="Q279" s="1238"/>
      <c r="R279" s="1230"/>
    </row>
    <row r="280" spans="1:18" x14ac:dyDescent="0.2">
      <c r="A280" s="1215"/>
      <c r="B280" s="981" t="s">
        <v>263</v>
      </c>
      <c r="C280" s="940" t="s">
        <v>515</v>
      </c>
      <c r="D280" s="940" t="s">
        <v>1657</v>
      </c>
      <c r="E280" s="941" t="s">
        <v>640</v>
      </c>
      <c r="F280" s="942">
        <v>622</v>
      </c>
      <c r="G280" s="809">
        <f>ROUNDDOWN(F280,0)</f>
        <v>622</v>
      </c>
      <c r="H280" s="809">
        <v>622</v>
      </c>
      <c r="I280" s="809" t="s">
        <v>97</v>
      </c>
      <c r="J280" s="928">
        <v>490.50999999999902</v>
      </c>
      <c r="K280" s="928">
        <v>2080.0799999999899</v>
      </c>
      <c r="L280" s="901">
        <v>39510</v>
      </c>
      <c r="M280" s="901">
        <v>39526</v>
      </c>
      <c r="N280" s="903" t="s">
        <v>97</v>
      </c>
      <c r="O280" s="903">
        <v>94</v>
      </c>
      <c r="P280" s="904">
        <v>2.37</v>
      </c>
      <c r="Q280" s="1238"/>
      <c r="R280" s="1230"/>
    </row>
    <row r="281" spans="1:18" x14ac:dyDescent="0.2">
      <c r="A281" s="1215"/>
      <c r="B281" s="981" t="s">
        <v>264</v>
      </c>
      <c r="C281" s="940" t="s">
        <v>516</v>
      </c>
      <c r="D281" s="940" t="s">
        <v>1657</v>
      </c>
      <c r="E281" s="941" t="s">
        <v>640</v>
      </c>
      <c r="F281" s="942">
        <v>604</v>
      </c>
      <c r="G281" s="809">
        <f t="shared" si="5"/>
        <v>604</v>
      </c>
      <c r="H281" s="809">
        <v>604</v>
      </c>
      <c r="I281" s="809" t="s">
        <v>97</v>
      </c>
      <c r="J281" s="928">
        <v>1010.33</v>
      </c>
      <c r="K281" s="928">
        <v>2194.85</v>
      </c>
      <c r="L281" s="901">
        <v>39518</v>
      </c>
      <c r="M281" s="901">
        <v>39535</v>
      </c>
      <c r="N281" s="903" t="s">
        <v>97</v>
      </c>
      <c r="O281" s="903">
        <v>59</v>
      </c>
      <c r="P281" s="904">
        <v>0.67</v>
      </c>
      <c r="Q281" s="1238"/>
      <c r="R281" s="1230"/>
    </row>
    <row r="282" spans="1:18" ht="15.5" thickBot="1" x14ac:dyDescent="0.25">
      <c r="A282" s="1215"/>
      <c r="B282" s="989" t="s">
        <v>803</v>
      </c>
      <c r="C282" s="1243" t="s">
        <v>816</v>
      </c>
      <c r="D282" s="1243" t="s">
        <v>1651</v>
      </c>
      <c r="E282" s="1244" t="s">
        <v>1733</v>
      </c>
      <c r="F282" s="1245">
        <v>1110</v>
      </c>
      <c r="G282" s="491">
        <f t="shared" si="5"/>
        <v>1110</v>
      </c>
      <c r="H282" s="491">
        <v>1110</v>
      </c>
      <c r="I282" s="491" t="s">
        <v>97</v>
      </c>
      <c r="J282" s="341">
        <v>400.53</v>
      </c>
      <c r="K282" s="341">
        <v>2393.4699999999998</v>
      </c>
      <c r="L282" s="955">
        <v>39672</v>
      </c>
      <c r="M282" s="955">
        <v>42465</v>
      </c>
      <c r="N282" s="342" t="s">
        <v>97</v>
      </c>
      <c r="O282" s="342">
        <v>31</v>
      </c>
      <c r="P282" s="956">
        <v>6.66</v>
      </c>
      <c r="Q282" s="1238"/>
      <c r="R282" s="1230"/>
    </row>
    <row r="283" spans="1:18" ht="16" thickTop="1" thickBot="1" x14ac:dyDescent="0.25">
      <c r="A283" s="1215"/>
      <c r="B283" s="1246" t="s">
        <v>1964</v>
      </c>
      <c r="C283" s="1247" t="s">
        <v>1965</v>
      </c>
      <c r="D283" s="1247" t="s">
        <v>1647</v>
      </c>
      <c r="E283" s="1248" t="s">
        <v>1966</v>
      </c>
      <c r="F283" s="1249">
        <v>3600</v>
      </c>
      <c r="G283" s="1250">
        <f t="shared" si="5"/>
        <v>3600</v>
      </c>
      <c r="H283" s="1250">
        <v>3600</v>
      </c>
      <c r="I283" s="1250" t="s">
        <v>97</v>
      </c>
      <c r="J283" s="900">
        <v>553.20000000000005</v>
      </c>
      <c r="K283" s="900">
        <v>4348.2299999999996</v>
      </c>
      <c r="L283" s="1251">
        <v>39532</v>
      </c>
      <c r="M283" s="1251">
        <v>43164</v>
      </c>
      <c r="N283" s="1252" t="s">
        <v>1890</v>
      </c>
      <c r="O283" s="1252">
        <v>140</v>
      </c>
      <c r="P283" s="1253">
        <v>0.09</v>
      </c>
      <c r="Q283" s="1238"/>
      <c r="R283" s="1230"/>
    </row>
    <row r="284" spans="1:18" ht="15.5" thickTop="1" x14ac:dyDescent="0.2">
      <c r="A284" s="1215"/>
      <c r="B284" s="990" t="s">
        <v>1967</v>
      </c>
      <c r="C284" s="991" t="s">
        <v>817</v>
      </c>
      <c r="D284" s="991" t="s">
        <v>617</v>
      </c>
      <c r="E284" s="992" t="s">
        <v>633</v>
      </c>
      <c r="F284" s="993">
        <v>4900</v>
      </c>
      <c r="G284" s="994">
        <f t="shared" si="5"/>
        <v>4900</v>
      </c>
      <c r="H284" s="994">
        <v>4900</v>
      </c>
      <c r="I284" s="995" t="s">
        <v>1890</v>
      </c>
      <c r="J284" s="996">
        <v>14427.02</v>
      </c>
      <c r="K284" s="996" t="s">
        <v>1915</v>
      </c>
      <c r="L284" s="997" t="s">
        <v>1890</v>
      </c>
      <c r="M284" s="997">
        <v>42516</v>
      </c>
      <c r="N284" s="993" t="s">
        <v>1880</v>
      </c>
      <c r="O284" s="993" t="s">
        <v>1890</v>
      </c>
      <c r="P284" s="998" t="s">
        <v>97</v>
      </c>
      <c r="Q284" s="1238"/>
      <c r="R284" s="1230"/>
    </row>
    <row r="285" spans="1:18" ht="16.25" customHeight="1" x14ac:dyDescent="0.2">
      <c r="A285" s="1215"/>
      <c r="B285" s="1254"/>
      <c r="C285" s="1255"/>
      <c r="D285" s="1254"/>
      <c r="E285" s="1254"/>
      <c r="F285" s="1254"/>
      <c r="G285" s="1256"/>
      <c r="H285" s="1256"/>
      <c r="I285" s="1256"/>
      <c r="J285" s="1257"/>
      <c r="K285" s="1257"/>
      <c r="L285" s="1258"/>
      <c r="M285" s="1258"/>
      <c r="N285" s="1258"/>
      <c r="O285" s="1254"/>
      <c r="P285" s="1254"/>
      <c r="R285" s="1230"/>
    </row>
    <row r="286" spans="1:18" ht="16.25" customHeight="1" x14ac:dyDescent="0.2">
      <c r="A286" s="1215"/>
      <c r="B286" s="1259"/>
      <c r="C286" s="1260" t="s">
        <v>1735</v>
      </c>
      <c r="D286" s="1261" t="s">
        <v>1890</v>
      </c>
      <c r="E286" s="1261" t="s">
        <v>1890</v>
      </c>
      <c r="F286" s="1262">
        <f>SUM(F4:F284)</f>
        <v>955984.14099999995</v>
      </c>
      <c r="G286" s="1262">
        <v>955984</v>
      </c>
      <c r="H286" s="1262">
        <v>948804</v>
      </c>
      <c r="I286" s="1263">
        <v>7180</v>
      </c>
      <c r="J286" s="1264">
        <v>1013107.8220743637</v>
      </c>
      <c r="K286" s="1376">
        <f>SUM(K4:K284)</f>
        <v>2244608.4199999981</v>
      </c>
      <c r="L286" s="1261" t="s">
        <v>97</v>
      </c>
      <c r="M286" s="1261" t="s">
        <v>97</v>
      </c>
      <c r="N286" s="1261" t="s">
        <v>97</v>
      </c>
      <c r="O286" s="1265">
        <v>55145</v>
      </c>
      <c r="P286" s="1266">
        <v>2.02</v>
      </c>
      <c r="R286" s="1230"/>
    </row>
    <row r="287" spans="1:18" ht="16.25" customHeight="1" x14ac:dyDescent="0.2">
      <c r="A287" s="1215"/>
      <c r="B287" s="1267"/>
      <c r="C287" s="1268" t="s">
        <v>1736</v>
      </c>
      <c r="D287" s="1014" t="s">
        <v>1890</v>
      </c>
      <c r="E287" s="1014" t="s">
        <v>1890</v>
      </c>
      <c r="F287" s="1015">
        <f>SUM(F4:F64)</f>
        <v>434550</v>
      </c>
      <c r="G287" s="1015">
        <v>434550</v>
      </c>
      <c r="H287" s="1015">
        <v>434550</v>
      </c>
      <c r="I287" s="1016" t="s">
        <v>97</v>
      </c>
      <c r="J287" s="1017">
        <v>199502.90207436497</v>
      </c>
      <c r="K287" s="1017">
        <f>SUM(K4:K64)</f>
        <v>789906.73999999894</v>
      </c>
      <c r="L287" s="1014" t="s">
        <v>97</v>
      </c>
      <c r="M287" s="1014" t="s">
        <v>97</v>
      </c>
      <c r="N287" s="1014" t="s">
        <v>97</v>
      </c>
      <c r="O287" s="1018">
        <v>32210</v>
      </c>
      <c r="P287" s="1269" t="s">
        <v>97</v>
      </c>
      <c r="R287" s="1230"/>
    </row>
    <row r="288" spans="1:18" ht="16.25" customHeight="1" x14ac:dyDescent="0.2">
      <c r="A288" s="1215"/>
      <c r="B288" s="1183"/>
      <c r="C288" s="1020" t="s">
        <v>1737</v>
      </c>
      <c r="D288" s="1021" t="s">
        <v>1890</v>
      </c>
      <c r="E288" s="1021" t="s">
        <v>1890</v>
      </c>
      <c r="F288" s="1022">
        <f t="shared" ref="F288" si="6">SUM(F65:F108)</f>
        <v>159783.141</v>
      </c>
      <c r="G288" s="1022">
        <v>159783</v>
      </c>
      <c r="H288" s="1022">
        <v>152603</v>
      </c>
      <c r="I288" s="1023">
        <v>7180</v>
      </c>
      <c r="J288" s="1024">
        <v>201743.43999999994</v>
      </c>
      <c r="K288" s="1024">
        <f>SUM(K65:K108)</f>
        <v>364476.29999999958</v>
      </c>
      <c r="L288" s="1021" t="s">
        <v>97</v>
      </c>
      <c r="M288" s="1021" t="s">
        <v>97</v>
      </c>
      <c r="N288" s="1021" t="s">
        <v>97</v>
      </c>
      <c r="O288" s="1025">
        <v>7418</v>
      </c>
      <c r="P288" s="1021" t="s">
        <v>97</v>
      </c>
      <c r="R288" s="1230"/>
    </row>
    <row r="289" spans="2:16" ht="16.25" customHeight="1" x14ac:dyDescent="0.2">
      <c r="B289" s="1187"/>
      <c r="C289" s="1027" t="s">
        <v>1738</v>
      </c>
      <c r="D289" s="1028" t="s">
        <v>1890</v>
      </c>
      <c r="E289" s="1028" t="s">
        <v>1890</v>
      </c>
      <c r="F289" s="1029">
        <f>SUM(F109:F127)</f>
        <v>161050</v>
      </c>
      <c r="G289" s="1029">
        <v>161050</v>
      </c>
      <c r="H289" s="1029">
        <v>161050</v>
      </c>
      <c r="I289" s="1030" t="s">
        <v>97</v>
      </c>
      <c r="J289" s="1031">
        <v>456869.22999999934</v>
      </c>
      <c r="K289" s="1031">
        <f>SUM(K109:K127)</f>
        <v>717849.36999999941</v>
      </c>
      <c r="L289" s="1028" t="s">
        <v>97</v>
      </c>
      <c r="M289" s="1028" t="s">
        <v>97</v>
      </c>
      <c r="N289" s="1028" t="s">
        <v>97</v>
      </c>
      <c r="O289" s="1032">
        <v>3766</v>
      </c>
      <c r="P289" s="1033" t="s">
        <v>97</v>
      </c>
    </row>
    <row r="290" spans="2:16" ht="16.25" customHeight="1" x14ac:dyDescent="0.2">
      <c r="B290" s="1270"/>
      <c r="C290" s="1035" t="s">
        <v>1739</v>
      </c>
      <c r="D290" s="1036" t="s">
        <v>1890</v>
      </c>
      <c r="E290" s="1036" t="s">
        <v>1890</v>
      </c>
      <c r="F290" s="1037">
        <f>SUM(F128:F282)</f>
        <v>192101</v>
      </c>
      <c r="G290" s="1037">
        <v>192101</v>
      </c>
      <c r="H290" s="1037">
        <v>192101</v>
      </c>
      <c r="I290" s="1038" t="s">
        <v>97</v>
      </c>
      <c r="J290" s="1039">
        <v>140012.02999999988</v>
      </c>
      <c r="K290" s="1039">
        <f>SUM(K128:K282)</f>
        <v>368027.77999999962</v>
      </c>
      <c r="L290" s="1036" t="s">
        <v>97</v>
      </c>
      <c r="M290" s="1036" t="s">
        <v>97</v>
      </c>
      <c r="N290" s="1036" t="s">
        <v>97</v>
      </c>
      <c r="O290" s="1040">
        <v>11609</v>
      </c>
      <c r="P290" s="1041" t="s">
        <v>97</v>
      </c>
    </row>
    <row r="291" spans="2:16" ht="16.25" customHeight="1" x14ac:dyDescent="0.2">
      <c r="B291" s="1271"/>
      <c r="C291" s="1272" t="s">
        <v>1968</v>
      </c>
      <c r="D291" s="1273" t="s">
        <v>1890</v>
      </c>
      <c r="E291" s="1273" t="s">
        <v>1890</v>
      </c>
      <c r="F291" s="1274">
        <f>SUM(F283)</f>
        <v>3600</v>
      </c>
      <c r="G291" s="1274">
        <v>3600</v>
      </c>
      <c r="H291" s="1274">
        <v>3600</v>
      </c>
      <c r="I291" s="1275" t="s">
        <v>1890</v>
      </c>
      <c r="J291" s="1276">
        <v>553.20000000000005</v>
      </c>
      <c r="K291" s="1377">
        <f>SUM(K283)</f>
        <v>4348.2299999999996</v>
      </c>
      <c r="L291" s="1273" t="s">
        <v>1890</v>
      </c>
      <c r="M291" s="1273" t="s">
        <v>1890</v>
      </c>
      <c r="N291" s="1273" t="s">
        <v>1890</v>
      </c>
      <c r="O291" s="1277">
        <v>140</v>
      </c>
      <c r="P291" s="1278" t="s">
        <v>1890</v>
      </c>
    </row>
    <row r="292" spans="2:16" ht="16.25" customHeight="1" x14ac:dyDescent="0.2">
      <c r="B292" s="1279"/>
      <c r="C292" s="1280" t="s">
        <v>1740</v>
      </c>
      <c r="D292" s="1281" t="s">
        <v>1890</v>
      </c>
      <c r="E292" s="1281" t="s">
        <v>1890</v>
      </c>
      <c r="F292" s="1282">
        <f>SUM(F284)</f>
        <v>4900</v>
      </c>
      <c r="G292" s="1282">
        <v>4900</v>
      </c>
      <c r="H292" s="1282">
        <v>4900</v>
      </c>
      <c r="I292" s="1283" t="s">
        <v>97</v>
      </c>
      <c r="J292" s="1284">
        <v>14427.02</v>
      </c>
      <c r="K292" s="1285" t="s">
        <v>97</v>
      </c>
      <c r="L292" s="1281" t="s">
        <v>97</v>
      </c>
      <c r="M292" s="1281" t="s">
        <v>97</v>
      </c>
      <c r="N292" s="1281" t="s">
        <v>97</v>
      </c>
      <c r="O292" s="1286" t="s">
        <v>97</v>
      </c>
      <c r="P292" s="1287" t="s">
        <v>97</v>
      </c>
    </row>
    <row r="293" spans="2:16" ht="16.25" customHeight="1" x14ac:dyDescent="0.2">
      <c r="B293" s="1203" t="s">
        <v>1969</v>
      </c>
      <c r="C293" s="1288"/>
    </row>
    <row r="294" spans="2:16" ht="16.25" customHeight="1" x14ac:dyDescent="0.2"/>
  </sheetData>
  <sheetProtection password="DD24" sheet="1" objects="1" scenarios="1"/>
  <phoneticPr fontId="2"/>
  <conditionalFormatting sqref="C285:P285 N97:N99 E100:O100 E104:O105 E101:K103 M101:O103 E109:P217 E106:K106 M106:O106 E219:P284 E218:N218 E4:P91 E92:O96 E107:O108">
    <cfRule type="expression" dxfId="140" priority="31">
      <formula>MOD(ROW(),2)=0</formula>
    </cfRule>
  </conditionalFormatting>
  <conditionalFormatting sqref="H99:M99 O99 F99">
    <cfRule type="expression" dxfId="139" priority="30">
      <formula>MOD(ROW(),2)=0</formula>
    </cfRule>
  </conditionalFormatting>
  <conditionalFormatting sqref="H97:M97 F97 O97">
    <cfRule type="expression" dxfId="138" priority="29">
      <formula>MOD(ROW(),2)=0</formula>
    </cfRule>
  </conditionalFormatting>
  <conditionalFormatting sqref="H98:M98 F98 O98">
    <cfRule type="expression" dxfId="137" priority="28">
      <formula>MOD(ROW(),2)=0</formula>
    </cfRule>
  </conditionalFormatting>
  <conditionalFormatting sqref="G97:G99">
    <cfRule type="expression" dxfId="136" priority="27">
      <formula>MOD(ROW(),2)=0</formula>
    </cfRule>
  </conditionalFormatting>
  <conditionalFormatting sqref="E97:E98">
    <cfRule type="expression" dxfId="135" priority="26">
      <formula>MOD(ROW(),2)=0</formula>
    </cfRule>
  </conditionalFormatting>
  <conditionalFormatting sqref="E99">
    <cfRule type="expression" dxfId="134" priority="25">
      <formula>MOD(ROW(),2)=0</formula>
    </cfRule>
  </conditionalFormatting>
  <conditionalFormatting sqref="C4:D46 C100:D284 C51:D96">
    <cfRule type="expression" dxfId="133" priority="24">
      <formula>MOD(ROW(),2)=0</formula>
    </cfRule>
  </conditionalFormatting>
  <conditionalFormatting sqref="L101:L103">
    <cfRule type="expression" dxfId="132" priority="23">
      <formula>MOD(ROW(),2)=0</formula>
    </cfRule>
  </conditionalFormatting>
  <conditionalFormatting sqref="L101:L103">
    <cfRule type="expression" dxfId="131" priority="18">
      <formula>MOD(ROW(),2)=1</formula>
    </cfRule>
    <cfRule type="expression" dxfId="130" priority="19">
      <formula>MOD(ROW(),2)=1</formula>
    </cfRule>
    <cfRule type="expression" dxfId="129" priority="20">
      <formula>"　=MOD(ROW(),2)=1 "</formula>
    </cfRule>
    <cfRule type="expression" dxfId="128" priority="21">
      <formula>MOD(ROW(),2)=0</formula>
    </cfRule>
    <cfRule type="expression" dxfId="127" priority="22">
      <formula>MOD(ROW(),2)=0</formula>
    </cfRule>
  </conditionalFormatting>
  <conditionalFormatting sqref="L106">
    <cfRule type="expression" dxfId="126" priority="17">
      <formula>MOD(ROW(),2)=0</formula>
    </cfRule>
  </conditionalFormatting>
  <conditionalFormatting sqref="L106">
    <cfRule type="expression" dxfId="125" priority="12">
      <formula>MOD(ROW(),2)=1</formula>
    </cfRule>
    <cfRule type="expression" dxfId="124" priority="13">
      <formula>MOD(ROW(),2)=1</formula>
    </cfRule>
    <cfRule type="expression" dxfId="123" priority="14">
      <formula>"　=MOD(ROW(),2)=1 "</formula>
    </cfRule>
    <cfRule type="expression" dxfId="122" priority="15">
      <formula>MOD(ROW(),2)=0</formula>
    </cfRule>
    <cfRule type="expression" dxfId="121" priority="16">
      <formula>MOD(ROW(),2)=0</formula>
    </cfRule>
  </conditionalFormatting>
  <conditionalFormatting sqref="O218:P218">
    <cfRule type="expression" dxfId="120" priority="7">
      <formula>MOD(ROW(),2)=1</formula>
    </cfRule>
    <cfRule type="expression" dxfId="119" priority="8">
      <formula>MOD(ROW(),2)=1</formula>
    </cfRule>
    <cfRule type="expression" dxfId="118" priority="9">
      <formula>"　=MOD(ROW(),2)=1 "</formula>
    </cfRule>
    <cfRule type="expression" dxfId="117" priority="10">
      <formula>MOD(ROW(),2)=0</formula>
    </cfRule>
    <cfRule type="expression" dxfId="116" priority="11">
      <formula>MOD(ROW(),2)=0</formula>
    </cfRule>
  </conditionalFormatting>
  <conditionalFormatting sqref="C47:D50">
    <cfRule type="expression" dxfId="115" priority="6">
      <formula>MOD(ROW(),2)=0</formula>
    </cfRule>
  </conditionalFormatting>
  <conditionalFormatting sqref="C97:D99">
    <cfRule type="expression" dxfId="114" priority="5">
      <formula>MOD(ROW(),2)=0</formula>
    </cfRule>
  </conditionalFormatting>
  <conditionalFormatting sqref="P100:P108 P92:P96">
    <cfRule type="expression" dxfId="113" priority="4">
      <formula>MOD(ROW(),2)=0</formula>
    </cfRule>
  </conditionalFormatting>
  <conditionalFormatting sqref="P99">
    <cfRule type="expression" dxfId="112" priority="3">
      <formula>MOD(ROW(),2)=0</formula>
    </cfRule>
  </conditionalFormatting>
  <conditionalFormatting sqref="P97">
    <cfRule type="expression" dxfId="111" priority="2">
      <formula>MOD(ROW(),2)=0</formula>
    </cfRule>
  </conditionalFormatting>
  <conditionalFormatting sqref="P98">
    <cfRule type="expression" dxfId="110" priority="1">
      <formula>MOD(ROW(),2)=0</formula>
    </cfRule>
  </conditionalFormatting>
  <pageMargins left="0.78740157480314965" right="0.78740157480314965" top="0.98425196850393704" bottom="0.98425196850393704" header="0.51181102362204722" footer="0.51181102362204722"/>
  <pageSetup paperSize="8" scale="51" fitToHeight="6"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8"/>
  <sheetViews>
    <sheetView showGridLines="0" zoomScaleNormal="100" workbookViewId="0">
      <pane xSplit="3" ySplit="3" topLeftCell="D124" activePane="bottomRight" state="frozen"/>
      <selection pane="topRight"/>
      <selection pane="bottomLeft"/>
      <selection pane="bottomRight" activeCell="D20" sqref="D20"/>
    </sheetView>
  </sheetViews>
  <sheetFormatPr defaultColWidth="9" defaultRowHeight="15" outlineLevelCol="1" x14ac:dyDescent="0.2"/>
  <cols>
    <col min="1" max="1" width="3.453125" style="870" customWidth="1"/>
    <col min="2" max="2" width="14.36328125" style="870" customWidth="1"/>
    <col min="3" max="3" width="52.36328125" style="999" bestFit="1" customWidth="1"/>
    <col min="4" max="4" width="32.36328125" style="870" bestFit="1" customWidth="1"/>
    <col min="5" max="5" width="48.6328125" style="870" bestFit="1" customWidth="1"/>
    <col min="6" max="6" width="20" style="870" hidden="1" customWidth="1" outlineLevel="1"/>
    <col min="7" max="7" width="17.1796875" style="1000" customWidth="1" collapsed="1"/>
    <col min="8" max="8" width="17.1796875" style="1000" customWidth="1"/>
    <col min="9" max="9" width="22.81640625" style="1000" customWidth="1"/>
    <col min="10" max="11" width="24" style="1001" customWidth="1"/>
    <col min="12" max="12" width="33" style="1002" customWidth="1"/>
    <col min="13" max="14" width="20" style="1002" customWidth="1"/>
    <col min="15" max="16" width="20" style="870" customWidth="1"/>
    <col min="17" max="17" width="9" style="870"/>
    <col min="18" max="18" width="12.81640625" style="870" customWidth="1"/>
    <col min="19" max="16384" width="9" style="870"/>
  </cols>
  <sheetData>
    <row r="1" spans="1:18" x14ac:dyDescent="0.2">
      <c r="A1" s="1"/>
      <c r="B1" s="1"/>
      <c r="C1" s="869"/>
      <c r="D1" s="1"/>
      <c r="E1" s="1"/>
      <c r="F1" s="527"/>
      <c r="G1" s="2"/>
      <c r="H1" s="2"/>
      <c r="I1" s="2"/>
      <c r="J1" s="2"/>
      <c r="K1" s="2"/>
      <c r="L1" s="2"/>
      <c r="M1" s="2"/>
      <c r="N1" s="2"/>
      <c r="O1" s="2"/>
    </row>
    <row r="2" spans="1:18" s="883" customFormat="1" ht="33.75" customHeight="1" x14ac:dyDescent="0.2">
      <c r="A2" s="135"/>
      <c r="B2" s="871" t="s">
        <v>699</v>
      </c>
      <c r="C2" s="872" t="s">
        <v>549</v>
      </c>
      <c r="D2" s="872" t="s">
        <v>603</v>
      </c>
      <c r="E2" s="873" t="s">
        <v>717</v>
      </c>
      <c r="F2" s="874" t="s">
        <v>594</v>
      </c>
      <c r="G2" s="874" t="s">
        <v>594</v>
      </c>
      <c r="H2" s="875" t="s">
        <v>718</v>
      </c>
      <c r="I2" s="876" t="s">
        <v>1188</v>
      </c>
      <c r="J2" s="877" t="s">
        <v>604</v>
      </c>
      <c r="K2" s="877" t="s">
        <v>605</v>
      </c>
      <c r="L2" s="878" t="s">
        <v>719</v>
      </c>
      <c r="M2" s="879" t="s">
        <v>1624</v>
      </c>
      <c r="N2" s="880" t="s">
        <v>1625</v>
      </c>
      <c r="O2" s="881" t="s">
        <v>1191</v>
      </c>
      <c r="P2" s="882" t="s">
        <v>1192</v>
      </c>
    </row>
    <row r="3" spans="1:18" s="883" customFormat="1" ht="15.75" customHeight="1" x14ac:dyDescent="0.2">
      <c r="A3" s="135"/>
      <c r="B3" s="884"/>
      <c r="C3" s="885"/>
      <c r="D3" s="886"/>
      <c r="E3" s="887" t="s">
        <v>1193</v>
      </c>
      <c r="F3" s="888" t="s">
        <v>1194</v>
      </c>
      <c r="G3" s="888" t="s">
        <v>1194</v>
      </c>
      <c r="H3" s="888" t="s">
        <v>1194</v>
      </c>
      <c r="I3" s="888" t="s">
        <v>1194</v>
      </c>
      <c r="J3" s="889" t="s">
        <v>1195</v>
      </c>
      <c r="K3" s="889" t="s">
        <v>0</v>
      </c>
      <c r="L3" s="890"/>
      <c r="M3" s="891"/>
      <c r="N3" s="892"/>
      <c r="O3" s="893" t="s">
        <v>1196</v>
      </c>
      <c r="P3" s="882" t="s">
        <v>274</v>
      </c>
    </row>
    <row r="4" spans="1:18" s="883" customFormat="1" ht="13.5" x14ac:dyDescent="0.2">
      <c r="A4" s="135"/>
      <c r="B4" s="894" t="s">
        <v>6</v>
      </c>
      <c r="C4" s="895" t="s">
        <v>595</v>
      </c>
      <c r="D4" s="895" t="s">
        <v>609</v>
      </c>
      <c r="E4" s="896" t="s">
        <v>632</v>
      </c>
      <c r="F4" s="897">
        <v>43900</v>
      </c>
      <c r="G4" s="898">
        <f>ROUNDDOWN(F4,0)</f>
        <v>43900</v>
      </c>
      <c r="H4" s="898">
        <v>43900</v>
      </c>
      <c r="I4" s="898" t="s">
        <v>97</v>
      </c>
      <c r="J4" s="899">
        <v>9298.2099999999991</v>
      </c>
      <c r="K4" s="900">
        <v>117258.88</v>
      </c>
      <c r="L4" s="901">
        <v>28641</v>
      </c>
      <c r="M4" s="901">
        <v>37963</v>
      </c>
      <c r="N4" s="902" t="s">
        <v>1626</v>
      </c>
      <c r="O4" s="903">
        <v>3250</v>
      </c>
      <c r="P4" s="904">
        <v>0.74</v>
      </c>
      <c r="Q4" s="905"/>
      <c r="R4" s="906"/>
    </row>
    <row r="5" spans="1:18" s="883" customFormat="1" ht="13.5" x14ac:dyDescent="0.2">
      <c r="A5" s="135"/>
      <c r="B5" s="894" t="s">
        <v>3</v>
      </c>
      <c r="C5" s="907" t="s">
        <v>277</v>
      </c>
      <c r="D5" s="907" t="s">
        <v>625</v>
      </c>
      <c r="E5" s="908" t="s">
        <v>632</v>
      </c>
      <c r="F5" s="909">
        <v>20500</v>
      </c>
      <c r="G5" s="910">
        <f t="shared" ref="G5:G69" si="0">ROUNDDOWN(F5,0)</f>
        <v>20500</v>
      </c>
      <c r="H5" s="910">
        <v>20500</v>
      </c>
      <c r="I5" s="910" t="s">
        <v>1199</v>
      </c>
      <c r="J5" s="911">
        <v>11670.4</v>
      </c>
      <c r="K5" s="911">
        <v>25260.48</v>
      </c>
      <c r="L5" s="912">
        <v>35246</v>
      </c>
      <c r="M5" s="912">
        <v>38429</v>
      </c>
      <c r="N5" s="913" t="s">
        <v>1627</v>
      </c>
      <c r="O5" s="914">
        <v>1836</v>
      </c>
      <c r="P5" s="915">
        <v>2.64</v>
      </c>
      <c r="Q5" s="905"/>
      <c r="R5" s="906"/>
    </row>
    <row r="6" spans="1:18" s="883" customFormat="1" ht="13.5" x14ac:dyDescent="0.2">
      <c r="A6" s="135"/>
      <c r="B6" s="894" t="s">
        <v>7</v>
      </c>
      <c r="C6" s="916" t="s">
        <v>278</v>
      </c>
      <c r="D6" s="916" t="s">
        <v>626</v>
      </c>
      <c r="E6" s="917" t="s">
        <v>633</v>
      </c>
      <c r="F6" s="918">
        <v>26700</v>
      </c>
      <c r="G6" s="369">
        <f t="shared" si="0"/>
        <v>26700</v>
      </c>
      <c r="H6" s="369">
        <v>26700</v>
      </c>
      <c r="I6" s="369" t="s">
        <v>97</v>
      </c>
      <c r="J6" s="919">
        <v>6365.8</v>
      </c>
      <c r="K6" s="920">
        <v>16050.53</v>
      </c>
      <c r="L6" s="921">
        <v>36675</v>
      </c>
      <c r="M6" s="921">
        <v>41726</v>
      </c>
      <c r="N6" s="922" t="s">
        <v>97</v>
      </c>
      <c r="O6" s="903">
        <v>1150</v>
      </c>
      <c r="P6" s="904">
        <v>0.83</v>
      </c>
      <c r="Q6" s="905"/>
      <c r="R6" s="906"/>
    </row>
    <row r="7" spans="1:18" s="883" customFormat="1" ht="13.5" x14ac:dyDescent="0.2">
      <c r="A7" s="135"/>
      <c r="B7" s="894" t="s">
        <v>5</v>
      </c>
      <c r="C7" s="916" t="s">
        <v>1304</v>
      </c>
      <c r="D7" s="916" t="s">
        <v>612</v>
      </c>
      <c r="E7" s="917" t="s">
        <v>633</v>
      </c>
      <c r="F7" s="918">
        <v>10000</v>
      </c>
      <c r="G7" s="369">
        <f t="shared" si="0"/>
        <v>10000</v>
      </c>
      <c r="H7" s="369">
        <v>10000</v>
      </c>
      <c r="I7" s="369" t="s">
        <v>1199</v>
      </c>
      <c r="J7" s="923">
        <v>1353.6199999999899</v>
      </c>
      <c r="K7" s="923">
        <v>9044.0400000000009</v>
      </c>
      <c r="L7" s="924">
        <v>27135</v>
      </c>
      <c r="M7" s="924">
        <v>39624</v>
      </c>
      <c r="N7" s="925" t="s">
        <v>1627</v>
      </c>
      <c r="O7" s="914">
        <v>212</v>
      </c>
      <c r="P7" s="915">
        <v>6.88</v>
      </c>
      <c r="Q7" s="905"/>
      <c r="R7" s="906"/>
    </row>
    <row r="8" spans="1:18" s="883" customFormat="1" ht="13.5" x14ac:dyDescent="0.2">
      <c r="A8" s="135"/>
      <c r="B8" s="894" t="s">
        <v>9</v>
      </c>
      <c r="C8" s="907" t="s">
        <v>1458</v>
      </c>
      <c r="D8" s="907" t="s">
        <v>612</v>
      </c>
      <c r="E8" s="908" t="s">
        <v>632</v>
      </c>
      <c r="F8" s="909">
        <v>10400</v>
      </c>
      <c r="G8" s="910">
        <f t="shared" si="0"/>
        <v>10400</v>
      </c>
      <c r="H8" s="910">
        <v>10400</v>
      </c>
      <c r="I8" s="910" t="s">
        <v>97</v>
      </c>
      <c r="J8" s="926">
        <v>637.08000000000004</v>
      </c>
      <c r="K8" s="927">
        <v>5358.55</v>
      </c>
      <c r="L8" s="901">
        <v>32049</v>
      </c>
      <c r="M8" s="901">
        <v>38258</v>
      </c>
      <c r="N8" s="902" t="s">
        <v>97</v>
      </c>
      <c r="O8" s="903">
        <v>344</v>
      </c>
      <c r="P8" s="904">
        <v>6.37</v>
      </c>
      <c r="Q8" s="905"/>
      <c r="R8" s="906"/>
    </row>
    <row r="9" spans="1:18" s="883" customFormat="1" ht="13.5" x14ac:dyDescent="0.2">
      <c r="A9" s="135"/>
      <c r="B9" s="894" t="s">
        <v>10</v>
      </c>
      <c r="C9" s="916" t="s">
        <v>283</v>
      </c>
      <c r="D9" s="916" t="s">
        <v>626</v>
      </c>
      <c r="E9" s="917" t="s">
        <v>632</v>
      </c>
      <c r="F9" s="918">
        <v>11100</v>
      </c>
      <c r="G9" s="369">
        <f t="shared" si="0"/>
        <v>11100</v>
      </c>
      <c r="H9" s="369">
        <v>11100</v>
      </c>
      <c r="I9" s="369" t="s">
        <v>97</v>
      </c>
      <c r="J9" s="923">
        <v>1844.44</v>
      </c>
      <c r="K9" s="923">
        <v>8683.7299999999905</v>
      </c>
      <c r="L9" s="924">
        <v>38391</v>
      </c>
      <c r="M9" s="924">
        <v>38961</v>
      </c>
      <c r="N9" s="925" t="s">
        <v>1627</v>
      </c>
      <c r="O9" s="914">
        <v>87</v>
      </c>
      <c r="P9" s="915">
        <v>1.29</v>
      </c>
      <c r="Q9" s="905"/>
      <c r="R9" s="906"/>
    </row>
    <row r="10" spans="1:18" s="883" customFormat="1" ht="13.5" x14ac:dyDescent="0.2">
      <c r="A10" s="135"/>
      <c r="B10" s="894" t="s">
        <v>11</v>
      </c>
      <c r="C10" s="907" t="s">
        <v>1459</v>
      </c>
      <c r="D10" s="907" t="s">
        <v>628</v>
      </c>
      <c r="E10" s="908" t="s">
        <v>1628</v>
      </c>
      <c r="F10" s="909">
        <v>7040</v>
      </c>
      <c r="G10" s="910">
        <f t="shared" si="0"/>
        <v>7040</v>
      </c>
      <c r="H10" s="910">
        <v>7040</v>
      </c>
      <c r="I10" s="910" t="s">
        <v>1199</v>
      </c>
      <c r="J10" s="911">
        <v>2074.6520743649899</v>
      </c>
      <c r="K10" s="928">
        <v>11425.2</v>
      </c>
      <c r="L10" s="901">
        <v>33305</v>
      </c>
      <c r="M10" s="901">
        <v>38132</v>
      </c>
      <c r="N10" s="902" t="s">
        <v>1199</v>
      </c>
      <c r="O10" s="903">
        <v>560</v>
      </c>
      <c r="P10" s="904">
        <v>2.99</v>
      </c>
      <c r="Q10" s="905"/>
      <c r="R10" s="906"/>
    </row>
    <row r="11" spans="1:18" s="883" customFormat="1" ht="13.5" x14ac:dyDescent="0.2">
      <c r="A11" s="135"/>
      <c r="B11" s="894" t="s">
        <v>12</v>
      </c>
      <c r="C11" s="916" t="s">
        <v>285</v>
      </c>
      <c r="D11" s="916" t="s">
        <v>609</v>
      </c>
      <c r="E11" s="917" t="s">
        <v>632</v>
      </c>
      <c r="F11" s="918">
        <v>8140</v>
      </c>
      <c r="G11" s="369">
        <f t="shared" si="0"/>
        <v>8140</v>
      </c>
      <c r="H11" s="369">
        <v>8140</v>
      </c>
      <c r="I11" s="369" t="s">
        <v>1199</v>
      </c>
      <c r="J11" s="923">
        <v>1101.49</v>
      </c>
      <c r="K11" s="923">
        <v>5858.26</v>
      </c>
      <c r="L11" s="924">
        <v>30064</v>
      </c>
      <c r="M11" s="924">
        <v>38686</v>
      </c>
      <c r="N11" s="925" t="s">
        <v>1199</v>
      </c>
      <c r="O11" s="914">
        <v>417</v>
      </c>
      <c r="P11" s="915">
        <v>11.6</v>
      </c>
      <c r="Q11" s="905"/>
      <c r="R11" s="906"/>
    </row>
    <row r="12" spans="1:18" s="883" customFormat="1" ht="13.5" x14ac:dyDescent="0.2">
      <c r="A12" s="135"/>
      <c r="B12" s="894" t="s">
        <v>13</v>
      </c>
      <c r="C12" s="907" t="s">
        <v>286</v>
      </c>
      <c r="D12" s="907" t="s">
        <v>612</v>
      </c>
      <c r="E12" s="908" t="s">
        <v>632</v>
      </c>
      <c r="F12" s="909">
        <v>5310</v>
      </c>
      <c r="G12" s="910">
        <f t="shared" si="0"/>
        <v>5310</v>
      </c>
      <c r="H12" s="910">
        <v>5310</v>
      </c>
      <c r="I12" s="910" t="s">
        <v>97</v>
      </c>
      <c r="J12" s="926">
        <v>566.22</v>
      </c>
      <c r="K12" s="927">
        <v>4463.8599999999897</v>
      </c>
      <c r="L12" s="901">
        <v>36231</v>
      </c>
      <c r="M12" s="901">
        <v>39717</v>
      </c>
      <c r="N12" s="902" t="s">
        <v>1627</v>
      </c>
      <c r="O12" s="903">
        <v>70</v>
      </c>
      <c r="P12" s="904">
        <v>5.48</v>
      </c>
      <c r="Q12" s="905"/>
      <c r="R12" s="906"/>
    </row>
    <row r="13" spans="1:18" s="883" customFormat="1" ht="13.5" x14ac:dyDescent="0.2">
      <c r="A13" s="135"/>
      <c r="B13" s="894" t="s">
        <v>15</v>
      </c>
      <c r="C13" s="916" t="s">
        <v>287</v>
      </c>
      <c r="D13" s="916" t="s">
        <v>626</v>
      </c>
      <c r="E13" s="917" t="s">
        <v>1629</v>
      </c>
      <c r="F13" s="918">
        <v>4050</v>
      </c>
      <c r="G13" s="369">
        <f t="shared" si="0"/>
        <v>4050</v>
      </c>
      <c r="H13" s="369">
        <v>4050</v>
      </c>
      <c r="I13" s="369" t="s">
        <v>97</v>
      </c>
      <c r="J13" s="923">
        <v>693.14999999999895</v>
      </c>
      <c r="K13" s="923">
        <v>5367.2799999999897</v>
      </c>
      <c r="L13" s="924">
        <v>34150</v>
      </c>
      <c r="M13" s="924">
        <v>39624</v>
      </c>
      <c r="N13" s="925" t="s">
        <v>1199</v>
      </c>
      <c r="O13" s="914">
        <v>376</v>
      </c>
      <c r="P13" s="915">
        <v>4.33</v>
      </c>
      <c r="Q13" s="905"/>
    </row>
    <row r="14" spans="1:18" s="883" customFormat="1" ht="13.5" x14ac:dyDescent="0.2">
      <c r="A14" s="135"/>
      <c r="B14" s="894" t="s">
        <v>17</v>
      </c>
      <c r="C14" s="907" t="s">
        <v>1309</v>
      </c>
      <c r="D14" s="907" t="s">
        <v>626</v>
      </c>
      <c r="E14" s="908" t="s">
        <v>632</v>
      </c>
      <c r="F14" s="909">
        <v>4690</v>
      </c>
      <c r="G14" s="369">
        <f t="shared" si="0"/>
        <v>4690</v>
      </c>
      <c r="H14" s="369">
        <v>4690</v>
      </c>
      <c r="I14" s="369" t="s">
        <v>1199</v>
      </c>
      <c r="J14" s="923">
        <v>1056.92</v>
      </c>
      <c r="K14" s="149">
        <v>5782.27</v>
      </c>
      <c r="L14" s="921">
        <v>35550</v>
      </c>
      <c r="M14" s="921">
        <v>38044</v>
      </c>
      <c r="N14" s="922" t="s">
        <v>1199</v>
      </c>
      <c r="O14" s="903">
        <v>275</v>
      </c>
      <c r="P14" s="904">
        <v>0.78</v>
      </c>
      <c r="Q14" s="905"/>
      <c r="R14" s="906"/>
    </row>
    <row r="15" spans="1:18" s="883" customFormat="1" ht="13.5" x14ac:dyDescent="0.2">
      <c r="A15" s="135"/>
      <c r="B15" s="894" t="s">
        <v>18</v>
      </c>
      <c r="C15" s="916" t="s">
        <v>289</v>
      </c>
      <c r="D15" s="916" t="s">
        <v>627</v>
      </c>
      <c r="E15" s="917" t="s">
        <v>632</v>
      </c>
      <c r="F15" s="918">
        <v>4320</v>
      </c>
      <c r="G15" s="369">
        <f t="shared" si="0"/>
        <v>4320</v>
      </c>
      <c r="H15" s="369">
        <v>4320</v>
      </c>
      <c r="I15" s="369" t="s">
        <v>97</v>
      </c>
      <c r="J15" s="923">
        <v>506.16</v>
      </c>
      <c r="K15" s="923">
        <v>3507.3699999999899</v>
      </c>
      <c r="L15" s="924">
        <v>39616</v>
      </c>
      <c r="M15" s="924">
        <v>39757</v>
      </c>
      <c r="N15" s="925" t="s">
        <v>1627</v>
      </c>
      <c r="O15" s="914">
        <v>41</v>
      </c>
      <c r="P15" s="915">
        <v>4</v>
      </c>
      <c r="Q15" s="905"/>
      <c r="R15" s="906"/>
    </row>
    <row r="16" spans="1:18" s="883" customFormat="1" ht="13.5" x14ac:dyDescent="0.2">
      <c r="A16" s="135"/>
      <c r="B16" s="894" t="s">
        <v>19</v>
      </c>
      <c r="C16" s="916" t="s">
        <v>290</v>
      </c>
      <c r="D16" s="916" t="s">
        <v>627</v>
      </c>
      <c r="E16" s="917" t="s">
        <v>632</v>
      </c>
      <c r="F16" s="918">
        <v>5010</v>
      </c>
      <c r="G16" s="369">
        <f t="shared" si="0"/>
        <v>5010</v>
      </c>
      <c r="H16" s="369">
        <v>5010</v>
      </c>
      <c r="I16" s="910" t="s">
        <v>97</v>
      </c>
      <c r="J16" s="923">
        <v>629.86</v>
      </c>
      <c r="K16" s="149">
        <v>4607.34</v>
      </c>
      <c r="L16" s="921">
        <v>41880</v>
      </c>
      <c r="M16" s="921">
        <v>42066</v>
      </c>
      <c r="N16" s="902" t="s">
        <v>1626</v>
      </c>
      <c r="O16" s="903">
        <v>43</v>
      </c>
      <c r="P16" s="904">
        <v>4.54</v>
      </c>
      <c r="Q16" s="905"/>
      <c r="R16" s="906"/>
    </row>
    <row r="17" spans="1:18" s="883" customFormat="1" ht="13.5" x14ac:dyDescent="0.2">
      <c r="A17" s="135"/>
      <c r="B17" s="894" t="s">
        <v>20</v>
      </c>
      <c r="C17" s="916" t="s">
        <v>1310</v>
      </c>
      <c r="D17" s="916" t="s">
        <v>625</v>
      </c>
      <c r="E17" s="917" t="s">
        <v>635</v>
      </c>
      <c r="F17" s="918">
        <v>4430</v>
      </c>
      <c r="G17" s="369">
        <f t="shared" si="0"/>
        <v>4430</v>
      </c>
      <c r="H17" s="369">
        <v>4430</v>
      </c>
      <c r="I17" s="369" t="s">
        <v>1199</v>
      </c>
      <c r="J17" s="923">
        <v>1047.79</v>
      </c>
      <c r="K17" s="923">
        <v>8510.20999999999</v>
      </c>
      <c r="L17" s="924">
        <v>31763</v>
      </c>
      <c r="M17" s="924">
        <v>41460</v>
      </c>
      <c r="N17" s="913" t="s">
        <v>1627</v>
      </c>
      <c r="O17" s="914">
        <v>305</v>
      </c>
      <c r="P17" s="915">
        <v>6.44</v>
      </c>
      <c r="Q17" s="905"/>
    </row>
    <row r="18" spans="1:18" s="883" customFormat="1" ht="13.5" x14ac:dyDescent="0.2">
      <c r="A18" s="135"/>
      <c r="B18" s="894" t="s">
        <v>21</v>
      </c>
      <c r="C18" s="907" t="s">
        <v>292</v>
      </c>
      <c r="D18" s="907" t="s">
        <v>627</v>
      </c>
      <c r="E18" s="908" t="s">
        <v>632</v>
      </c>
      <c r="F18" s="909">
        <v>3570</v>
      </c>
      <c r="G18" s="910">
        <f t="shared" si="0"/>
        <v>3570</v>
      </c>
      <c r="H18" s="910">
        <v>3570</v>
      </c>
      <c r="I18" s="910" t="s">
        <v>97</v>
      </c>
      <c r="J18" s="926">
        <v>918.55999999999904</v>
      </c>
      <c r="K18" s="927">
        <v>6704.5299999999897</v>
      </c>
      <c r="L18" s="901">
        <v>33144</v>
      </c>
      <c r="M18" s="901">
        <v>39827</v>
      </c>
      <c r="N18" s="902" t="s">
        <v>266</v>
      </c>
      <c r="O18" s="903">
        <v>272</v>
      </c>
      <c r="P18" s="904">
        <v>4.95</v>
      </c>
      <c r="Q18" s="905"/>
      <c r="R18" s="906"/>
    </row>
    <row r="19" spans="1:18" s="883" customFormat="1" ht="13.5" x14ac:dyDescent="0.2">
      <c r="A19" s="135"/>
      <c r="B19" s="894" t="s">
        <v>22</v>
      </c>
      <c r="C19" s="916" t="s">
        <v>293</v>
      </c>
      <c r="D19" s="916" t="s">
        <v>626</v>
      </c>
      <c r="E19" s="917" t="s">
        <v>632</v>
      </c>
      <c r="F19" s="918">
        <v>4240</v>
      </c>
      <c r="G19" s="369">
        <f t="shared" si="0"/>
        <v>4240</v>
      </c>
      <c r="H19" s="369">
        <v>4240</v>
      </c>
      <c r="I19" s="369" t="s">
        <v>1630</v>
      </c>
      <c r="J19" s="923">
        <v>730.46</v>
      </c>
      <c r="K19" s="923">
        <v>3896.26</v>
      </c>
      <c r="L19" s="924">
        <v>40207</v>
      </c>
      <c r="M19" s="924">
        <v>40921</v>
      </c>
      <c r="N19" s="925" t="s">
        <v>1199</v>
      </c>
      <c r="O19" s="914">
        <v>62</v>
      </c>
      <c r="P19" s="915">
        <v>4.62</v>
      </c>
      <c r="Q19" s="905"/>
      <c r="R19" s="906"/>
    </row>
    <row r="20" spans="1:18" s="883" customFormat="1" ht="13.5" x14ac:dyDescent="0.2">
      <c r="A20" s="135"/>
      <c r="B20" s="894" t="s">
        <v>23</v>
      </c>
      <c r="C20" s="916" t="s">
        <v>294</v>
      </c>
      <c r="D20" s="916" t="s">
        <v>627</v>
      </c>
      <c r="E20" s="917" t="s">
        <v>632</v>
      </c>
      <c r="F20" s="918">
        <v>2480</v>
      </c>
      <c r="G20" s="369">
        <f t="shared" si="0"/>
        <v>2480</v>
      </c>
      <c r="H20" s="369">
        <v>2480</v>
      </c>
      <c r="I20" s="910" t="s">
        <v>1627</v>
      </c>
      <c r="J20" s="923">
        <v>505.34999999999991</v>
      </c>
      <c r="K20" s="149">
        <v>3036.1399999999899</v>
      </c>
      <c r="L20" s="921">
        <v>33162</v>
      </c>
      <c r="M20" s="921">
        <v>39304</v>
      </c>
      <c r="N20" s="902" t="s">
        <v>1627</v>
      </c>
      <c r="O20" s="903">
        <v>165</v>
      </c>
      <c r="P20" s="904">
        <v>7.03</v>
      </c>
      <c r="Q20" s="905"/>
    </row>
    <row r="21" spans="1:18" s="883" customFormat="1" ht="13.5" x14ac:dyDescent="0.2">
      <c r="A21" s="135"/>
      <c r="B21" s="894" t="s">
        <v>24</v>
      </c>
      <c r="C21" s="916" t="s">
        <v>1460</v>
      </c>
      <c r="D21" s="916" t="s">
        <v>626</v>
      </c>
      <c r="E21" s="917" t="s">
        <v>1629</v>
      </c>
      <c r="F21" s="918">
        <v>4160</v>
      </c>
      <c r="G21" s="369">
        <f t="shared" si="0"/>
        <v>4160</v>
      </c>
      <c r="H21" s="369">
        <v>4160</v>
      </c>
      <c r="I21" s="369" t="s">
        <v>1199</v>
      </c>
      <c r="J21" s="923">
        <v>773.32</v>
      </c>
      <c r="K21" s="923">
        <v>4698.97</v>
      </c>
      <c r="L21" s="924">
        <v>32339</v>
      </c>
      <c r="M21" s="924">
        <v>38043</v>
      </c>
      <c r="N21" s="925" t="s">
        <v>1199</v>
      </c>
      <c r="O21" s="914">
        <v>363</v>
      </c>
      <c r="P21" s="915">
        <v>5.45</v>
      </c>
      <c r="Q21" s="905"/>
    </row>
    <row r="22" spans="1:18" s="883" customFormat="1" ht="13.5" x14ac:dyDescent="0.2">
      <c r="A22" s="135"/>
      <c r="B22" s="894" t="s">
        <v>25</v>
      </c>
      <c r="C22" s="916" t="s">
        <v>1312</v>
      </c>
      <c r="D22" s="916" t="s">
        <v>625</v>
      </c>
      <c r="E22" s="917" t="s">
        <v>633</v>
      </c>
      <c r="F22" s="918">
        <v>2830</v>
      </c>
      <c r="G22" s="369">
        <f t="shared" si="0"/>
        <v>2830</v>
      </c>
      <c r="H22" s="369">
        <v>2830</v>
      </c>
      <c r="I22" s="369" t="s">
        <v>97</v>
      </c>
      <c r="J22" s="919">
        <v>1083.0599999999899</v>
      </c>
      <c r="K22" s="920">
        <v>4764</v>
      </c>
      <c r="L22" s="921">
        <v>34089</v>
      </c>
      <c r="M22" s="921">
        <v>39871</v>
      </c>
      <c r="N22" s="922" t="s">
        <v>1627</v>
      </c>
      <c r="O22" s="903">
        <v>200</v>
      </c>
      <c r="P22" s="904">
        <v>5.15</v>
      </c>
      <c r="Q22" s="905"/>
    </row>
    <row r="23" spans="1:18" s="883" customFormat="1" ht="13.5" x14ac:dyDescent="0.2">
      <c r="A23" s="135"/>
      <c r="B23" s="894" t="s">
        <v>26</v>
      </c>
      <c r="C23" s="916" t="s">
        <v>297</v>
      </c>
      <c r="D23" s="916" t="s">
        <v>627</v>
      </c>
      <c r="E23" s="917" t="s">
        <v>632</v>
      </c>
      <c r="F23" s="918">
        <v>2880</v>
      </c>
      <c r="G23" s="369">
        <f t="shared" si="0"/>
        <v>2880</v>
      </c>
      <c r="H23" s="369">
        <v>2880</v>
      </c>
      <c r="I23" s="369" t="s">
        <v>1535</v>
      </c>
      <c r="J23" s="923">
        <v>386.69999999999902</v>
      </c>
      <c r="K23" s="923">
        <v>2930.15</v>
      </c>
      <c r="L23" s="924">
        <v>39955</v>
      </c>
      <c r="M23" s="924">
        <v>40848</v>
      </c>
      <c r="N23" s="925" t="s">
        <v>1627</v>
      </c>
      <c r="O23" s="914">
        <v>63</v>
      </c>
      <c r="P23" s="915">
        <v>3.82</v>
      </c>
      <c r="Q23" s="905"/>
    </row>
    <row r="24" spans="1:18" s="883" customFormat="1" ht="13.5" x14ac:dyDescent="0.2">
      <c r="A24" s="135"/>
      <c r="B24" s="894" t="s">
        <v>28</v>
      </c>
      <c r="C24" s="916" t="s">
        <v>298</v>
      </c>
      <c r="D24" s="916" t="s">
        <v>627</v>
      </c>
      <c r="E24" s="917" t="s">
        <v>632</v>
      </c>
      <c r="F24" s="918">
        <v>2210</v>
      </c>
      <c r="G24" s="369">
        <f t="shared" si="0"/>
        <v>2210</v>
      </c>
      <c r="H24" s="369">
        <v>2210</v>
      </c>
      <c r="I24" s="369" t="s">
        <v>97</v>
      </c>
      <c r="J24" s="923">
        <v>367.18</v>
      </c>
      <c r="K24" s="149">
        <v>2628.4299999999898</v>
      </c>
      <c r="L24" s="921">
        <v>40268</v>
      </c>
      <c r="M24" s="921">
        <v>41460</v>
      </c>
      <c r="N24" s="922" t="s">
        <v>97</v>
      </c>
      <c r="O24" s="903">
        <v>23</v>
      </c>
      <c r="P24" s="904">
        <v>6.03</v>
      </c>
      <c r="Q24" s="905"/>
    </row>
    <row r="25" spans="1:18" s="883" customFormat="1" ht="13.5" x14ac:dyDescent="0.2">
      <c r="A25" s="135"/>
      <c r="B25" s="894" t="s">
        <v>30</v>
      </c>
      <c r="C25" s="916" t="s">
        <v>299</v>
      </c>
      <c r="D25" s="916" t="s">
        <v>627</v>
      </c>
      <c r="E25" s="917" t="s">
        <v>632</v>
      </c>
      <c r="F25" s="918">
        <v>1690</v>
      </c>
      <c r="G25" s="369">
        <f t="shared" si="0"/>
        <v>1690</v>
      </c>
      <c r="H25" s="369">
        <v>1690</v>
      </c>
      <c r="I25" s="369" t="s">
        <v>1535</v>
      </c>
      <c r="J25" s="923">
        <v>343.16</v>
      </c>
      <c r="K25" s="923">
        <v>2376.4</v>
      </c>
      <c r="L25" s="924">
        <v>40100</v>
      </c>
      <c r="M25" s="924">
        <v>40848</v>
      </c>
      <c r="N25" s="925" t="s">
        <v>1199</v>
      </c>
      <c r="O25" s="914">
        <v>53</v>
      </c>
      <c r="P25" s="915">
        <v>3.37</v>
      </c>
      <c r="Q25" s="905"/>
    </row>
    <row r="26" spans="1:18" s="883" customFormat="1" ht="13.5" x14ac:dyDescent="0.2">
      <c r="A26" s="135"/>
      <c r="B26" s="894" t="s">
        <v>31</v>
      </c>
      <c r="C26" s="916" t="s">
        <v>300</v>
      </c>
      <c r="D26" s="916" t="s">
        <v>1631</v>
      </c>
      <c r="E26" s="917" t="s">
        <v>632</v>
      </c>
      <c r="F26" s="918">
        <v>6470</v>
      </c>
      <c r="G26" s="369">
        <f t="shared" si="0"/>
        <v>6470</v>
      </c>
      <c r="H26" s="369">
        <v>6470</v>
      </c>
      <c r="I26" s="369" t="s">
        <v>97</v>
      </c>
      <c r="J26" s="923">
        <v>891.01999999999896</v>
      </c>
      <c r="K26" s="149">
        <v>7117.7799999999897</v>
      </c>
      <c r="L26" s="921">
        <v>32962</v>
      </c>
      <c r="M26" s="921">
        <v>39827</v>
      </c>
      <c r="N26" s="922" t="s">
        <v>1626</v>
      </c>
      <c r="O26" s="903">
        <v>294</v>
      </c>
      <c r="P26" s="904">
        <v>4.3099999999999996</v>
      </c>
      <c r="Q26" s="905"/>
    </row>
    <row r="27" spans="1:18" s="883" customFormat="1" ht="13.5" x14ac:dyDescent="0.2">
      <c r="A27" s="135"/>
      <c r="B27" s="894" t="s">
        <v>33</v>
      </c>
      <c r="C27" s="907" t="s">
        <v>302</v>
      </c>
      <c r="D27" s="907" t="s">
        <v>1632</v>
      </c>
      <c r="E27" s="908" t="s">
        <v>635</v>
      </c>
      <c r="F27" s="909">
        <v>4890</v>
      </c>
      <c r="G27" s="910">
        <f t="shared" si="0"/>
        <v>4890</v>
      </c>
      <c r="H27" s="910">
        <v>4890</v>
      </c>
      <c r="I27" s="910" t="s">
        <v>97</v>
      </c>
      <c r="J27" s="926">
        <v>941.17999999999904</v>
      </c>
      <c r="K27" s="927">
        <v>6123.96</v>
      </c>
      <c r="L27" s="901">
        <v>32724</v>
      </c>
      <c r="M27" s="901">
        <v>41460</v>
      </c>
      <c r="N27" s="902" t="s">
        <v>1626</v>
      </c>
      <c r="O27" s="903">
        <v>335</v>
      </c>
      <c r="P27" s="904">
        <v>4.33</v>
      </c>
      <c r="Q27" s="905"/>
    </row>
    <row r="28" spans="1:18" s="883" customFormat="1" ht="13.5" x14ac:dyDescent="0.2">
      <c r="A28" s="135"/>
      <c r="B28" s="894" t="s">
        <v>36</v>
      </c>
      <c r="C28" s="916" t="s">
        <v>303</v>
      </c>
      <c r="D28" s="916" t="s">
        <v>1633</v>
      </c>
      <c r="E28" s="917" t="s">
        <v>636</v>
      </c>
      <c r="F28" s="918">
        <v>3390</v>
      </c>
      <c r="G28" s="369">
        <f t="shared" si="0"/>
        <v>3390</v>
      </c>
      <c r="H28" s="369">
        <v>3390</v>
      </c>
      <c r="I28" s="369" t="s">
        <v>1630</v>
      </c>
      <c r="J28" s="923">
        <v>1057.1400000000001</v>
      </c>
      <c r="K28" s="923">
        <v>3868.36</v>
      </c>
      <c r="L28" s="924">
        <v>33534</v>
      </c>
      <c r="M28" s="924">
        <v>38776</v>
      </c>
      <c r="N28" s="925" t="s">
        <v>1199</v>
      </c>
      <c r="O28" s="914">
        <v>291</v>
      </c>
      <c r="P28" s="915">
        <v>3.69</v>
      </c>
      <c r="Q28" s="905"/>
    </row>
    <row r="29" spans="1:18" s="883" customFormat="1" ht="13.5" x14ac:dyDescent="0.2">
      <c r="A29" s="135"/>
      <c r="B29" s="894" t="s">
        <v>37</v>
      </c>
      <c r="C29" s="916" t="s">
        <v>1313</v>
      </c>
      <c r="D29" s="916" t="s">
        <v>1633</v>
      </c>
      <c r="E29" s="917" t="s">
        <v>632</v>
      </c>
      <c r="F29" s="918">
        <v>1780</v>
      </c>
      <c r="G29" s="369">
        <f t="shared" si="0"/>
        <v>1780</v>
      </c>
      <c r="H29" s="369">
        <v>1780</v>
      </c>
      <c r="I29" s="369" t="s">
        <v>1627</v>
      </c>
      <c r="J29" s="923">
        <v>457.26999999999902</v>
      </c>
      <c r="K29" s="149">
        <v>2664.8299999999899</v>
      </c>
      <c r="L29" s="921">
        <v>32079</v>
      </c>
      <c r="M29" s="921">
        <v>39827</v>
      </c>
      <c r="N29" s="922" t="s">
        <v>1199</v>
      </c>
      <c r="O29" s="903">
        <v>100</v>
      </c>
      <c r="P29" s="904">
        <v>6.76</v>
      </c>
      <c r="Q29" s="905"/>
      <c r="R29" s="906"/>
    </row>
    <row r="30" spans="1:18" s="883" customFormat="1" ht="13.5" x14ac:dyDescent="0.2">
      <c r="A30" s="135"/>
      <c r="B30" s="894" t="s">
        <v>38</v>
      </c>
      <c r="C30" s="907" t="s">
        <v>305</v>
      </c>
      <c r="D30" s="907" t="s">
        <v>1634</v>
      </c>
      <c r="E30" s="908" t="s">
        <v>632</v>
      </c>
      <c r="F30" s="909">
        <v>3850</v>
      </c>
      <c r="G30" s="910">
        <f t="shared" si="0"/>
        <v>3850</v>
      </c>
      <c r="H30" s="910">
        <v>3850</v>
      </c>
      <c r="I30" s="910" t="s">
        <v>1199</v>
      </c>
      <c r="J30" s="911">
        <v>4454.59</v>
      </c>
      <c r="K30" s="911">
        <v>6865.8</v>
      </c>
      <c r="L30" s="912">
        <v>34683</v>
      </c>
      <c r="M30" s="912">
        <v>37960</v>
      </c>
      <c r="N30" s="913" t="s">
        <v>1627</v>
      </c>
      <c r="O30" s="914">
        <v>437</v>
      </c>
      <c r="P30" s="915">
        <v>1.17</v>
      </c>
      <c r="Q30" s="905"/>
      <c r="R30" s="906"/>
    </row>
    <row r="31" spans="1:18" s="883" customFormat="1" ht="13.5" x14ac:dyDescent="0.2">
      <c r="A31" s="135"/>
      <c r="B31" s="894" t="s">
        <v>39</v>
      </c>
      <c r="C31" s="916" t="s">
        <v>1314</v>
      </c>
      <c r="D31" s="916" t="s">
        <v>1635</v>
      </c>
      <c r="E31" s="917" t="s">
        <v>633</v>
      </c>
      <c r="F31" s="918">
        <v>7830</v>
      </c>
      <c r="G31" s="369">
        <f t="shared" si="0"/>
        <v>7830</v>
      </c>
      <c r="H31" s="369">
        <v>7830</v>
      </c>
      <c r="I31" s="369" t="s">
        <v>97</v>
      </c>
      <c r="J31" s="919">
        <v>1275.7</v>
      </c>
      <c r="K31" s="920">
        <v>10932.69</v>
      </c>
      <c r="L31" s="921">
        <v>32233</v>
      </c>
      <c r="M31" s="921">
        <v>38533</v>
      </c>
      <c r="N31" s="922" t="s">
        <v>1627</v>
      </c>
      <c r="O31" s="903">
        <v>483</v>
      </c>
      <c r="P31" s="904">
        <v>6.93</v>
      </c>
      <c r="Q31" s="905"/>
      <c r="R31" s="906"/>
    </row>
    <row r="32" spans="1:18" s="883" customFormat="1" ht="13.5" x14ac:dyDescent="0.2">
      <c r="A32" s="135"/>
      <c r="B32" s="894" t="s">
        <v>40</v>
      </c>
      <c r="C32" s="916" t="s">
        <v>1461</v>
      </c>
      <c r="D32" s="916" t="s">
        <v>613</v>
      </c>
      <c r="E32" s="917" t="s">
        <v>632</v>
      </c>
      <c r="F32" s="918">
        <v>5460</v>
      </c>
      <c r="G32" s="369">
        <f t="shared" si="0"/>
        <v>5460</v>
      </c>
      <c r="H32" s="369">
        <v>5460</v>
      </c>
      <c r="I32" s="369" t="s">
        <v>1630</v>
      </c>
      <c r="J32" s="923">
        <v>1502.94</v>
      </c>
      <c r="K32" s="923">
        <v>10055.129999999899</v>
      </c>
      <c r="L32" s="924">
        <v>31351</v>
      </c>
      <c r="M32" s="924">
        <v>38484</v>
      </c>
      <c r="N32" s="925" t="s">
        <v>1627</v>
      </c>
      <c r="O32" s="914">
        <v>522</v>
      </c>
      <c r="P32" s="915">
        <v>6</v>
      </c>
      <c r="Q32" s="905"/>
      <c r="R32" s="906"/>
    </row>
    <row r="33" spans="1:18" s="883" customFormat="1" ht="13.5" x14ac:dyDescent="0.2">
      <c r="A33" s="135"/>
      <c r="B33" s="894" t="s">
        <v>41</v>
      </c>
      <c r="C33" s="916" t="s">
        <v>1316</v>
      </c>
      <c r="D33" s="916" t="s">
        <v>613</v>
      </c>
      <c r="E33" s="917" t="s">
        <v>632</v>
      </c>
      <c r="F33" s="918">
        <v>2620</v>
      </c>
      <c r="G33" s="369">
        <f t="shared" si="0"/>
        <v>2620</v>
      </c>
      <c r="H33" s="369">
        <v>2620</v>
      </c>
      <c r="I33" s="369" t="s">
        <v>97</v>
      </c>
      <c r="J33" s="923">
        <v>1320</v>
      </c>
      <c r="K33" s="149">
        <v>11149.99</v>
      </c>
      <c r="L33" s="921">
        <v>33168</v>
      </c>
      <c r="M33" s="921">
        <v>37960</v>
      </c>
      <c r="N33" s="922" t="s">
        <v>1626</v>
      </c>
      <c r="O33" s="903">
        <v>390</v>
      </c>
      <c r="P33" s="904">
        <v>9.64</v>
      </c>
      <c r="Q33" s="905"/>
      <c r="R33" s="906"/>
    </row>
    <row r="34" spans="1:18" s="883" customFormat="1" ht="13.5" x14ac:dyDescent="0.2">
      <c r="A34" s="135"/>
      <c r="B34" s="894" t="s">
        <v>733</v>
      </c>
      <c r="C34" s="907" t="s">
        <v>1462</v>
      </c>
      <c r="D34" s="907" t="s">
        <v>628</v>
      </c>
      <c r="E34" s="908" t="s">
        <v>1198</v>
      </c>
      <c r="F34" s="909">
        <v>6210</v>
      </c>
      <c r="G34" s="910">
        <f t="shared" si="0"/>
        <v>6210</v>
      </c>
      <c r="H34" s="910">
        <v>6210</v>
      </c>
      <c r="I34" s="910" t="s">
        <v>1535</v>
      </c>
      <c r="J34" s="911">
        <v>709.5</v>
      </c>
      <c r="K34" s="911">
        <v>5171.17</v>
      </c>
      <c r="L34" s="912">
        <v>41677</v>
      </c>
      <c r="M34" s="912">
        <v>42430</v>
      </c>
      <c r="N34" s="913" t="s">
        <v>1199</v>
      </c>
      <c r="O34" s="914">
        <v>53</v>
      </c>
      <c r="P34" s="915">
        <v>3.82</v>
      </c>
      <c r="Q34" s="905"/>
      <c r="R34" s="906"/>
    </row>
    <row r="35" spans="1:18" s="883" customFormat="1" ht="13.5" x14ac:dyDescent="0.2">
      <c r="A35" s="135"/>
      <c r="B35" s="894" t="s">
        <v>734</v>
      </c>
      <c r="C35" s="916" t="s">
        <v>812</v>
      </c>
      <c r="D35" s="916" t="s">
        <v>627</v>
      </c>
      <c r="E35" s="917" t="s">
        <v>1228</v>
      </c>
      <c r="F35" s="918">
        <v>3970</v>
      </c>
      <c r="G35" s="369">
        <f t="shared" si="0"/>
        <v>3970</v>
      </c>
      <c r="H35" s="369">
        <v>3970</v>
      </c>
      <c r="I35" s="369" t="s">
        <v>1535</v>
      </c>
      <c r="J35" s="923">
        <v>321.39</v>
      </c>
      <c r="K35" s="149">
        <v>2487.63</v>
      </c>
      <c r="L35" s="921">
        <v>41754</v>
      </c>
      <c r="M35" s="921">
        <v>42430</v>
      </c>
      <c r="N35" s="922" t="s">
        <v>1626</v>
      </c>
      <c r="O35" s="903">
        <v>25</v>
      </c>
      <c r="P35" s="904">
        <v>3.79</v>
      </c>
      <c r="Q35" s="905"/>
      <c r="R35" s="906"/>
    </row>
    <row r="36" spans="1:18" s="883" customFormat="1" ht="13.5" x14ac:dyDescent="0.2">
      <c r="A36" s="135"/>
      <c r="B36" s="894" t="s">
        <v>736</v>
      </c>
      <c r="C36" s="907" t="s">
        <v>813</v>
      </c>
      <c r="D36" s="907" t="s">
        <v>628</v>
      </c>
      <c r="E36" s="908" t="s">
        <v>1636</v>
      </c>
      <c r="F36" s="909">
        <v>3900</v>
      </c>
      <c r="G36" s="910">
        <f t="shared" si="0"/>
        <v>3900</v>
      </c>
      <c r="H36" s="910">
        <v>3900</v>
      </c>
      <c r="I36" s="910" t="s">
        <v>1627</v>
      </c>
      <c r="J36" s="911">
        <v>547.04999999999995</v>
      </c>
      <c r="K36" s="911">
        <v>3362.95</v>
      </c>
      <c r="L36" s="912">
        <v>41851</v>
      </c>
      <c r="M36" s="912">
        <v>42430</v>
      </c>
      <c r="N36" s="913" t="s">
        <v>1199</v>
      </c>
      <c r="O36" s="914">
        <v>33</v>
      </c>
      <c r="P36" s="915">
        <v>5.26</v>
      </c>
      <c r="Q36" s="905"/>
      <c r="R36" s="906"/>
    </row>
    <row r="37" spans="1:18" s="883" customFormat="1" ht="13.5" x14ac:dyDescent="0.2">
      <c r="A37" s="135"/>
      <c r="B37" s="894" t="s">
        <v>1218</v>
      </c>
      <c r="C37" s="907" t="s">
        <v>1317</v>
      </c>
      <c r="D37" s="907" t="s">
        <v>628</v>
      </c>
      <c r="E37" s="908" t="s">
        <v>1198</v>
      </c>
      <c r="F37" s="909">
        <v>44100</v>
      </c>
      <c r="G37" s="910">
        <f t="shared" si="0"/>
        <v>44100</v>
      </c>
      <c r="H37" s="910">
        <v>44100</v>
      </c>
      <c r="I37" s="910" t="s">
        <v>97</v>
      </c>
      <c r="J37" s="911">
        <v>21190.14</v>
      </c>
      <c r="K37" s="928">
        <v>144476.04999999999</v>
      </c>
      <c r="L37" s="901">
        <v>32890</v>
      </c>
      <c r="M37" s="901">
        <v>38779</v>
      </c>
      <c r="N37" s="902" t="s">
        <v>1626</v>
      </c>
      <c r="O37" s="903">
        <v>4871</v>
      </c>
      <c r="P37" s="904">
        <v>1.78</v>
      </c>
      <c r="Q37" s="905"/>
      <c r="R37" s="906"/>
    </row>
    <row r="38" spans="1:18" s="883" customFormat="1" ht="13.5" x14ac:dyDescent="0.2">
      <c r="A38" s="135"/>
      <c r="B38" s="894" t="s">
        <v>1219</v>
      </c>
      <c r="C38" s="907" t="s">
        <v>1318</v>
      </c>
      <c r="D38" s="907" t="s">
        <v>627</v>
      </c>
      <c r="E38" s="908" t="s">
        <v>1198</v>
      </c>
      <c r="F38" s="909">
        <v>18200</v>
      </c>
      <c r="G38" s="910">
        <f t="shared" si="0"/>
        <v>18200</v>
      </c>
      <c r="H38" s="910">
        <v>18200</v>
      </c>
      <c r="I38" s="910" t="s">
        <v>1627</v>
      </c>
      <c r="J38" s="911">
        <v>39569.53</v>
      </c>
      <c r="K38" s="928">
        <v>24000.76</v>
      </c>
      <c r="L38" s="901">
        <v>37165</v>
      </c>
      <c r="M38" s="901">
        <v>38777</v>
      </c>
      <c r="N38" s="913" t="s">
        <v>1199</v>
      </c>
      <c r="O38" s="903">
        <v>918</v>
      </c>
      <c r="P38" s="904">
        <v>2.4300000000000002</v>
      </c>
      <c r="Q38" s="905"/>
      <c r="R38" s="906"/>
    </row>
    <row r="39" spans="1:18" s="883" customFormat="1" ht="13.5" x14ac:dyDescent="0.2">
      <c r="A39" s="135"/>
      <c r="B39" s="894" t="s">
        <v>1220</v>
      </c>
      <c r="C39" s="907" t="s">
        <v>1428</v>
      </c>
      <c r="D39" s="907" t="s">
        <v>628</v>
      </c>
      <c r="E39" s="908" t="s">
        <v>1637</v>
      </c>
      <c r="F39" s="909">
        <v>10400</v>
      </c>
      <c r="G39" s="910">
        <f t="shared" si="0"/>
        <v>10400</v>
      </c>
      <c r="H39" s="910">
        <v>10400</v>
      </c>
      <c r="I39" s="910" t="s">
        <v>97</v>
      </c>
      <c r="J39" s="911">
        <v>2023.72</v>
      </c>
      <c r="K39" s="928">
        <v>10063.049999999999</v>
      </c>
      <c r="L39" s="901">
        <v>32628</v>
      </c>
      <c r="M39" s="901">
        <v>38777</v>
      </c>
      <c r="N39" s="902" t="s">
        <v>266</v>
      </c>
      <c r="O39" s="903">
        <v>429</v>
      </c>
      <c r="P39" s="904">
        <v>4.76</v>
      </c>
      <c r="Q39" s="905"/>
      <c r="R39" s="906"/>
    </row>
    <row r="40" spans="1:18" s="883" customFormat="1" ht="13.5" x14ac:dyDescent="0.2">
      <c r="A40" s="135"/>
      <c r="B40" s="894" t="s">
        <v>1222</v>
      </c>
      <c r="C40" s="907" t="s">
        <v>1429</v>
      </c>
      <c r="D40" s="907" t="s">
        <v>626</v>
      </c>
      <c r="E40" s="908" t="s">
        <v>1636</v>
      </c>
      <c r="F40" s="909">
        <v>8330</v>
      </c>
      <c r="G40" s="910">
        <f t="shared" si="0"/>
        <v>8330</v>
      </c>
      <c r="H40" s="910">
        <v>8330</v>
      </c>
      <c r="I40" s="910" t="s">
        <v>1535</v>
      </c>
      <c r="J40" s="911">
        <v>2105.12</v>
      </c>
      <c r="K40" s="928">
        <v>12169.78</v>
      </c>
      <c r="L40" s="901">
        <v>26753</v>
      </c>
      <c r="M40" s="901">
        <v>40191</v>
      </c>
      <c r="N40" s="913" t="s">
        <v>1199</v>
      </c>
      <c r="O40" s="903">
        <v>397</v>
      </c>
      <c r="P40" s="904">
        <v>4.1500000000000004</v>
      </c>
      <c r="Q40" s="905"/>
      <c r="R40" s="906"/>
    </row>
    <row r="41" spans="1:18" s="883" customFormat="1" ht="13.5" x14ac:dyDescent="0.2">
      <c r="A41" s="135"/>
      <c r="B41" s="894" t="s">
        <v>1223</v>
      </c>
      <c r="C41" s="907" t="s">
        <v>1321</v>
      </c>
      <c r="D41" s="907" t="s">
        <v>627</v>
      </c>
      <c r="E41" s="908" t="s">
        <v>1198</v>
      </c>
      <c r="F41" s="909">
        <v>8180</v>
      </c>
      <c r="G41" s="910">
        <f t="shared" si="0"/>
        <v>8180</v>
      </c>
      <c r="H41" s="910">
        <v>8180</v>
      </c>
      <c r="I41" s="910" t="s">
        <v>1199</v>
      </c>
      <c r="J41" s="911">
        <v>39569.53</v>
      </c>
      <c r="K41" s="928">
        <v>10759.81</v>
      </c>
      <c r="L41" s="901">
        <v>37165</v>
      </c>
      <c r="M41" s="901">
        <v>39534</v>
      </c>
      <c r="N41" s="902" t="s">
        <v>1199</v>
      </c>
      <c r="O41" s="903">
        <v>412</v>
      </c>
      <c r="P41" s="904">
        <v>2.6</v>
      </c>
      <c r="Q41" s="905"/>
      <c r="R41" s="906"/>
    </row>
    <row r="42" spans="1:18" s="883" customFormat="1" ht="13.5" x14ac:dyDescent="0.2">
      <c r="A42" s="135"/>
      <c r="B42" s="894" t="s">
        <v>1224</v>
      </c>
      <c r="C42" s="916" t="s">
        <v>1430</v>
      </c>
      <c r="D42" s="916" t="s">
        <v>627</v>
      </c>
      <c r="E42" s="917" t="s">
        <v>635</v>
      </c>
      <c r="F42" s="918">
        <v>6070</v>
      </c>
      <c r="G42" s="910">
        <f t="shared" si="0"/>
        <v>6070</v>
      </c>
      <c r="H42" s="910">
        <v>6070</v>
      </c>
      <c r="I42" s="910" t="s">
        <v>1199</v>
      </c>
      <c r="J42" s="911">
        <v>1117.6099999999999</v>
      </c>
      <c r="K42" s="928">
        <v>7981.27</v>
      </c>
      <c r="L42" s="901">
        <v>31989</v>
      </c>
      <c r="M42" s="901">
        <v>40998</v>
      </c>
      <c r="N42" s="913" t="s">
        <v>1627</v>
      </c>
      <c r="O42" s="903">
        <v>284</v>
      </c>
      <c r="P42" s="904">
        <v>4.49</v>
      </c>
      <c r="Q42" s="905"/>
      <c r="R42" s="906"/>
    </row>
    <row r="43" spans="1:18" s="883" customFormat="1" ht="13.5" x14ac:dyDescent="0.2">
      <c r="A43" s="135"/>
      <c r="B43" s="894" t="s">
        <v>1225</v>
      </c>
      <c r="C43" s="907" t="s">
        <v>1431</v>
      </c>
      <c r="D43" s="907" t="s">
        <v>609</v>
      </c>
      <c r="E43" s="908" t="s">
        <v>1638</v>
      </c>
      <c r="F43" s="909">
        <v>5710</v>
      </c>
      <c r="G43" s="910">
        <f t="shared" si="0"/>
        <v>5710</v>
      </c>
      <c r="H43" s="910">
        <v>5710</v>
      </c>
      <c r="I43" s="910" t="s">
        <v>97</v>
      </c>
      <c r="J43" s="911">
        <v>3208.2</v>
      </c>
      <c r="K43" s="928">
        <v>10704.44</v>
      </c>
      <c r="L43" s="901">
        <v>37553</v>
      </c>
      <c r="M43" s="901">
        <v>41606</v>
      </c>
      <c r="N43" s="902" t="s">
        <v>1199</v>
      </c>
      <c r="O43" s="903">
        <v>334</v>
      </c>
      <c r="P43" s="904">
        <v>7.45</v>
      </c>
      <c r="Q43" s="905"/>
      <c r="R43" s="906"/>
    </row>
    <row r="44" spans="1:18" s="883" customFormat="1" ht="13.5" x14ac:dyDescent="0.2">
      <c r="A44" s="135"/>
      <c r="B44" s="894" t="s">
        <v>1227</v>
      </c>
      <c r="C44" s="907" t="s">
        <v>1432</v>
      </c>
      <c r="D44" s="907" t="s">
        <v>628</v>
      </c>
      <c r="E44" s="908" t="s">
        <v>1636</v>
      </c>
      <c r="F44" s="909">
        <v>3620</v>
      </c>
      <c r="G44" s="910">
        <f t="shared" si="0"/>
        <v>3620</v>
      </c>
      <c r="H44" s="910">
        <v>3620</v>
      </c>
      <c r="I44" s="910" t="s">
        <v>1535</v>
      </c>
      <c r="J44" s="911">
        <v>940.92</v>
      </c>
      <c r="K44" s="928">
        <v>4954.74</v>
      </c>
      <c r="L44" s="929">
        <v>33375</v>
      </c>
      <c r="M44" s="929">
        <v>39525</v>
      </c>
      <c r="N44" s="913" t="s">
        <v>1199</v>
      </c>
      <c r="O44" s="903">
        <v>202</v>
      </c>
      <c r="P44" s="904">
        <v>5.55</v>
      </c>
      <c r="Q44" s="905"/>
      <c r="R44" s="906"/>
    </row>
    <row r="45" spans="1:18" s="883" customFormat="1" ht="13.5" x14ac:dyDescent="0.2">
      <c r="A45" s="135"/>
      <c r="B45" s="894" t="s">
        <v>1229</v>
      </c>
      <c r="C45" s="907" t="s">
        <v>1433</v>
      </c>
      <c r="D45" s="907" t="s">
        <v>1639</v>
      </c>
      <c r="E45" s="908" t="s">
        <v>1640</v>
      </c>
      <c r="F45" s="909">
        <v>1850</v>
      </c>
      <c r="G45" s="910">
        <f t="shared" si="0"/>
        <v>1850</v>
      </c>
      <c r="H45" s="910">
        <v>1850</v>
      </c>
      <c r="I45" s="910" t="s">
        <v>97</v>
      </c>
      <c r="J45" s="911">
        <v>421.37</v>
      </c>
      <c r="K45" s="928">
        <v>3251.03</v>
      </c>
      <c r="L45" s="901">
        <v>33259</v>
      </c>
      <c r="M45" s="901">
        <v>41606</v>
      </c>
      <c r="N45" s="902" t="s">
        <v>266</v>
      </c>
      <c r="O45" s="903">
        <v>126</v>
      </c>
      <c r="P45" s="904">
        <v>4.25</v>
      </c>
      <c r="Q45" s="905"/>
      <c r="R45" s="906"/>
    </row>
    <row r="46" spans="1:18" s="883" customFormat="1" ht="13.5" x14ac:dyDescent="0.2">
      <c r="A46" s="135"/>
      <c r="B46" s="894" t="s">
        <v>1231</v>
      </c>
      <c r="C46" s="907" t="s">
        <v>1326</v>
      </c>
      <c r="D46" s="907" t="s">
        <v>1634</v>
      </c>
      <c r="E46" s="908" t="s">
        <v>1641</v>
      </c>
      <c r="F46" s="909">
        <v>1850</v>
      </c>
      <c r="G46" s="910">
        <f>ROUNDDOWN(F46,0)</f>
        <v>1850</v>
      </c>
      <c r="H46" s="910">
        <v>1850</v>
      </c>
      <c r="I46" s="910" t="s">
        <v>1535</v>
      </c>
      <c r="J46" s="911">
        <v>2350.84</v>
      </c>
      <c r="K46" s="928">
        <v>5848.73</v>
      </c>
      <c r="L46" s="901">
        <v>34683</v>
      </c>
      <c r="M46" s="901">
        <v>38777</v>
      </c>
      <c r="N46" s="913" t="s">
        <v>1627</v>
      </c>
      <c r="O46" s="903">
        <v>696</v>
      </c>
      <c r="P46" s="904">
        <v>1.93</v>
      </c>
      <c r="Q46" s="905"/>
      <c r="R46" s="906"/>
    </row>
    <row r="47" spans="1:18" s="883" customFormat="1" ht="13.5" x14ac:dyDescent="0.2">
      <c r="A47" s="135"/>
      <c r="B47" s="894" t="s">
        <v>1642</v>
      </c>
      <c r="C47" s="907" t="s">
        <v>1643</v>
      </c>
      <c r="D47" s="907" t="s">
        <v>627</v>
      </c>
      <c r="E47" s="908" t="s">
        <v>1636</v>
      </c>
      <c r="F47" s="909">
        <v>4440</v>
      </c>
      <c r="G47" s="910">
        <f>ROUNDDOWN(F47,0)</f>
        <v>4440</v>
      </c>
      <c r="H47" s="910">
        <v>4440</v>
      </c>
      <c r="I47" s="910" t="s">
        <v>1644</v>
      </c>
      <c r="J47" s="911">
        <v>552.11</v>
      </c>
      <c r="K47" s="928">
        <v>3721.63</v>
      </c>
      <c r="L47" s="901">
        <v>42704</v>
      </c>
      <c r="M47" s="901">
        <v>43007</v>
      </c>
      <c r="N47" s="902" t="s">
        <v>266</v>
      </c>
      <c r="O47" s="903">
        <v>34</v>
      </c>
      <c r="P47" s="904">
        <v>5.53</v>
      </c>
      <c r="Q47" s="905"/>
      <c r="R47" s="906"/>
    </row>
    <row r="48" spans="1:18" s="883" customFormat="1" ht="13.5" x14ac:dyDescent="0.2">
      <c r="A48" s="135"/>
      <c r="B48" s="894" t="s">
        <v>1645</v>
      </c>
      <c r="C48" s="907" t="s">
        <v>1646</v>
      </c>
      <c r="D48" s="907" t="s">
        <v>626</v>
      </c>
      <c r="E48" s="908" t="s">
        <v>1198</v>
      </c>
      <c r="F48" s="909">
        <v>3410</v>
      </c>
      <c r="G48" s="910">
        <f>ROUNDDOWN(F48,0)</f>
        <v>3410</v>
      </c>
      <c r="H48" s="910">
        <v>3410</v>
      </c>
      <c r="I48" s="910" t="s">
        <v>1644</v>
      </c>
      <c r="J48" s="911">
        <v>307.79000000000002</v>
      </c>
      <c r="K48" s="928">
        <v>2402.91</v>
      </c>
      <c r="L48" s="901">
        <v>42398</v>
      </c>
      <c r="M48" s="901">
        <v>43007</v>
      </c>
      <c r="N48" s="913" t="s">
        <v>1199</v>
      </c>
      <c r="O48" s="903">
        <v>21</v>
      </c>
      <c r="P48" s="904">
        <v>3.87</v>
      </c>
      <c r="Q48" s="905"/>
      <c r="R48" s="906"/>
    </row>
    <row r="49" spans="1:18" s="883" customFormat="1" ht="13.5" x14ac:dyDescent="0.2">
      <c r="A49" s="135"/>
      <c r="B49" s="894" t="s">
        <v>43</v>
      </c>
      <c r="C49" s="916" t="s">
        <v>309</v>
      </c>
      <c r="D49" s="916" t="s">
        <v>1647</v>
      </c>
      <c r="E49" s="917" t="s">
        <v>636</v>
      </c>
      <c r="F49" s="918">
        <v>6250</v>
      </c>
      <c r="G49" s="369">
        <f t="shared" si="0"/>
        <v>6250</v>
      </c>
      <c r="H49" s="369">
        <v>6250</v>
      </c>
      <c r="I49" s="369" t="s">
        <v>97</v>
      </c>
      <c r="J49" s="919">
        <v>2363.79</v>
      </c>
      <c r="K49" s="920">
        <v>18842.5099999999</v>
      </c>
      <c r="L49" s="921">
        <v>29815</v>
      </c>
      <c r="M49" s="921">
        <v>38869</v>
      </c>
      <c r="N49" s="922" t="s">
        <v>266</v>
      </c>
      <c r="O49" s="903">
        <v>1022</v>
      </c>
      <c r="P49" s="904">
        <v>0.18</v>
      </c>
      <c r="Q49" s="905"/>
      <c r="R49" s="906"/>
    </row>
    <row r="50" spans="1:18" s="883" customFormat="1" ht="13.5" x14ac:dyDescent="0.2">
      <c r="A50" s="135"/>
      <c r="B50" s="894" t="s">
        <v>44</v>
      </c>
      <c r="C50" s="916" t="s">
        <v>310</v>
      </c>
      <c r="D50" s="916" t="s">
        <v>1647</v>
      </c>
      <c r="E50" s="917" t="s">
        <v>632</v>
      </c>
      <c r="F50" s="918">
        <v>4140</v>
      </c>
      <c r="G50" s="369">
        <f t="shared" si="0"/>
        <v>4140</v>
      </c>
      <c r="H50" s="369">
        <v>4140</v>
      </c>
      <c r="I50" s="369" t="s">
        <v>1535</v>
      </c>
      <c r="J50" s="923">
        <v>1275.68</v>
      </c>
      <c r="K50" s="923">
        <v>9603.8099999999904</v>
      </c>
      <c r="L50" s="924">
        <v>39640</v>
      </c>
      <c r="M50" s="924">
        <v>39757</v>
      </c>
      <c r="N50" s="925" t="s">
        <v>1627</v>
      </c>
      <c r="O50" s="914">
        <v>300</v>
      </c>
      <c r="P50" s="915">
        <v>0.04</v>
      </c>
      <c r="Q50" s="905"/>
      <c r="R50" s="906"/>
    </row>
    <row r="51" spans="1:18" s="883" customFormat="1" ht="13.5" x14ac:dyDescent="0.2">
      <c r="A51" s="135"/>
      <c r="B51" s="894" t="s">
        <v>46</v>
      </c>
      <c r="C51" s="916" t="s">
        <v>1327</v>
      </c>
      <c r="D51" s="916" t="s">
        <v>1648</v>
      </c>
      <c r="E51" s="917" t="s">
        <v>636</v>
      </c>
      <c r="F51" s="918">
        <v>2030</v>
      </c>
      <c r="G51" s="369">
        <f t="shared" si="0"/>
        <v>2030</v>
      </c>
      <c r="H51" s="369">
        <v>2030</v>
      </c>
      <c r="I51" s="369" t="s">
        <v>1199</v>
      </c>
      <c r="J51" s="923">
        <v>2318.17</v>
      </c>
      <c r="K51" s="149">
        <v>12977.45</v>
      </c>
      <c r="L51" s="921">
        <v>25021</v>
      </c>
      <c r="M51" s="921">
        <v>38686</v>
      </c>
      <c r="N51" s="922" t="s">
        <v>1627</v>
      </c>
      <c r="O51" s="903">
        <v>339</v>
      </c>
      <c r="P51" s="904">
        <v>4.3899999999999997</v>
      </c>
      <c r="Q51" s="905"/>
      <c r="R51" s="906"/>
    </row>
    <row r="52" spans="1:18" s="883" customFormat="1" ht="13.5" x14ac:dyDescent="0.2">
      <c r="A52" s="135"/>
      <c r="B52" s="894" t="s">
        <v>47</v>
      </c>
      <c r="C52" s="907" t="s">
        <v>1649</v>
      </c>
      <c r="D52" s="907" t="s">
        <v>1650</v>
      </c>
      <c r="E52" s="908" t="s">
        <v>633</v>
      </c>
      <c r="F52" s="909">
        <v>2320</v>
      </c>
      <c r="G52" s="910">
        <f t="shared" si="0"/>
        <v>2320</v>
      </c>
      <c r="H52" s="910">
        <v>2320</v>
      </c>
      <c r="I52" s="910" t="s">
        <v>1199</v>
      </c>
      <c r="J52" s="911">
        <v>1563.14</v>
      </c>
      <c r="K52" s="911">
        <v>10479.629999999899</v>
      </c>
      <c r="L52" s="912">
        <v>36501</v>
      </c>
      <c r="M52" s="912">
        <v>37960</v>
      </c>
      <c r="N52" s="913" t="s">
        <v>1199</v>
      </c>
      <c r="O52" s="914">
        <v>510</v>
      </c>
      <c r="P52" s="915">
        <v>2.67</v>
      </c>
      <c r="Q52" s="905"/>
      <c r="R52" s="906"/>
    </row>
    <row r="53" spans="1:18" s="883" customFormat="1" ht="13.5" x14ac:dyDescent="0.2">
      <c r="A53" s="135"/>
      <c r="B53" s="894" t="s">
        <v>48</v>
      </c>
      <c r="C53" s="907" t="s">
        <v>1463</v>
      </c>
      <c r="D53" s="907" t="s">
        <v>1651</v>
      </c>
      <c r="E53" s="908" t="s">
        <v>1628</v>
      </c>
      <c r="F53" s="909">
        <v>2240</v>
      </c>
      <c r="G53" s="910">
        <f t="shared" si="0"/>
        <v>2240</v>
      </c>
      <c r="H53" s="910">
        <v>2240</v>
      </c>
      <c r="I53" s="910" t="s">
        <v>97</v>
      </c>
      <c r="J53" s="926">
        <v>580.58000000000004</v>
      </c>
      <c r="K53" s="927">
        <v>4954.8299999999899</v>
      </c>
      <c r="L53" s="901">
        <v>40050</v>
      </c>
      <c r="M53" s="901">
        <v>40172</v>
      </c>
      <c r="N53" s="902" t="s">
        <v>1627</v>
      </c>
      <c r="O53" s="903">
        <v>44</v>
      </c>
      <c r="P53" s="904">
        <v>8.34</v>
      </c>
      <c r="Q53" s="905"/>
      <c r="R53" s="906"/>
    </row>
    <row r="54" spans="1:18" s="883" customFormat="1" ht="13.5" x14ac:dyDescent="0.2">
      <c r="A54" s="135"/>
      <c r="B54" s="894" t="s">
        <v>49</v>
      </c>
      <c r="C54" s="907" t="s">
        <v>1464</v>
      </c>
      <c r="D54" s="907" t="s">
        <v>1651</v>
      </c>
      <c r="E54" s="908" t="s">
        <v>633</v>
      </c>
      <c r="F54" s="909">
        <v>2280</v>
      </c>
      <c r="G54" s="910">
        <f t="shared" si="0"/>
        <v>2280</v>
      </c>
      <c r="H54" s="910">
        <v>2280</v>
      </c>
      <c r="I54" s="910" t="s">
        <v>1535</v>
      </c>
      <c r="J54" s="911">
        <v>934.2</v>
      </c>
      <c r="K54" s="911">
        <v>7363.25</v>
      </c>
      <c r="L54" s="912">
        <v>33315</v>
      </c>
      <c r="M54" s="912">
        <v>38624</v>
      </c>
      <c r="N54" s="913" t="s">
        <v>1627</v>
      </c>
      <c r="O54" s="914">
        <v>567</v>
      </c>
      <c r="P54" s="915">
        <v>7.99</v>
      </c>
      <c r="Q54" s="905"/>
      <c r="R54" s="906"/>
    </row>
    <row r="55" spans="1:18" s="883" customFormat="1" ht="13.5" x14ac:dyDescent="0.2">
      <c r="A55" s="135"/>
      <c r="B55" s="894" t="s">
        <v>50</v>
      </c>
      <c r="C55" s="916" t="s">
        <v>315</v>
      </c>
      <c r="D55" s="916" t="s">
        <v>1652</v>
      </c>
      <c r="E55" s="917" t="s">
        <v>632</v>
      </c>
      <c r="F55" s="918">
        <v>18300</v>
      </c>
      <c r="G55" s="369">
        <f t="shared" si="0"/>
        <v>18300</v>
      </c>
      <c r="H55" s="369">
        <v>18300</v>
      </c>
      <c r="I55" s="910" t="s">
        <v>97</v>
      </c>
      <c r="J55" s="923">
        <v>4763.1400000000003</v>
      </c>
      <c r="K55" s="149">
        <v>34616.839999999902</v>
      </c>
      <c r="L55" s="921">
        <v>36738</v>
      </c>
      <c r="M55" s="921">
        <v>39161</v>
      </c>
      <c r="N55" s="902" t="s">
        <v>266</v>
      </c>
      <c r="O55" s="903">
        <v>765</v>
      </c>
      <c r="P55" s="904">
        <v>2.2200000000000002</v>
      </c>
      <c r="Q55" s="905"/>
      <c r="R55" s="906"/>
    </row>
    <row r="56" spans="1:18" s="883" customFormat="1" ht="13.5" x14ac:dyDescent="0.2">
      <c r="A56" s="135"/>
      <c r="B56" s="894" t="s">
        <v>51</v>
      </c>
      <c r="C56" s="916" t="s">
        <v>316</v>
      </c>
      <c r="D56" s="916" t="s">
        <v>607</v>
      </c>
      <c r="E56" s="917" t="s">
        <v>1653</v>
      </c>
      <c r="F56" s="918">
        <v>12100</v>
      </c>
      <c r="G56" s="369">
        <f t="shared" si="0"/>
        <v>12100</v>
      </c>
      <c r="H56" s="369">
        <v>12100</v>
      </c>
      <c r="I56" s="910" t="s">
        <v>1627</v>
      </c>
      <c r="J56" s="923">
        <v>4864</v>
      </c>
      <c r="K56" s="923">
        <v>38252.919999999896</v>
      </c>
      <c r="L56" s="924">
        <v>34541</v>
      </c>
      <c r="M56" s="924">
        <v>39563</v>
      </c>
      <c r="N56" s="913" t="s">
        <v>1199</v>
      </c>
      <c r="O56" s="914">
        <v>1546</v>
      </c>
      <c r="P56" s="915" t="s">
        <v>1654</v>
      </c>
      <c r="Q56" s="905"/>
      <c r="R56" s="906"/>
    </row>
    <row r="57" spans="1:18" s="883" customFormat="1" ht="13.5" x14ac:dyDescent="0.2">
      <c r="A57" s="135"/>
      <c r="B57" s="894" t="s">
        <v>52</v>
      </c>
      <c r="C57" s="916" t="s">
        <v>317</v>
      </c>
      <c r="D57" s="916" t="s">
        <v>607</v>
      </c>
      <c r="E57" s="917" t="s">
        <v>632</v>
      </c>
      <c r="F57" s="918">
        <v>6100</v>
      </c>
      <c r="G57" s="369">
        <f t="shared" si="0"/>
        <v>6100</v>
      </c>
      <c r="H57" s="369">
        <v>6100</v>
      </c>
      <c r="I57" s="910" t="s">
        <v>1535</v>
      </c>
      <c r="J57" s="919">
        <v>3136.5599999999899</v>
      </c>
      <c r="K57" s="920">
        <v>23522.82</v>
      </c>
      <c r="L57" s="921">
        <v>30663</v>
      </c>
      <c r="M57" s="921">
        <v>37960</v>
      </c>
      <c r="N57" s="902" t="s">
        <v>1626</v>
      </c>
      <c r="O57" s="903">
        <v>1914</v>
      </c>
      <c r="P57" s="904" t="s">
        <v>1655</v>
      </c>
      <c r="Q57" s="905"/>
      <c r="R57" s="906"/>
    </row>
    <row r="58" spans="1:18" s="883" customFormat="1" ht="13.5" x14ac:dyDescent="0.2">
      <c r="A58" s="135"/>
      <c r="B58" s="894" t="s">
        <v>53</v>
      </c>
      <c r="C58" s="916" t="s">
        <v>318</v>
      </c>
      <c r="D58" s="916" t="s">
        <v>607</v>
      </c>
      <c r="E58" s="917" t="s">
        <v>632</v>
      </c>
      <c r="F58" s="918">
        <v>3450</v>
      </c>
      <c r="G58" s="369">
        <f t="shared" si="0"/>
        <v>3450</v>
      </c>
      <c r="H58" s="369">
        <v>3450</v>
      </c>
      <c r="I58" s="910" t="s">
        <v>1630</v>
      </c>
      <c r="J58" s="923">
        <v>818.39</v>
      </c>
      <c r="K58" s="923">
        <v>8036.71</v>
      </c>
      <c r="L58" s="924">
        <v>34148</v>
      </c>
      <c r="M58" s="924">
        <v>39717</v>
      </c>
      <c r="N58" s="913" t="s">
        <v>1199</v>
      </c>
      <c r="O58" s="914">
        <v>372</v>
      </c>
      <c r="P58" s="915">
        <v>8.5500000000000007</v>
      </c>
      <c r="Q58" s="905"/>
      <c r="R58" s="906"/>
    </row>
    <row r="59" spans="1:18" s="883" customFormat="1" ht="13.5" x14ac:dyDescent="0.2">
      <c r="A59" s="135"/>
      <c r="B59" s="894" t="s">
        <v>54</v>
      </c>
      <c r="C59" s="916" t="s">
        <v>319</v>
      </c>
      <c r="D59" s="916" t="s">
        <v>607</v>
      </c>
      <c r="E59" s="917" t="s">
        <v>632</v>
      </c>
      <c r="F59" s="918">
        <v>4000</v>
      </c>
      <c r="G59" s="369">
        <f t="shared" si="0"/>
        <v>4000</v>
      </c>
      <c r="H59" s="369">
        <v>4000</v>
      </c>
      <c r="I59" s="910" t="s">
        <v>1627</v>
      </c>
      <c r="J59" s="923">
        <v>1865.3399999999899</v>
      </c>
      <c r="K59" s="149">
        <v>16845.869999999901</v>
      </c>
      <c r="L59" s="921">
        <v>33557</v>
      </c>
      <c r="M59" s="921">
        <v>37960</v>
      </c>
      <c r="N59" s="902" t="s">
        <v>1199</v>
      </c>
      <c r="O59" s="903">
        <v>1082</v>
      </c>
      <c r="P59" s="904">
        <v>1.63</v>
      </c>
      <c r="Q59" s="905"/>
      <c r="R59" s="906"/>
    </row>
    <row r="60" spans="1:18" s="883" customFormat="1" ht="13.5" x14ac:dyDescent="0.2">
      <c r="A60" s="135"/>
      <c r="B60" s="894" t="s">
        <v>55</v>
      </c>
      <c r="C60" s="916" t="s">
        <v>320</v>
      </c>
      <c r="D60" s="916" t="s">
        <v>1656</v>
      </c>
      <c r="E60" s="917" t="s">
        <v>633</v>
      </c>
      <c r="F60" s="918">
        <v>2280</v>
      </c>
      <c r="G60" s="369">
        <f t="shared" si="0"/>
        <v>2280</v>
      </c>
      <c r="H60" s="369">
        <v>2280</v>
      </c>
      <c r="I60" s="369" t="s">
        <v>1627</v>
      </c>
      <c r="J60" s="923">
        <v>1319.15</v>
      </c>
      <c r="K60" s="923">
        <v>11950.37</v>
      </c>
      <c r="L60" s="924">
        <v>27972</v>
      </c>
      <c r="M60" s="924">
        <v>37960</v>
      </c>
      <c r="N60" s="925" t="s">
        <v>1199</v>
      </c>
      <c r="O60" s="914">
        <v>408</v>
      </c>
      <c r="P60" s="915">
        <v>4.24</v>
      </c>
      <c r="Q60" s="905"/>
      <c r="R60" s="906"/>
    </row>
    <row r="61" spans="1:18" s="883" customFormat="1" ht="13.5" x14ac:dyDescent="0.2">
      <c r="A61" s="135"/>
      <c r="B61" s="894" t="s">
        <v>56</v>
      </c>
      <c r="C61" s="916" t="s">
        <v>1331</v>
      </c>
      <c r="D61" s="916" t="s">
        <v>1657</v>
      </c>
      <c r="E61" s="917" t="s">
        <v>1658</v>
      </c>
      <c r="F61" s="918">
        <v>4210</v>
      </c>
      <c r="G61" s="369">
        <f t="shared" si="0"/>
        <v>4210</v>
      </c>
      <c r="H61" s="369">
        <v>4210</v>
      </c>
      <c r="I61" s="369" t="s">
        <v>1630</v>
      </c>
      <c r="J61" s="919">
        <v>1440.6099999999899</v>
      </c>
      <c r="K61" s="920">
        <v>10961.34</v>
      </c>
      <c r="L61" s="921">
        <v>30512</v>
      </c>
      <c r="M61" s="921">
        <v>39626</v>
      </c>
      <c r="N61" s="922" t="s">
        <v>1627</v>
      </c>
      <c r="O61" s="903">
        <v>535</v>
      </c>
      <c r="P61" s="904">
        <v>0.9</v>
      </c>
      <c r="Q61" s="905"/>
      <c r="R61" s="906"/>
    </row>
    <row r="62" spans="1:18" s="883" customFormat="1" ht="14" thickBot="1" x14ac:dyDescent="0.25">
      <c r="A62" s="135"/>
      <c r="B62" s="930" t="s">
        <v>57</v>
      </c>
      <c r="C62" s="931" t="s">
        <v>1332</v>
      </c>
      <c r="D62" s="931" t="s">
        <v>1657</v>
      </c>
      <c r="E62" s="932" t="s">
        <v>1658</v>
      </c>
      <c r="F62" s="933">
        <v>2230</v>
      </c>
      <c r="G62" s="373">
        <f t="shared" si="0"/>
        <v>2230</v>
      </c>
      <c r="H62" s="373">
        <v>2230</v>
      </c>
      <c r="I62" s="373" t="s">
        <v>1535</v>
      </c>
      <c r="J62" s="934">
        <v>745.32</v>
      </c>
      <c r="K62" s="934">
        <v>4603.6099999999897</v>
      </c>
      <c r="L62" s="935">
        <v>39496</v>
      </c>
      <c r="M62" s="935">
        <v>39899</v>
      </c>
      <c r="N62" s="936" t="s">
        <v>1199</v>
      </c>
      <c r="O62" s="937">
        <v>59</v>
      </c>
      <c r="P62" s="938">
        <v>1.57</v>
      </c>
      <c r="Q62" s="905"/>
      <c r="R62" s="906"/>
    </row>
    <row r="63" spans="1:18" s="883" customFormat="1" ht="14" thickTop="1" x14ac:dyDescent="0.2">
      <c r="A63" s="135"/>
      <c r="B63" s="939" t="s">
        <v>59</v>
      </c>
      <c r="C63" s="907" t="s">
        <v>324</v>
      </c>
      <c r="D63" s="907" t="s">
        <v>1659</v>
      </c>
      <c r="E63" s="908" t="s">
        <v>633</v>
      </c>
      <c r="F63" s="909">
        <v>13640</v>
      </c>
      <c r="G63" s="910">
        <f t="shared" si="0"/>
        <v>13640</v>
      </c>
      <c r="H63" s="910">
        <v>13640</v>
      </c>
      <c r="I63" s="910" t="s">
        <v>1199</v>
      </c>
      <c r="J63" s="911">
        <v>9613.68</v>
      </c>
      <c r="K63" s="911">
        <v>43890.82</v>
      </c>
      <c r="L63" s="912">
        <v>35627</v>
      </c>
      <c r="M63" s="912">
        <v>41439</v>
      </c>
      <c r="N63" s="913" t="s">
        <v>1199</v>
      </c>
      <c r="O63" s="914">
        <v>814</v>
      </c>
      <c r="P63" s="915" t="s">
        <v>1660</v>
      </c>
      <c r="Q63" s="905"/>
      <c r="R63" s="906"/>
    </row>
    <row r="64" spans="1:18" s="883" customFormat="1" ht="13.5" x14ac:dyDescent="0.2">
      <c r="A64" s="135"/>
      <c r="B64" s="939" t="s">
        <v>60</v>
      </c>
      <c r="C64" s="940" t="s">
        <v>271</v>
      </c>
      <c r="D64" s="940" t="s">
        <v>608</v>
      </c>
      <c r="E64" s="941" t="s">
        <v>634</v>
      </c>
      <c r="F64" s="942">
        <v>10407</v>
      </c>
      <c r="G64" s="809">
        <f t="shared" si="0"/>
        <v>10407</v>
      </c>
      <c r="H64" s="809">
        <v>10407</v>
      </c>
      <c r="I64" s="809" t="s">
        <v>97</v>
      </c>
      <c r="J64" s="928">
        <v>1716.03</v>
      </c>
      <c r="K64" s="928">
        <v>8552.5299999999916</v>
      </c>
      <c r="L64" s="901">
        <v>40751</v>
      </c>
      <c r="M64" s="901">
        <v>41621</v>
      </c>
      <c r="N64" s="902" t="s">
        <v>97</v>
      </c>
      <c r="O64" s="903">
        <v>29</v>
      </c>
      <c r="P64" s="904">
        <v>4.38</v>
      </c>
      <c r="Q64" s="905"/>
      <c r="R64" s="906"/>
    </row>
    <row r="65" spans="1:18" s="883" customFormat="1" ht="13.5" x14ac:dyDescent="0.2">
      <c r="A65" s="135"/>
      <c r="B65" s="939" t="s">
        <v>61</v>
      </c>
      <c r="C65" s="907" t="s">
        <v>325</v>
      </c>
      <c r="D65" s="907" t="s">
        <v>1635</v>
      </c>
      <c r="E65" s="908" t="s">
        <v>633</v>
      </c>
      <c r="F65" s="909">
        <v>6080</v>
      </c>
      <c r="G65" s="910">
        <f t="shared" si="0"/>
        <v>6080</v>
      </c>
      <c r="H65" s="910">
        <v>4000</v>
      </c>
      <c r="I65" s="910">
        <v>2080</v>
      </c>
      <c r="J65" s="911">
        <v>2082.9099999999899</v>
      </c>
      <c r="K65" s="911">
        <v>22235.96</v>
      </c>
      <c r="L65" s="912">
        <v>29439</v>
      </c>
      <c r="M65" s="912">
        <v>41439</v>
      </c>
      <c r="N65" s="912">
        <v>41992</v>
      </c>
      <c r="O65" s="914">
        <v>749</v>
      </c>
      <c r="P65" s="915">
        <v>7.39</v>
      </c>
      <c r="Q65" s="905"/>
      <c r="R65" s="906"/>
    </row>
    <row r="66" spans="1:18" s="883" customFormat="1" ht="13.5" x14ac:dyDescent="0.2">
      <c r="A66" s="135"/>
      <c r="B66" s="939" t="s">
        <v>62</v>
      </c>
      <c r="C66" s="940" t="s">
        <v>326</v>
      </c>
      <c r="D66" s="940" t="s">
        <v>609</v>
      </c>
      <c r="E66" s="941" t="s">
        <v>635</v>
      </c>
      <c r="F66" s="942">
        <v>4260</v>
      </c>
      <c r="G66" s="809">
        <f t="shared" si="0"/>
        <v>4260</v>
      </c>
      <c r="H66" s="809">
        <v>4260</v>
      </c>
      <c r="I66" s="809" t="s">
        <v>97</v>
      </c>
      <c r="J66" s="928">
        <v>568.98</v>
      </c>
      <c r="K66" s="928">
        <v>5221.88</v>
      </c>
      <c r="L66" s="901">
        <v>32212</v>
      </c>
      <c r="M66" s="901">
        <v>41439</v>
      </c>
      <c r="N66" s="902" t="s">
        <v>97</v>
      </c>
      <c r="O66" s="903">
        <v>240</v>
      </c>
      <c r="P66" s="904">
        <v>5.81</v>
      </c>
      <c r="Q66" s="905"/>
      <c r="R66" s="906"/>
    </row>
    <row r="67" spans="1:18" s="883" customFormat="1" ht="13.5" x14ac:dyDescent="0.2">
      <c r="A67" s="135"/>
      <c r="B67" s="939" t="s">
        <v>63</v>
      </c>
      <c r="C67" s="907" t="s">
        <v>327</v>
      </c>
      <c r="D67" s="907" t="s">
        <v>1661</v>
      </c>
      <c r="E67" s="908" t="s">
        <v>635</v>
      </c>
      <c r="F67" s="909">
        <v>3990</v>
      </c>
      <c r="G67" s="910">
        <f t="shared" si="0"/>
        <v>3990</v>
      </c>
      <c r="H67" s="910">
        <v>3990</v>
      </c>
      <c r="I67" s="910" t="s">
        <v>1627</v>
      </c>
      <c r="J67" s="911">
        <v>428.97</v>
      </c>
      <c r="K67" s="911">
        <v>3476.36</v>
      </c>
      <c r="L67" s="912">
        <v>26938</v>
      </c>
      <c r="M67" s="912">
        <v>41439</v>
      </c>
      <c r="N67" s="913" t="s">
        <v>1627</v>
      </c>
      <c r="O67" s="914">
        <v>158</v>
      </c>
      <c r="P67" s="915">
        <v>8.36</v>
      </c>
      <c r="Q67" s="905"/>
      <c r="R67" s="906"/>
    </row>
    <row r="68" spans="1:18" s="883" customFormat="1" ht="13.5" x14ac:dyDescent="0.2">
      <c r="A68" s="135"/>
      <c r="B68" s="939" t="s">
        <v>64</v>
      </c>
      <c r="C68" s="940" t="s">
        <v>2</v>
      </c>
      <c r="D68" s="940" t="s">
        <v>610</v>
      </c>
      <c r="E68" s="941" t="s">
        <v>634</v>
      </c>
      <c r="F68" s="942">
        <v>3440</v>
      </c>
      <c r="G68" s="809">
        <f t="shared" si="0"/>
        <v>3440</v>
      </c>
      <c r="H68" s="809">
        <v>3440</v>
      </c>
      <c r="I68" s="809" t="s">
        <v>97</v>
      </c>
      <c r="J68" s="928">
        <v>1033.05</v>
      </c>
      <c r="K68" s="928">
        <v>4209.0600000000004</v>
      </c>
      <c r="L68" s="901">
        <v>29837</v>
      </c>
      <c r="M68" s="901">
        <v>41439</v>
      </c>
      <c r="N68" s="922" t="s">
        <v>97</v>
      </c>
      <c r="O68" s="903">
        <v>187</v>
      </c>
      <c r="P68" s="904">
        <v>10.85</v>
      </c>
      <c r="Q68" s="905"/>
      <c r="R68" s="906"/>
    </row>
    <row r="69" spans="1:18" s="883" customFormat="1" ht="13.5" x14ac:dyDescent="0.2">
      <c r="A69" s="135"/>
      <c r="B69" s="939" t="s">
        <v>65</v>
      </c>
      <c r="C69" s="907" t="s">
        <v>328</v>
      </c>
      <c r="D69" s="907" t="s">
        <v>1662</v>
      </c>
      <c r="E69" s="908" t="s">
        <v>633</v>
      </c>
      <c r="F69" s="909">
        <v>3080</v>
      </c>
      <c r="G69" s="910">
        <f t="shared" si="0"/>
        <v>3080</v>
      </c>
      <c r="H69" s="910">
        <v>3080</v>
      </c>
      <c r="I69" s="910" t="s">
        <v>97</v>
      </c>
      <c r="J69" s="911">
        <v>8053.38</v>
      </c>
      <c r="K69" s="911">
        <v>13521.889999999899</v>
      </c>
      <c r="L69" s="912">
        <v>39412</v>
      </c>
      <c r="M69" s="912">
        <v>41438</v>
      </c>
      <c r="N69" s="913" t="s">
        <v>97</v>
      </c>
      <c r="O69" s="914">
        <v>77</v>
      </c>
      <c r="P69" s="915">
        <v>3.9</v>
      </c>
      <c r="Q69" s="905"/>
      <c r="R69" s="906"/>
    </row>
    <row r="70" spans="1:18" x14ac:dyDescent="0.2">
      <c r="A70" s="1"/>
      <c r="B70" s="939" t="s">
        <v>66</v>
      </c>
      <c r="C70" s="940" t="s">
        <v>329</v>
      </c>
      <c r="D70" s="940" t="s">
        <v>611</v>
      </c>
      <c r="E70" s="941" t="s">
        <v>633</v>
      </c>
      <c r="F70" s="942">
        <v>2730</v>
      </c>
      <c r="G70" s="809">
        <f t="shared" ref="G70:G135" si="1">ROUNDDOWN(F70,0)</f>
        <v>2730</v>
      </c>
      <c r="H70" s="809">
        <v>2730</v>
      </c>
      <c r="I70" s="809" t="s">
        <v>97</v>
      </c>
      <c r="J70" s="928">
        <v>3743.3899999999899</v>
      </c>
      <c r="K70" s="928">
        <v>12214.969999999899</v>
      </c>
      <c r="L70" s="901">
        <v>36565</v>
      </c>
      <c r="M70" s="901">
        <v>41438</v>
      </c>
      <c r="N70" s="922" t="s">
        <v>97</v>
      </c>
      <c r="O70" s="903">
        <v>204</v>
      </c>
      <c r="P70" s="904">
        <v>2.76</v>
      </c>
      <c r="Q70" s="943"/>
      <c r="R70" s="906"/>
    </row>
    <row r="71" spans="1:18" x14ac:dyDescent="0.2">
      <c r="A71" s="1"/>
      <c r="B71" s="939" t="s">
        <v>67</v>
      </c>
      <c r="C71" s="907" t="s">
        <v>272</v>
      </c>
      <c r="D71" s="907" t="s">
        <v>1663</v>
      </c>
      <c r="E71" s="908" t="s">
        <v>633</v>
      </c>
      <c r="F71" s="909">
        <v>2600</v>
      </c>
      <c r="G71" s="910">
        <f t="shared" si="1"/>
        <v>2600</v>
      </c>
      <c r="H71" s="910">
        <v>2600</v>
      </c>
      <c r="I71" s="910" t="s">
        <v>1199</v>
      </c>
      <c r="J71" s="911">
        <v>7342.43</v>
      </c>
      <c r="K71" s="911">
        <v>7292.1599999999899</v>
      </c>
      <c r="L71" s="912">
        <v>39699</v>
      </c>
      <c r="M71" s="912">
        <v>41438</v>
      </c>
      <c r="N71" s="913" t="s">
        <v>1199</v>
      </c>
      <c r="O71" s="914">
        <v>43</v>
      </c>
      <c r="P71" s="915">
        <v>5.4</v>
      </c>
      <c r="Q71" s="943"/>
      <c r="R71" s="906"/>
    </row>
    <row r="72" spans="1:18" x14ac:dyDescent="0.2">
      <c r="A72" s="1"/>
      <c r="B72" s="939" t="s">
        <v>68</v>
      </c>
      <c r="C72" s="940" t="s">
        <v>330</v>
      </c>
      <c r="D72" s="940" t="s">
        <v>612</v>
      </c>
      <c r="E72" s="941" t="s">
        <v>634</v>
      </c>
      <c r="F72" s="942">
        <v>2490</v>
      </c>
      <c r="G72" s="809">
        <f t="shared" si="1"/>
        <v>2490</v>
      </c>
      <c r="H72" s="809">
        <v>2490</v>
      </c>
      <c r="I72" s="809" t="s">
        <v>97</v>
      </c>
      <c r="J72" s="928">
        <v>323.64999999999901</v>
      </c>
      <c r="K72" s="928">
        <v>2000.7</v>
      </c>
      <c r="L72" s="901">
        <v>41180</v>
      </c>
      <c r="M72" s="901">
        <v>41486</v>
      </c>
      <c r="N72" s="922" t="s">
        <v>97</v>
      </c>
      <c r="O72" s="903">
        <v>14</v>
      </c>
      <c r="P72" s="904">
        <v>4.18</v>
      </c>
      <c r="Q72" s="943"/>
      <c r="R72" s="906"/>
    </row>
    <row r="73" spans="1:18" x14ac:dyDescent="0.2">
      <c r="A73" s="1"/>
      <c r="B73" s="939" t="s">
        <v>69</v>
      </c>
      <c r="C73" s="907" t="s">
        <v>331</v>
      </c>
      <c r="D73" s="907" t="s">
        <v>613</v>
      </c>
      <c r="E73" s="908" t="s">
        <v>633</v>
      </c>
      <c r="F73" s="909">
        <v>1700</v>
      </c>
      <c r="G73" s="910">
        <f t="shared" si="1"/>
        <v>1700</v>
      </c>
      <c r="H73" s="910">
        <v>1700</v>
      </c>
      <c r="I73" s="910" t="s">
        <v>97</v>
      </c>
      <c r="J73" s="911">
        <v>742.63</v>
      </c>
      <c r="K73" s="911">
        <v>2145.8499999999899</v>
      </c>
      <c r="L73" s="912">
        <v>39763</v>
      </c>
      <c r="M73" s="912">
        <v>41439</v>
      </c>
      <c r="N73" s="913" t="s">
        <v>97</v>
      </c>
      <c r="O73" s="914">
        <v>31</v>
      </c>
      <c r="P73" s="915">
        <v>4.8899999999999997</v>
      </c>
      <c r="Q73" s="943"/>
      <c r="R73" s="906"/>
    </row>
    <row r="74" spans="1:18" x14ac:dyDescent="0.2">
      <c r="A74" s="1"/>
      <c r="B74" s="939" t="s">
        <v>70</v>
      </c>
      <c r="C74" s="940" t="s">
        <v>332</v>
      </c>
      <c r="D74" s="940" t="s">
        <v>613</v>
      </c>
      <c r="E74" s="941" t="s">
        <v>635</v>
      </c>
      <c r="F74" s="942">
        <v>1560</v>
      </c>
      <c r="G74" s="809">
        <f t="shared" si="1"/>
        <v>1560</v>
      </c>
      <c r="H74" s="809">
        <v>1560</v>
      </c>
      <c r="I74" s="809" t="s">
        <v>97</v>
      </c>
      <c r="J74" s="928">
        <v>846.77999999999895</v>
      </c>
      <c r="K74" s="928">
        <v>3320.15</v>
      </c>
      <c r="L74" s="901">
        <v>30273</v>
      </c>
      <c r="M74" s="901">
        <v>41439</v>
      </c>
      <c r="N74" s="902" t="s">
        <v>97</v>
      </c>
      <c r="O74" s="903">
        <v>137</v>
      </c>
      <c r="P74" s="904">
        <v>9.33</v>
      </c>
      <c r="Q74" s="943"/>
      <c r="R74" s="906"/>
    </row>
    <row r="75" spans="1:18" x14ac:dyDescent="0.2">
      <c r="A75" s="1"/>
      <c r="B75" s="939" t="s">
        <v>71</v>
      </c>
      <c r="C75" s="907" t="s">
        <v>333</v>
      </c>
      <c r="D75" s="907" t="s">
        <v>613</v>
      </c>
      <c r="E75" s="908" t="s">
        <v>633</v>
      </c>
      <c r="F75" s="909">
        <v>1000</v>
      </c>
      <c r="G75" s="910">
        <f t="shared" si="1"/>
        <v>1000</v>
      </c>
      <c r="H75" s="910">
        <v>1000</v>
      </c>
      <c r="I75" s="910" t="s">
        <v>1199</v>
      </c>
      <c r="J75" s="911">
        <v>3398.57</v>
      </c>
      <c r="K75" s="911">
        <v>6217.85</v>
      </c>
      <c r="L75" s="912">
        <v>37395</v>
      </c>
      <c r="M75" s="912">
        <v>41438</v>
      </c>
      <c r="N75" s="925" t="s">
        <v>1199</v>
      </c>
      <c r="O75" s="914">
        <v>94</v>
      </c>
      <c r="P75" s="915">
        <v>9.06</v>
      </c>
      <c r="Q75" s="943"/>
      <c r="R75" s="906"/>
    </row>
    <row r="76" spans="1:18" x14ac:dyDescent="0.2">
      <c r="A76" s="1"/>
      <c r="B76" s="939" t="s">
        <v>72</v>
      </c>
      <c r="C76" s="940" t="s">
        <v>1829</v>
      </c>
      <c r="D76" s="940" t="s">
        <v>614</v>
      </c>
      <c r="E76" s="941" t="s">
        <v>633</v>
      </c>
      <c r="F76" s="942">
        <v>2740</v>
      </c>
      <c r="G76" s="809">
        <f t="shared" si="1"/>
        <v>2740</v>
      </c>
      <c r="H76" s="809">
        <v>2740</v>
      </c>
      <c r="I76" s="809" t="s">
        <v>97</v>
      </c>
      <c r="J76" s="928">
        <v>3381.19</v>
      </c>
      <c r="K76" s="928">
        <v>0</v>
      </c>
      <c r="L76" s="901" t="s">
        <v>97</v>
      </c>
      <c r="M76" s="901">
        <v>41438</v>
      </c>
      <c r="N76" s="922" t="s">
        <v>97</v>
      </c>
      <c r="O76" s="903" t="s">
        <v>97</v>
      </c>
      <c r="P76" s="903" t="s">
        <v>97</v>
      </c>
      <c r="Q76" s="943"/>
      <c r="R76" s="906"/>
    </row>
    <row r="77" spans="1:18" x14ac:dyDescent="0.2">
      <c r="A77" s="1"/>
      <c r="B77" s="939" t="s">
        <v>73</v>
      </c>
      <c r="C77" s="907" t="s">
        <v>1831</v>
      </c>
      <c r="D77" s="907" t="s">
        <v>1664</v>
      </c>
      <c r="E77" s="908" t="s">
        <v>633</v>
      </c>
      <c r="F77" s="909">
        <v>1760</v>
      </c>
      <c r="G77" s="910">
        <f t="shared" si="1"/>
        <v>1760</v>
      </c>
      <c r="H77" s="910">
        <v>1760</v>
      </c>
      <c r="I77" s="910" t="s">
        <v>97</v>
      </c>
      <c r="J77" s="911">
        <v>4183.63</v>
      </c>
      <c r="K77" s="911">
        <v>0</v>
      </c>
      <c r="L77" s="912" t="s">
        <v>97</v>
      </c>
      <c r="M77" s="912">
        <v>41438</v>
      </c>
      <c r="N77" s="925" t="s">
        <v>97</v>
      </c>
      <c r="O77" s="914" t="s">
        <v>97</v>
      </c>
      <c r="P77" s="914" t="s">
        <v>97</v>
      </c>
      <c r="Q77" s="943"/>
      <c r="R77" s="906"/>
    </row>
    <row r="78" spans="1:18" x14ac:dyDescent="0.2">
      <c r="A78" s="1"/>
      <c r="B78" s="939" t="s">
        <v>75</v>
      </c>
      <c r="C78" s="907" t="s">
        <v>1833</v>
      </c>
      <c r="D78" s="907" t="s">
        <v>1665</v>
      </c>
      <c r="E78" s="908" t="s">
        <v>633</v>
      </c>
      <c r="F78" s="909">
        <v>1240</v>
      </c>
      <c r="G78" s="910">
        <f t="shared" si="1"/>
        <v>1240</v>
      </c>
      <c r="H78" s="910">
        <v>1240</v>
      </c>
      <c r="I78" s="910" t="s">
        <v>97</v>
      </c>
      <c r="J78" s="911">
        <v>1725.6099999999899</v>
      </c>
      <c r="K78" s="911">
        <v>0</v>
      </c>
      <c r="L78" s="912" t="s">
        <v>97</v>
      </c>
      <c r="M78" s="912">
        <v>41438</v>
      </c>
      <c r="N78" s="925" t="s">
        <v>97</v>
      </c>
      <c r="O78" s="914" t="s">
        <v>97</v>
      </c>
      <c r="P78" s="914" t="s">
        <v>97</v>
      </c>
      <c r="Q78" s="943"/>
      <c r="R78" s="906"/>
    </row>
    <row r="79" spans="1:18" x14ac:dyDescent="0.2">
      <c r="A79" s="1"/>
      <c r="B79" s="939" t="s">
        <v>76</v>
      </c>
      <c r="C79" s="940" t="s">
        <v>1835</v>
      </c>
      <c r="D79" s="940" t="s">
        <v>1635</v>
      </c>
      <c r="E79" s="941" t="s">
        <v>633</v>
      </c>
      <c r="F79" s="942">
        <v>950</v>
      </c>
      <c r="G79" s="809">
        <f t="shared" si="1"/>
        <v>950</v>
      </c>
      <c r="H79" s="809">
        <v>950</v>
      </c>
      <c r="I79" s="809" t="s">
        <v>97</v>
      </c>
      <c r="J79" s="928">
        <v>3057.02</v>
      </c>
      <c r="K79" s="928">
        <v>0</v>
      </c>
      <c r="L79" s="901" t="s">
        <v>97</v>
      </c>
      <c r="M79" s="901">
        <v>41438</v>
      </c>
      <c r="N79" s="922" t="s">
        <v>97</v>
      </c>
      <c r="O79" s="903" t="s">
        <v>97</v>
      </c>
      <c r="P79" s="903" t="s">
        <v>97</v>
      </c>
      <c r="Q79" s="943"/>
      <c r="R79" s="906"/>
    </row>
    <row r="80" spans="1:18" x14ac:dyDescent="0.2">
      <c r="A80" s="1"/>
      <c r="B80" s="939" t="s">
        <v>77</v>
      </c>
      <c r="C80" s="907" t="s">
        <v>1837</v>
      </c>
      <c r="D80" s="907" t="s">
        <v>615</v>
      </c>
      <c r="E80" s="908" t="s">
        <v>633</v>
      </c>
      <c r="F80" s="909">
        <v>850</v>
      </c>
      <c r="G80" s="910">
        <f t="shared" si="1"/>
        <v>850</v>
      </c>
      <c r="H80" s="910">
        <v>850</v>
      </c>
      <c r="I80" s="910" t="s">
        <v>1627</v>
      </c>
      <c r="J80" s="911">
        <v>1923.64</v>
      </c>
      <c r="K80" s="911">
        <v>0</v>
      </c>
      <c r="L80" s="912" t="s">
        <v>97</v>
      </c>
      <c r="M80" s="912">
        <v>41438</v>
      </c>
      <c r="N80" s="925" t="s">
        <v>1627</v>
      </c>
      <c r="O80" s="914" t="s">
        <v>97</v>
      </c>
      <c r="P80" s="914" t="s">
        <v>97</v>
      </c>
      <c r="Q80" s="943"/>
      <c r="R80" s="906"/>
    </row>
    <row r="81" spans="1:18" x14ac:dyDescent="0.2">
      <c r="A81" s="1"/>
      <c r="B81" s="939" t="s">
        <v>78</v>
      </c>
      <c r="C81" s="940" t="s">
        <v>1839</v>
      </c>
      <c r="D81" s="940" t="s">
        <v>1666</v>
      </c>
      <c r="E81" s="941" t="s">
        <v>633</v>
      </c>
      <c r="F81" s="942">
        <v>800</v>
      </c>
      <c r="G81" s="809">
        <f t="shared" si="1"/>
        <v>800</v>
      </c>
      <c r="H81" s="809">
        <v>800</v>
      </c>
      <c r="I81" s="809" t="s">
        <v>1627</v>
      </c>
      <c r="J81" s="928">
        <v>1930.05</v>
      </c>
      <c r="K81" s="928">
        <v>0</v>
      </c>
      <c r="L81" s="901" t="s">
        <v>97</v>
      </c>
      <c r="M81" s="901">
        <v>41438</v>
      </c>
      <c r="N81" s="922" t="s">
        <v>1199</v>
      </c>
      <c r="O81" s="903" t="s">
        <v>97</v>
      </c>
      <c r="P81" s="903" t="s">
        <v>97</v>
      </c>
      <c r="Q81" s="943"/>
      <c r="R81" s="906"/>
    </row>
    <row r="82" spans="1:18" x14ac:dyDescent="0.2">
      <c r="A82" s="1"/>
      <c r="B82" s="939" t="s">
        <v>79</v>
      </c>
      <c r="C82" s="907" t="s">
        <v>1841</v>
      </c>
      <c r="D82" s="907" t="s">
        <v>1667</v>
      </c>
      <c r="E82" s="908" t="s">
        <v>633</v>
      </c>
      <c r="F82" s="909">
        <v>800</v>
      </c>
      <c r="G82" s="910">
        <f t="shared" si="1"/>
        <v>800</v>
      </c>
      <c r="H82" s="910">
        <v>800</v>
      </c>
      <c r="I82" s="910" t="s">
        <v>97</v>
      </c>
      <c r="J82" s="911">
        <v>4105</v>
      </c>
      <c r="K82" s="911">
        <v>0</v>
      </c>
      <c r="L82" s="912" t="s">
        <v>97</v>
      </c>
      <c r="M82" s="912">
        <v>41438</v>
      </c>
      <c r="N82" s="925" t="s">
        <v>97</v>
      </c>
      <c r="O82" s="914" t="s">
        <v>97</v>
      </c>
      <c r="P82" s="914" t="s">
        <v>97</v>
      </c>
      <c r="Q82" s="943"/>
      <c r="R82" s="906"/>
    </row>
    <row r="83" spans="1:18" x14ac:dyDescent="0.2">
      <c r="A83" s="1"/>
      <c r="B83" s="939" t="s">
        <v>80</v>
      </c>
      <c r="C83" s="940" t="s">
        <v>1843</v>
      </c>
      <c r="D83" s="940" t="s">
        <v>608</v>
      </c>
      <c r="E83" s="941" t="s">
        <v>633</v>
      </c>
      <c r="F83" s="942">
        <v>770</v>
      </c>
      <c r="G83" s="809">
        <f t="shared" si="1"/>
        <v>770</v>
      </c>
      <c r="H83" s="809">
        <v>770</v>
      </c>
      <c r="I83" s="809" t="s">
        <v>1627</v>
      </c>
      <c r="J83" s="928">
        <v>1305.78</v>
      </c>
      <c r="K83" s="928">
        <v>0</v>
      </c>
      <c r="L83" s="901" t="s">
        <v>97</v>
      </c>
      <c r="M83" s="901">
        <v>41438</v>
      </c>
      <c r="N83" s="922" t="s">
        <v>1199</v>
      </c>
      <c r="O83" s="903" t="s">
        <v>97</v>
      </c>
      <c r="P83" s="903" t="s">
        <v>97</v>
      </c>
      <c r="Q83" s="943"/>
      <c r="R83" s="906"/>
    </row>
    <row r="84" spans="1:18" x14ac:dyDescent="0.2">
      <c r="A84" s="1"/>
      <c r="B84" s="939" t="s">
        <v>82</v>
      </c>
      <c r="C84" s="940" t="s">
        <v>1845</v>
      </c>
      <c r="D84" s="940" t="s">
        <v>1665</v>
      </c>
      <c r="E84" s="941" t="s">
        <v>633</v>
      </c>
      <c r="F84" s="942">
        <v>600</v>
      </c>
      <c r="G84" s="809">
        <f t="shared" si="1"/>
        <v>600</v>
      </c>
      <c r="H84" s="809">
        <v>600</v>
      </c>
      <c r="I84" s="809" t="s">
        <v>97</v>
      </c>
      <c r="J84" s="928">
        <v>989.76999999999896</v>
      </c>
      <c r="K84" s="928">
        <v>0</v>
      </c>
      <c r="L84" s="901" t="s">
        <v>97</v>
      </c>
      <c r="M84" s="901">
        <v>41438</v>
      </c>
      <c r="N84" s="922" t="s">
        <v>97</v>
      </c>
      <c r="O84" s="903" t="s">
        <v>97</v>
      </c>
      <c r="P84" s="903" t="s">
        <v>97</v>
      </c>
      <c r="Q84" s="943"/>
      <c r="R84" s="906"/>
    </row>
    <row r="85" spans="1:18" x14ac:dyDescent="0.2">
      <c r="A85" s="1"/>
      <c r="B85" s="939" t="s">
        <v>83</v>
      </c>
      <c r="C85" s="907" t="s">
        <v>1847</v>
      </c>
      <c r="D85" s="907" t="s">
        <v>1668</v>
      </c>
      <c r="E85" s="908" t="s">
        <v>633</v>
      </c>
      <c r="F85" s="909">
        <v>450</v>
      </c>
      <c r="G85" s="910">
        <f t="shared" si="1"/>
        <v>450</v>
      </c>
      <c r="H85" s="910">
        <v>450</v>
      </c>
      <c r="I85" s="910" t="s">
        <v>1627</v>
      </c>
      <c r="J85" s="911">
        <v>2783.79</v>
      </c>
      <c r="K85" s="911">
        <v>0</v>
      </c>
      <c r="L85" s="912" t="s">
        <v>97</v>
      </c>
      <c r="M85" s="912">
        <v>41438</v>
      </c>
      <c r="N85" s="925" t="s">
        <v>1199</v>
      </c>
      <c r="O85" s="914" t="s">
        <v>97</v>
      </c>
      <c r="P85" s="914" t="s">
        <v>97</v>
      </c>
      <c r="Q85" s="943"/>
      <c r="R85" s="906"/>
    </row>
    <row r="86" spans="1:18" x14ac:dyDescent="0.2">
      <c r="A86" s="1"/>
      <c r="B86" s="939" t="s">
        <v>84</v>
      </c>
      <c r="C86" s="940" t="s">
        <v>1849</v>
      </c>
      <c r="D86" s="940" t="s">
        <v>1635</v>
      </c>
      <c r="E86" s="941" t="s">
        <v>633</v>
      </c>
      <c r="F86" s="942">
        <v>370</v>
      </c>
      <c r="G86" s="809">
        <f t="shared" si="1"/>
        <v>370</v>
      </c>
      <c r="H86" s="809">
        <v>370</v>
      </c>
      <c r="I86" s="809" t="s">
        <v>1199</v>
      </c>
      <c r="J86" s="928">
        <v>1646.97</v>
      </c>
      <c r="K86" s="928">
        <v>0</v>
      </c>
      <c r="L86" s="901" t="s">
        <v>97</v>
      </c>
      <c r="M86" s="901">
        <v>41438</v>
      </c>
      <c r="N86" s="922" t="s">
        <v>1627</v>
      </c>
      <c r="O86" s="903" t="s">
        <v>97</v>
      </c>
      <c r="P86" s="903" t="s">
        <v>97</v>
      </c>
      <c r="Q86" s="943"/>
      <c r="R86" s="906"/>
    </row>
    <row r="87" spans="1:18" x14ac:dyDescent="0.2">
      <c r="A87" s="1"/>
      <c r="B87" s="939" t="s">
        <v>85</v>
      </c>
      <c r="C87" s="907" t="s">
        <v>1851</v>
      </c>
      <c r="D87" s="907" t="s">
        <v>616</v>
      </c>
      <c r="E87" s="908" t="s">
        <v>633</v>
      </c>
      <c r="F87" s="909">
        <v>350</v>
      </c>
      <c r="G87" s="910">
        <f t="shared" si="1"/>
        <v>350</v>
      </c>
      <c r="H87" s="910">
        <v>350</v>
      </c>
      <c r="I87" s="910" t="s">
        <v>97</v>
      </c>
      <c r="J87" s="911">
        <v>2462.4</v>
      </c>
      <c r="K87" s="911">
        <v>0</v>
      </c>
      <c r="L87" s="912" t="s">
        <v>97</v>
      </c>
      <c r="M87" s="912">
        <v>41438</v>
      </c>
      <c r="N87" s="925" t="s">
        <v>97</v>
      </c>
      <c r="O87" s="914" t="s">
        <v>97</v>
      </c>
      <c r="P87" s="914" t="s">
        <v>97</v>
      </c>
      <c r="Q87" s="943"/>
      <c r="R87" s="906"/>
    </row>
    <row r="88" spans="1:18" x14ac:dyDescent="0.2">
      <c r="A88" s="1"/>
      <c r="B88" s="939" t="s">
        <v>86</v>
      </c>
      <c r="C88" s="940" t="s">
        <v>1853</v>
      </c>
      <c r="D88" s="940" t="s">
        <v>1669</v>
      </c>
      <c r="E88" s="941" t="s">
        <v>633</v>
      </c>
      <c r="F88" s="942">
        <v>200</v>
      </c>
      <c r="G88" s="809">
        <f t="shared" si="1"/>
        <v>200</v>
      </c>
      <c r="H88" s="809">
        <v>200</v>
      </c>
      <c r="I88" s="809" t="s">
        <v>1199</v>
      </c>
      <c r="J88" s="928">
        <v>892.55999999999904</v>
      </c>
      <c r="K88" s="928">
        <v>0</v>
      </c>
      <c r="L88" s="901" t="s">
        <v>97</v>
      </c>
      <c r="M88" s="901">
        <v>41438</v>
      </c>
      <c r="N88" s="922" t="s">
        <v>1199</v>
      </c>
      <c r="O88" s="903" t="s">
        <v>97</v>
      </c>
      <c r="P88" s="903" t="s">
        <v>97</v>
      </c>
      <c r="Q88" s="943"/>
      <c r="R88" s="906"/>
    </row>
    <row r="89" spans="1:18" x14ac:dyDescent="0.2">
      <c r="A89" s="1"/>
      <c r="B89" s="939" t="s">
        <v>87</v>
      </c>
      <c r="C89" s="907" t="s">
        <v>1855</v>
      </c>
      <c r="D89" s="907" t="s">
        <v>1670</v>
      </c>
      <c r="E89" s="908" t="s">
        <v>633</v>
      </c>
      <c r="F89" s="909">
        <v>160</v>
      </c>
      <c r="G89" s="910">
        <f t="shared" si="1"/>
        <v>160</v>
      </c>
      <c r="H89" s="910">
        <v>160</v>
      </c>
      <c r="I89" s="910" t="s">
        <v>97</v>
      </c>
      <c r="J89" s="911">
        <v>1793</v>
      </c>
      <c r="K89" s="911">
        <v>0</v>
      </c>
      <c r="L89" s="912" t="s">
        <v>97</v>
      </c>
      <c r="M89" s="912">
        <v>41438</v>
      </c>
      <c r="N89" s="925" t="s">
        <v>97</v>
      </c>
      <c r="O89" s="914" t="s">
        <v>97</v>
      </c>
      <c r="P89" s="914" t="s">
        <v>97</v>
      </c>
      <c r="Q89" s="943"/>
      <c r="R89" s="906"/>
    </row>
    <row r="90" spans="1:18" x14ac:dyDescent="0.2">
      <c r="A90" s="1"/>
      <c r="B90" s="939" t="s">
        <v>88</v>
      </c>
      <c r="C90" s="940" t="s">
        <v>1465</v>
      </c>
      <c r="D90" s="940" t="s">
        <v>1633</v>
      </c>
      <c r="E90" s="941" t="s">
        <v>634</v>
      </c>
      <c r="F90" s="942">
        <f>H90+I90</f>
        <v>10410</v>
      </c>
      <c r="G90" s="809">
        <f t="shared" si="1"/>
        <v>10410</v>
      </c>
      <c r="H90" s="809">
        <v>5310</v>
      </c>
      <c r="I90" s="809">
        <v>5100</v>
      </c>
      <c r="J90" s="928">
        <v>923.72</v>
      </c>
      <c r="K90" s="928">
        <v>5550.35</v>
      </c>
      <c r="L90" s="901">
        <v>41830</v>
      </c>
      <c r="M90" s="901">
        <v>42307</v>
      </c>
      <c r="N90" s="901">
        <v>42825</v>
      </c>
      <c r="O90" s="903">
        <v>60</v>
      </c>
      <c r="P90" s="904" t="s">
        <v>1671</v>
      </c>
      <c r="Q90" s="943"/>
      <c r="R90" s="906"/>
    </row>
    <row r="91" spans="1:18" x14ac:dyDescent="0.2">
      <c r="A91" s="1"/>
      <c r="B91" s="939" t="s">
        <v>89</v>
      </c>
      <c r="C91" s="907" t="s">
        <v>350</v>
      </c>
      <c r="D91" s="907" t="s">
        <v>626</v>
      </c>
      <c r="E91" s="908" t="s">
        <v>634</v>
      </c>
      <c r="F91" s="909">
        <v>2080</v>
      </c>
      <c r="G91" s="910">
        <f t="shared" si="1"/>
        <v>2080</v>
      </c>
      <c r="H91" s="910">
        <v>2080</v>
      </c>
      <c r="I91" s="910" t="s">
        <v>1627</v>
      </c>
      <c r="J91" s="911">
        <v>236.59</v>
      </c>
      <c r="K91" s="911">
        <v>1477.0999999999899</v>
      </c>
      <c r="L91" s="912">
        <v>41943</v>
      </c>
      <c r="M91" s="912">
        <v>42307</v>
      </c>
      <c r="N91" s="925" t="s">
        <v>1199</v>
      </c>
      <c r="O91" s="914">
        <v>9</v>
      </c>
      <c r="P91" s="915" t="s">
        <v>1672</v>
      </c>
      <c r="Q91" s="943"/>
      <c r="R91" s="906"/>
    </row>
    <row r="92" spans="1:18" x14ac:dyDescent="0.2">
      <c r="A92" s="1"/>
      <c r="B92" s="939" t="s">
        <v>1262</v>
      </c>
      <c r="C92" s="944" t="s">
        <v>1339</v>
      </c>
      <c r="D92" s="944" t="s">
        <v>618</v>
      </c>
      <c r="E92" s="945" t="s">
        <v>1673</v>
      </c>
      <c r="F92" s="942">
        <v>6840</v>
      </c>
      <c r="G92" s="946">
        <f t="shared" si="1"/>
        <v>6840</v>
      </c>
      <c r="H92" s="946">
        <v>6840</v>
      </c>
      <c r="I92" s="946" t="s">
        <v>266</v>
      </c>
      <c r="J92" s="928">
        <v>30949.8</v>
      </c>
      <c r="K92" s="928">
        <v>56351.42</v>
      </c>
      <c r="L92" s="901">
        <v>34191</v>
      </c>
      <c r="M92" s="901">
        <v>38777</v>
      </c>
      <c r="N92" s="902" t="s">
        <v>1626</v>
      </c>
      <c r="O92" s="903">
        <v>1582</v>
      </c>
      <c r="P92" s="904" t="s">
        <v>1674</v>
      </c>
      <c r="Q92" s="943"/>
      <c r="R92" s="906"/>
    </row>
    <row r="93" spans="1:18" ht="27" x14ac:dyDescent="0.2">
      <c r="A93" s="1"/>
      <c r="B93" s="939" t="s">
        <v>1263</v>
      </c>
      <c r="C93" s="947" t="s">
        <v>1340</v>
      </c>
      <c r="D93" s="947" t="s">
        <v>1663</v>
      </c>
      <c r="E93" s="948" t="s">
        <v>1675</v>
      </c>
      <c r="F93" s="949">
        <v>2720</v>
      </c>
      <c r="G93" s="946">
        <f t="shared" si="1"/>
        <v>2720</v>
      </c>
      <c r="H93" s="946">
        <v>2720</v>
      </c>
      <c r="I93" s="946" t="s">
        <v>266</v>
      </c>
      <c r="J93" s="928">
        <v>8317.99</v>
      </c>
      <c r="K93" s="928">
        <v>28930.36</v>
      </c>
      <c r="L93" s="901">
        <v>38637</v>
      </c>
      <c r="M93" s="901">
        <v>39156</v>
      </c>
      <c r="N93" s="902" t="s">
        <v>266</v>
      </c>
      <c r="O93" s="903">
        <v>270</v>
      </c>
      <c r="P93" s="904" t="s">
        <v>1676</v>
      </c>
      <c r="Q93" s="943"/>
      <c r="R93" s="906"/>
    </row>
    <row r="94" spans="1:18" x14ac:dyDescent="0.2">
      <c r="A94" s="1"/>
      <c r="B94" s="939" t="s">
        <v>1547</v>
      </c>
      <c r="C94" s="950" t="s">
        <v>1827</v>
      </c>
      <c r="D94" s="950" t="s">
        <v>615</v>
      </c>
      <c r="E94" s="951" t="s">
        <v>633</v>
      </c>
      <c r="F94" s="949">
        <v>700</v>
      </c>
      <c r="G94" s="946">
        <v>700</v>
      </c>
      <c r="H94" s="946">
        <v>700</v>
      </c>
      <c r="I94" s="946" t="s">
        <v>266</v>
      </c>
      <c r="J94" s="928">
        <v>1607.89</v>
      </c>
      <c r="K94" s="928" t="s">
        <v>1626</v>
      </c>
      <c r="L94" s="901" t="s">
        <v>266</v>
      </c>
      <c r="M94" s="901">
        <v>42853</v>
      </c>
      <c r="N94" s="902" t="s">
        <v>1626</v>
      </c>
      <c r="O94" s="903" t="s">
        <v>97</v>
      </c>
      <c r="P94" s="904" t="s">
        <v>266</v>
      </c>
      <c r="Q94" s="943"/>
      <c r="R94" s="906"/>
    </row>
    <row r="95" spans="1:18" x14ac:dyDescent="0.2">
      <c r="A95" s="1"/>
      <c r="B95" s="939" t="s">
        <v>1677</v>
      </c>
      <c r="C95" s="907" t="s">
        <v>1678</v>
      </c>
      <c r="D95" s="907" t="s">
        <v>628</v>
      </c>
      <c r="E95" s="908" t="s">
        <v>634</v>
      </c>
      <c r="F95" s="942">
        <v>2060</v>
      </c>
      <c r="G95" s="946">
        <v>2060</v>
      </c>
      <c r="H95" s="809">
        <v>2060</v>
      </c>
      <c r="I95" s="809"/>
      <c r="J95" s="928">
        <v>241.43</v>
      </c>
      <c r="K95" s="928">
        <v>1387.89</v>
      </c>
      <c r="L95" s="901">
        <v>42415</v>
      </c>
      <c r="M95" s="901">
        <v>43007</v>
      </c>
      <c r="N95" s="902" t="s">
        <v>266</v>
      </c>
      <c r="O95" s="903">
        <v>15</v>
      </c>
      <c r="P95" s="904">
        <v>6.44</v>
      </c>
      <c r="Q95" s="943"/>
      <c r="R95" s="906"/>
    </row>
    <row r="96" spans="1:18" x14ac:dyDescent="0.2">
      <c r="A96" s="1"/>
      <c r="B96" s="939" t="s">
        <v>1679</v>
      </c>
      <c r="C96" s="907" t="s">
        <v>1680</v>
      </c>
      <c r="D96" s="907" t="s">
        <v>626</v>
      </c>
      <c r="E96" s="908" t="s">
        <v>634</v>
      </c>
      <c r="F96" s="942">
        <v>1500</v>
      </c>
      <c r="G96" s="946">
        <v>1500</v>
      </c>
      <c r="H96" s="809">
        <v>1500</v>
      </c>
      <c r="I96" s="809"/>
      <c r="J96" s="928">
        <v>198.73</v>
      </c>
      <c r="K96" s="928">
        <v>1177.49</v>
      </c>
      <c r="L96" s="901">
        <v>42536</v>
      </c>
      <c r="M96" s="901">
        <v>43007</v>
      </c>
      <c r="N96" s="902" t="s">
        <v>1626</v>
      </c>
      <c r="O96" s="903">
        <v>8</v>
      </c>
      <c r="P96" s="904">
        <v>5.24</v>
      </c>
      <c r="Q96" s="943"/>
      <c r="R96" s="906"/>
    </row>
    <row r="97" spans="1:18" x14ac:dyDescent="0.2">
      <c r="A97" s="1"/>
      <c r="B97" s="939" t="s">
        <v>1681</v>
      </c>
      <c r="C97" s="907" t="s">
        <v>1682</v>
      </c>
      <c r="D97" s="907" t="s">
        <v>1683</v>
      </c>
      <c r="E97" s="908" t="s">
        <v>634</v>
      </c>
      <c r="F97" s="942">
        <v>5100</v>
      </c>
      <c r="G97" s="946">
        <v>5100</v>
      </c>
      <c r="H97" s="809">
        <v>5100</v>
      </c>
      <c r="I97" s="809"/>
      <c r="J97" s="928">
        <v>6166.41</v>
      </c>
      <c r="K97" s="928">
        <v>10659.55</v>
      </c>
      <c r="L97" s="901">
        <v>39891</v>
      </c>
      <c r="M97" s="901">
        <v>43069</v>
      </c>
      <c r="N97" s="902" t="s">
        <v>1626</v>
      </c>
      <c r="O97" s="903">
        <v>44</v>
      </c>
      <c r="P97" s="904">
        <v>7.33</v>
      </c>
      <c r="Q97" s="943"/>
      <c r="R97" s="906"/>
    </row>
    <row r="98" spans="1:18" x14ac:dyDescent="0.2">
      <c r="A98" s="1"/>
      <c r="B98" s="939" t="s">
        <v>90</v>
      </c>
      <c r="C98" s="940" t="s">
        <v>351</v>
      </c>
      <c r="D98" s="940" t="s">
        <v>607</v>
      </c>
      <c r="E98" s="941" t="s">
        <v>634</v>
      </c>
      <c r="F98" s="942">
        <v>15500</v>
      </c>
      <c r="G98" s="809">
        <f t="shared" si="1"/>
        <v>15500</v>
      </c>
      <c r="H98" s="809">
        <v>15500</v>
      </c>
      <c r="I98" s="809" t="s">
        <v>1199</v>
      </c>
      <c r="J98" s="928">
        <v>17574.099999999999</v>
      </c>
      <c r="K98" s="928">
        <v>86888.639999999999</v>
      </c>
      <c r="L98" s="901">
        <v>37072</v>
      </c>
      <c r="M98" s="901">
        <v>41912</v>
      </c>
      <c r="N98" s="902" t="s">
        <v>1627</v>
      </c>
      <c r="O98" s="903">
        <v>434</v>
      </c>
      <c r="P98" s="904" t="s">
        <v>1684</v>
      </c>
      <c r="Q98" s="943"/>
      <c r="R98" s="906"/>
    </row>
    <row r="99" spans="1:18" ht="27" x14ac:dyDescent="0.2">
      <c r="A99" s="1"/>
      <c r="B99" s="939" t="s">
        <v>91</v>
      </c>
      <c r="C99" s="907" t="s">
        <v>352</v>
      </c>
      <c r="D99" s="907" t="s">
        <v>1685</v>
      </c>
      <c r="E99" s="908" t="s">
        <v>633</v>
      </c>
      <c r="F99" s="909">
        <v>8930</v>
      </c>
      <c r="G99" s="910">
        <f t="shared" si="1"/>
        <v>8930</v>
      </c>
      <c r="H99" s="910">
        <v>8930</v>
      </c>
      <c r="I99" s="910" t="s">
        <v>97</v>
      </c>
      <c r="J99" s="911">
        <v>13026.08</v>
      </c>
      <c r="K99" s="911">
        <v>24399.119999999901</v>
      </c>
      <c r="L99" s="849" t="s">
        <v>1266</v>
      </c>
      <c r="M99" s="912">
        <v>41438</v>
      </c>
      <c r="N99" s="913" t="s">
        <v>97</v>
      </c>
      <c r="O99" s="914">
        <v>585</v>
      </c>
      <c r="P99" s="915" t="s">
        <v>1686</v>
      </c>
      <c r="Q99" s="943"/>
      <c r="R99" s="906"/>
    </row>
    <row r="100" spans="1:18" ht="27" x14ac:dyDescent="0.2">
      <c r="A100" s="1"/>
      <c r="B100" s="939" t="s">
        <v>93</v>
      </c>
      <c r="C100" s="907" t="s">
        <v>354</v>
      </c>
      <c r="D100" s="907" t="s">
        <v>1687</v>
      </c>
      <c r="E100" s="908" t="s">
        <v>633</v>
      </c>
      <c r="F100" s="909">
        <v>4406.1409999999996</v>
      </c>
      <c r="G100" s="910">
        <f t="shared" si="1"/>
        <v>4406</v>
      </c>
      <c r="H100" s="910">
        <v>4406</v>
      </c>
      <c r="I100" s="910" t="s">
        <v>1199</v>
      </c>
      <c r="J100" s="911">
        <v>32128.5</v>
      </c>
      <c r="K100" s="911">
        <v>34198.01</v>
      </c>
      <c r="L100" s="849" t="s">
        <v>1267</v>
      </c>
      <c r="M100" s="912">
        <v>41438</v>
      </c>
      <c r="N100" s="913" t="s">
        <v>1199</v>
      </c>
      <c r="O100" s="914">
        <v>168</v>
      </c>
      <c r="P100" s="915" t="s">
        <v>1688</v>
      </c>
      <c r="Q100" s="943"/>
      <c r="R100" s="906"/>
    </row>
    <row r="101" spans="1:18" ht="40.5" x14ac:dyDescent="0.2">
      <c r="A101" s="1"/>
      <c r="B101" s="939" t="s">
        <v>94</v>
      </c>
      <c r="C101" s="940" t="s">
        <v>355</v>
      </c>
      <c r="D101" s="940" t="s">
        <v>1689</v>
      </c>
      <c r="E101" s="941" t="s">
        <v>633</v>
      </c>
      <c r="F101" s="942">
        <v>3020</v>
      </c>
      <c r="G101" s="809">
        <f t="shared" si="1"/>
        <v>3020</v>
      </c>
      <c r="H101" s="809">
        <v>3020</v>
      </c>
      <c r="I101" s="809" t="s">
        <v>1199</v>
      </c>
      <c r="J101" s="928">
        <v>9338.17</v>
      </c>
      <c r="K101" s="928">
        <v>11714.36</v>
      </c>
      <c r="L101" s="849" t="s">
        <v>1268</v>
      </c>
      <c r="M101" s="901">
        <v>41438</v>
      </c>
      <c r="N101" s="902" t="s">
        <v>1199</v>
      </c>
      <c r="O101" s="903">
        <v>260</v>
      </c>
      <c r="P101" s="904" t="s">
        <v>1690</v>
      </c>
      <c r="Q101" s="943"/>
      <c r="R101" s="906"/>
    </row>
    <row r="102" spans="1:18" x14ac:dyDescent="0.2">
      <c r="A102" s="1"/>
      <c r="B102" s="939" t="s">
        <v>95</v>
      </c>
      <c r="C102" s="907" t="s">
        <v>356</v>
      </c>
      <c r="D102" s="907" t="s">
        <v>1691</v>
      </c>
      <c r="E102" s="908" t="s">
        <v>634</v>
      </c>
      <c r="F102" s="909">
        <v>4700</v>
      </c>
      <c r="G102" s="910">
        <f t="shared" si="1"/>
        <v>4700</v>
      </c>
      <c r="H102" s="910">
        <v>4700</v>
      </c>
      <c r="I102" s="910" t="s">
        <v>1199</v>
      </c>
      <c r="J102" s="911">
        <v>2098.1799999999898</v>
      </c>
      <c r="K102" s="911">
        <v>6637.53</v>
      </c>
      <c r="L102" s="952">
        <v>38768</v>
      </c>
      <c r="M102" s="912">
        <v>41439</v>
      </c>
      <c r="N102" s="913" t="s">
        <v>1627</v>
      </c>
      <c r="O102" s="914">
        <v>66</v>
      </c>
      <c r="P102" s="915" t="s">
        <v>1692</v>
      </c>
      <c r="Q102" s="943"/>
      <c r="R102" s="906"/>
    </row>
    <row r="103" spans="1:18" x14ac:dyDescent="0.2">
      <c r="A103" s="1"/>
      <c r="B103" s="939" t="s">
        <v>96</v>
      </c>
      <c r="C103" s="940" t="s">
        <v>357</v>
      </c>
      <c r="D103" s="940" t="s">
        <v>1691</v>
      </c>
      <c r="E103" s="941" t="s">
        <v>1629</v>
      </c>
      <c r="F103" s="942">
        <v>1640</v>
      </c>
      <c r="G103" s="809">
        <f t="shared" si="1"/>
        <v>1640</v>
      </c>
      <c r="H103" s="809">
        <v>1640</v>
      </c>
      <c r="I103" s="809" t="s">
        <v>1199</v>
      </c>
      <c r="J103" s="928">
        <v>787.31</v>
      </c>
      <c r="K103" s="928">
        <v>5692.0299999999897</v>
      </c>
      <c r="L103" s="929">
        <v>39609</v>
      </c>
      <c r="M103" s="901">
        <v>41439</v>
      </c>
      <c r="N103" s="902" t="s">
        <v>1199</v>
      </c>
      <c r="O103" s="903">
        <v>81</v>
      </c>
      <c r="P103" s="904" t="s">
        <v>1693</v>
      </c>
      <c r="Q103" s="943"/>
      <c r="R103" s="906"/>
    </row>
    <row r="104" spans="1:18" ht="27" x14ac:dyDescent="0.2">
      <c r="A104" s="1"/>
      <c r="B104" s="939" t="s">
        <v>1694</v>
      </c>
      <c r="C104" s="907" t="s">
        <v>1346</v>
      </c>
      <c r="D104" s="907" t="s">
        <v>1691</v>
      </c>
      <c r="E104" s="908" t="s">
        <v>635</v>
      </c>
      <c r="F104" s="909">
        <v>1060</v>
      </c>
      <c r="G104" s="910">
        <f t="shared" si="1"/>
        <v>1060</v>
      </c>
      <c r="H104" s="910">
        <v>1060</v>
      </c>
      <c r="I104" s="910" t="s">
        <v>97</v>
      </c>
      <c r="J104" s="911">
        <v>895.66</v>
      </c>
      <c r="K104" s="911">
        <v>1756.32</v>
      </c>
      <c r="L104" s="849" t="s">
        <v>1695</v>
      </c>
      <c r="M104" s="912">
        <v>41394</v>
      </c>
      <c r="N104" s="925" t="s">
        <v>266</v>
      </c>
      <c r="O104" s="914">
        <v>71</v>
      </c>
      <c r="P104" s="915" t="s">
        <v>1696</v>
      </c>
      <c r="Q104" s="943"/>
      <c r="R104" s="906"/>
    </row>
    <row r="105" spans="1:18" x14ac:dyDescent="0.2">
      <c r="A105" s="1"/>
      <c r="B105" s="939" t="s">
        <v>1416</v>
      </c>
      <c r="C105" s="940" t="s">
        <v>1473</v>
      </c>
      <c r="D105" s="940" t="s">
        <v>1647</v>
      </c>
      <c r="E105" s="941" t="s">
        <v>1697</v>
      </c>
      <c r="F105" s="942">
        <v>8500</v>
      </c>
      <c r="G105" s="809">
        <v>8500</v>
      </c>
      <c r="H105" s="809">
        <v>8500</v>
      </c>
      <c r="I105" s="809" t="s">
        <v>1627</v>
      </c>
      <c r="J105" s="928">
        <v>3491.74</v>
      </c>
      <c r="K105" s="928">
        <v>21564.42</v>
      </c>
      <c r="L105" s="929">
        <v>38820</v>
      </c>
      <c r="M105" s="901">
        <v>42811</v>
      </c>
      <c r="N105" s="902" t="s">
        <v>1199</v>
      </c>
      <c r="O105" s="903">
        <v>335</v>
      </c>
      <c r="P105" s="904" t="s">
        <v>1698</v>
      </c>
      <c r="Q105" s="943"/>
      <c r="R105" s="906"/>
    </row>
    <row r="106" spans="1:18" ht="15.5" thickBot="1" x14ac:dyDescent="0.25">
      <c r="A106" s="1"/>
      <c r="B106" s="939" t="s">
        <v>1417</v>
      </c>
      <c r="C106" s="907" t="s">
        <v>1475</v>
      </c>
      <c r="D106" s="907" t="s">
        <v>607</v>
      </c>
      <c r="E106" s="908" t="s">
        <v>634</v>
      </c>
      <c r="F106" s="909">
        <v>11600</v>
      </c>
      <c r="G106" s="910">
        <v>11600</v>
      </c>
      <c r="H106" s="953">
        <v>11600</v>
      </c>
      <c r="I106" s="953" t="s">
        <v>266</v>
      </c>
      <c r="J106" s="954">
        <v>1686.28</v>
      </c>
      <c r="K106" s="954">
        <v>8280.08</v>
      </c>
      <c r="L106" s="955">
        <v>38035</v>
      </c>
      <c r="M106" s="955">
        <v>42825</v>
      </c>
      <c r="N106" s="342" t="s">
        <v>266</v>
      </c>
      <c r="O106" s="937">
        <v>111</v>
      </c>
      <c r="P106" s="956" t="s">
        <v>1699</v>
      </c>
      <c r="Q106" s="943"/>
      <c r="R106" s="906"/>
    </row>
    <row r="107" spans="1:18" ht="27.5" thickTop="1" x14ac:dyDescent="0.2">
      <c r="A107" s="1"/>
      <c r="B107" s="957" t="s">
        <v>98</v>
      </c>
      <c r="C107" s="958" t="s">
        <v>358</v>
      </c>
      <c r="D107" s="958" t="s">
        <v>617</v>
      </c>
      <c r="E107" s="959" t="s">
        <v>1700</v>
      </c>
      <c r="F107" s="960">
        <v>17400</v>
      </c>
      <c r="G107" s="961">
        <f t="shared" si="1"/>
        <v>17400</v>
      </c>
      <c r="H107" s="809">
        <v>17400</v>
      </c>
      <c r="I107" s="809" t="s">
        <v>97</v>
      </c>
      <c r="J107" s="928">
        <v>35873</v>
      </c>
      <c r="K107" s="928">
        <v>71570.639999999898</v>
      </c>
      <c r="L107" s="901">
        <v>39577</v>
      </c>
      <c r="M107" s="901">
        <v>41439</v>
      </c>
      <c r="N107" s="902" t="s">
        <v>97</v>
      </c>
      <c r="O107" s="903">
        <v>292</v>
      </c>
      <c r="P107" s="904" t="s">
        <v>1701</v>
      </c>
      <c r="Q107" s="943"/>
      <c r="R107" s="906"/>
    </row>
    <row r="108" spans="1:18" ht="27" x14ac:dyDescent="0.2">
      <c r="A108" s="1"/>
      <c r="B108" s="962" t="s">
        <v>99</v>
      </c>
      <c r="C108" s="947" t="s">
        <v>359</v>
      </c>
      <c r="D108" s="947" t="s">
        <v>1702</v>
      </c>
      <c r="E108" s="948" t="s">
        <v>1700</v>
      </c>
      <c r="F108" s="963">
        <v>15710</v>
      </c>
      <c r="G108" s="910">
        <f t="shared" si="1"/>
        <v>15710</v>
      </c>
      <c r="H108" s="910">
        <v>15710</v>
      </c>
      <c r="I108" s="910" t="s">
        <v>97</v>
      </c>
      <c r="J108" s="911">
        <v>27305.119999999901</v>
      </c>
      <c r="K108" s="911">
        <v>53561.440000000002</v>
      </c>
      <c r="L108" s="912">
        <v>39457</v>
      </c>
      <c r="M108" s="912">
        <v>41439</v>
      </c>
      <c r="N108" s="913" t="s">
        <v>97</v>
      </c>
      <c r="O108" s="914">
        <v>176</v>
      </c>
      <c r="P108" s="915" t="s">
        <v>1703</v>
      </c>
      <c r="Q108" s="943"/>
      <c r="R108" s="906"/>
    </row>
    <row r="109" spans="1:18" ht="27" x14ac:dyDescent="0.2">
      <c r="A109" s="1"/>
      <c r="B109" s="962" t="s">
        <v>100</v>
      </c>
      <c r="C109" s="964" t="s">
        <v>360</v>
      </c>
      <c r="D109" s="964" t="s">
        <v>616</v>
      </c>
      <c r="E109" s="965" t="s">
        <v>1700</v>
      </c>
      <c r="F109" s="963">
        <v>13700</v>
      </c>
      <c r="G109" s="966">
        <f t="shared" si="1"/>
        <v>13700</v>
      </c>
      <c r="H109" s="966">
        <v>13700</v>
      </c>
      <c r="I109" s="966" t="s">
        <v>97</v>
      </c>
      <c r="J109" s="911">
        <v>36436.349999999897</v>
      </c>
      <c r="K109" s="911">
        <v>72352.88</v>
      </c>
      <c r="L109" s="912">
        <v>39962</v>
      </c>
      <c r="M109" s="912">
        <v>41486</v>
      </c>
      <c r="N109" s="913" t="s">
        <v>97</v>
      </c>
      <c r="O109" s="914">
        <v>310</v>
      </c>
      <c r="P109" s="915" t="s">
        <v>1704</v>
      </c>
      <c r="Q109" s="943"/>
      <c r="R109" s="906"/>
    </row>
    <row r="110" spans="1:18" ht="27" x14ac:dyDescent="0.2">
      <c r="A110" s="1"/>
      <c r="B110" s="962" t="s">
        <v>101</v>
      </c>
      <c r="C110" s="947" t="s">
        <v>361</v>
      </c>
      <c r="D110" s="947" t="s">
        <v>1705</v>
      </c>
      <c r="E110" s="948" t="s">
        <v>1700</v>
      </c>
      <c r="F110" s="963">
        <v>11410</v>
      </c>
      <c r="G110" s="910">
        <f t="shared" si="1"/>
        <v>11410</v>
      </c>
      <c r="H110" s="910">
        <v>11410</v>
      </c>
      <c r="I110" s="910" t="s">
        <v>97</v>
      </c>
      <c r="J110" s="911">
        <v>24808.98</v>
      </c>
      <c r="K110" s="911">
        <v>49504.379999999903</v>
      </c>
      <c r="L110" s="912">
        <v>39153</v>
      </c>
      <c r="M110" s="912">
        <v>41439</v>
      </c>
      <c r="N110" s="913" t="s">
        <v>97</v>
      </c>
      <c r="O110" s="914">
        <v>313</v>
      </c>
      <c r="P110" s="915" t="s">
        <v>1706</v>
      </c>
      <c r="Q110" s="943"/>
      <c r="R110" s="906"/>
    </row>
    <row r="111" spans="1:18" ht="27" x14ac:dyDescent="0.2">
      <c r="A111" s="1"/>
      <c r="B111" s="962" t="s">
        <v>102</v>
      </c>
      <c r="C111" s="964" t="s">
        <v>362</v>
      </c>
      <c r="D111" s="964" t="s">
        <v>618</v>
      </c>
      <c r="E111" s="965" t="s">
        <v>1700</v>
      </c>
      <c r="F111" s="963">
        <v>10600</v>
      </c>
      <c r="G111" s="966">
        <f t="shared" si="1"/>
        <v>10600</v>
      </c>
      <c r="H111" s="966">
        <v>10600</v>
      </c>
      <c r="I111" s="966" t="s">
        <v>97</v>
      </c>
      <c r="J111" s="911">
        <v>46401.69</v>
      </c>
      <c r="K111" s="911">
        <v>51474.82</v>
      </c>
      <c r="L111" s="912">
        <v>39386</v>
      </c>
      <c r="M111" s="912">
        <v>41474</v>
      </c>
      <c r="N111" s="913" t="s">
        <v>97</v>
      </c>
      <c r="O111" s="914">
        <v>422</v>
      </c>
      <c r="P111" s="915" t="s">
        <v>1707</v>
      </c>
      <c r="Q111" s="943"/>
      <c r="R111" s="906"/>
    </row>
    <row r="112" spans="1:18" ht="27" x14ac:dyDescent="0.2">
      <c r="A112" s="1"/>
      <c r="B112" s="962" t="s">
        <v>103</v>
      </c>
      <c r="C112" s="947" t="s">
        <v>363</v>
      </c>
      <c r="D112" s="947" t="s">
        <v>618</v>
      </c>
      <c r="E112" s="948" t="s">
        <v>1700</v>
      </c>
      <c r="F112" s="963">
        <v>8700</v>
      </c>
      <c r="G112" s="910">
        <f t="shared" si="1"/>
        <v>8700</v>
      </c>
      <c r="H112" s="910">
        <v>8700</v>
      </c>
      <c r="I112" s="910" t="s">
        <v>97</v>
      </c>
      <c r="J112" s="911">
        <v>26978.95</v>
      </c>
      <c r="K112" s="911">
        <v>49927.889999999898</v>
      </c>
      <c r="L112" s="912">
        <v>36753</v>
      </c>
      <c r="M112" s="912">
        <v>41439</v>
      </c>
      <c r="N112" s="913" t="s">
        <v>97</v>
      </c>
      <c r="O112" s="914">
        <v>427</v>
      </c>
      <c r="P112" s="915" t="s">
        <v>1708</v>
      </c>
      <c r="Q112" s="943"/>
      <c r="R112" s="906"/>
    </row>
    <row r="113" spans="1:18" ht="27" x14ac:dyDescent="0.2">
      <c r="A113" s="1"/>
      <c r="B113" s="962" t="s">
        <v>104</v>
      </c>
      <c r="C113" s="964" t="s">
        <v>364</v>
      </c>
      <c r="D113" s="964" t="s">
        <v>619</v>
      </c>
      <c r="E113" s="965" t="s">
        <v>1700</v>
      </c>
      <c r="F113" s="963">
        <v>8250</v>
      </c>
      <c r="G113" s="966">
        <f t="shared" si="1"/>
        <v>8250</v>
      </c>
      <c r="H113" s="966">
        <v>8250</v>
      </c>
      <c r="I113" s="966" t="s">
        <v>97</v>
      </c>
      <c r="J113" s="911">
        <v>18172.049999999901</v>
      </c>
      <c r="K113" s="911">
        <v>35948.630000000005</v>
      </c>
      <c r="L113" s="912">
        <v>39756</v>
      </c>
      <c r="M113" s="912">
        <v>41439</v>
      </c>
      <c r="N113" s="913" t="s">
        <v>97</v>
      </c>
      <c r="O113" s="914">
        <v>164</v>
      </c>
      <c r="P113" s="915" t="s">
        <v>1709</v>
      </c>
      <c r="Q113" s="943"/>
      <c r="R113" s="906"/>
    </row>
    <row r="114" spans="1:18" ht="27" x14ac:dyDescent="0.2">
      <c r="A114" s="1"/>
      <c r="B114" s="962" t="s">
        <v>105</v>
      </c>
      <c r="C114" s="947" t="s">
        <v>365</v>
      </c>
      <c r="D114" s="947" t="s">
        <v>1710</v>
      </c>
      <c r="E114" s="948" t="s">
        <v>1700</v>
      </c>
      <c r="F114" s="963">
        <v>7340</v>
      </c>
      <c r="G114" s="910">
        <f t="shared" si="1"/>
        <v>7340</v>
      </c>
      <c r="H114" s="910">
        <v>7340</v>
      </c>
      <c r="I114" s="910" t="s">
        <v>97</v>
      </c>
      <c r="J114" s="911">
        <v>14857.27</v>
      </c>
      <c r="K114" s="911">
        <v>29553.64</v>
      </c>
      <c r="L114" s="912">
        <v>39994</v>
      </c>
      <c r="M114" s="912">
        <v>41439</v>
      </c>
      <c r="N114" s="913" t="s">
        <v>97</v>
      </c>
      <c r="O114" s="914">
        <v>78</v>
      </c>
      <c r="P114" s="915" t="s">
        <v>1711</v>
      </c>
      <c r="Q114" s="943"/>
      <c r="R114" s="906"/>
    </row>
    <row r="115" spans="1:18" ht="27" x14ac:dyDescent="0.2">
      <c r="A115" s="1"/>
      <c r="B115" s="962" t="s">
        <v>107</v>
      </c>
      <c r="C115" s="947" t="s">
        <v>367</v>
      </c>
      <c r="D115" s="947" t="s">
        <v>1705</v>
      </c>
      <c r="E115" s="948" t="s">
        <v>1700</v>
      </c>
      <c r="F115" s="963">
        <v>4590</v>
      </c>
      <c r="G115" s="910">
        <f t="shared" si="1"/>
        <v>4590</v>
      </c>
      <c r="H115" s="910">
        <v>4590</v>
      </c>
      <c r="I115" s="910" t="s">
        <v>97</v>
      </c>
      <c r="J115" s="911">
        <v>17561.5099999999</v>
      </c>
      <c r="K115" s="911">
        <v>24929.27</v>
      </c>
      <c r="L115" s="912">
        <v>38491</v>
      </c>
      <c r="M115" s="912">
        <v>41439</v>
      </c>
      <c r="N115" s="913" t="s">
        <v>97</v>
      </c>
      <c r="O115" s="914">
        <v>10</v>
      </c>
      <c r="P115" s="915" t="s">
        <v>1706</v>
      </c>
      <c r="Q115" s="943"/>
      <c r="R115" s="906"/>
    </row>
    <row r="116" spans="1:18" ht="27" x14ac:dyDescent="0.2">
      <c r="A116" s="1"/>
      <c r="B116" s="962" t="s">
        <v>108</v>
      </c>
      <c r="C116" s="964" t="s">
        <v>368</v>
      </c>
      <c r="D116" s="964" t="s">
        <v>621</v>
      </c>
      <c r="E116" s="965" t="s">
        <v>1700</v>
      </c>
      <c r="F116" s="963">
        <v>3810</v>
      </c>
      <c r="G116" s="966">
        <f t="shared" si="1"/>
        <v>3810</v>
      </c>
      <c r="H116" s="966">
        <v>3810</v>
      </c>
      <c r="I116" s="966" t="s">
        <v>97</v>
      </c>
      <c r="J116" s="911">
        <v>27608.9399999999</v>
      </c>
      <c r="K116" s="911">
        <v>24888.6699999999</v>
      </c>
      <c r="L116" s="912">
        <v>38762</v>
      </c>
      <c r="M116" s="912">
        <v>41439</v>
      </c>
      <c r="N116" s="913" t="s">
        <v>97</v>
      </c>
      <c r="O116" s="914">
        <v>84</v>
      </c>
      <c r="P116" s="915" t="s">
        <v>1712</v>
      </c>
      <c r="Q116" s="943"/>
      <c r="R116" s="906"/>
    </row>
    <row r="117" spans="1:18" ht="27" x14ac:dyDescent="0.2">
      <c r="A117" s="1"/>
      <c r="B117" s="962" t="s">
        <v>109</v>
      </c>
      <c r="C117" s="947" t="s">
        <v>369</v>
      </c>
      <c r="D117" s="947" t="s">
        <v>622</v>
      </c>
      <c r="E117" s="948" t="s">
        <v>1700</v>
      </c>
      <c r="F117" s="963">
        <v>3750</v>
      </c>
      <c r="G117" s="910">
        <f t="shared" si="1"/>
        <v>3750</v>
      </c>
      <c r="H117" s="910">
        <v>3750</v>
      </c>
      <c r="I117" s="910" t="s">
        <v>97</v>
      </c>
      <c r="J117" s="911">
        <v>9732.8700000000008</v>
      </c>
      <c r="K117" s="911">
        <v>13186.309999999899</v>
      </c>
      <c r="L117" s="912">
        <v>35185</v>
      </c>
      <c r="M117" s="912">
        <v>41439</v>
      </c>
      <c r="N117" s="913" t="s">
        <v>97</v>
      </c>
      <c r="O117" s="914">
        <v>155</v>
      </c>
      <c r="P117" s="915" t="s">
        <v>1713</v>
      </c>
      <c r="Q117" s="943"/>
      <c r="R117" s="906"/>
    </row>
    <row r="118" spans="1:18" ht="27" x14ac:dyDescent="0.2">
      <c r="A118" s="1"/>
      <c r="B118" s="962" t="s">
        <v>110</v>
      </c>
      <c r="C118" s="964" t="s">
        <v>370</v>
      </c>
      <c r="D118" s="964" t="s">
        <v>622</v>
      </c>
      <c r="E118" s="965" t="s">
        <v>1700</v>
      </c>
      <c r="F118" s="963">
        <v>2830</v>
      </c>
      <c r="G118" s="966">
        <f t="shared" si="1"/>
        <v>2830</v>
      </c>
      <c r="H118" s="966">
        <v>2830</v>
      </c>
      <c r="I118" s="966" t="s">
        <v>97</v>
      </c>
      <c r="J118" s="911">
        <v>12376.309999999899</v>
      </c>
      <c r="K118" s="911">
        <v>11580.059999999899</v>
      </c>
      <c r="L118" s="912">
        <v>33511</v>
      </c>
      <c r="M118" s="912">
        <v>41439</v>
      </c>
      <c r="N118" s="913" t="s">
        <v>97</v>
      </c>
      <c r="O118" s="914">
        <v>187</v>
      </c>
      <c r="P118" s="915" t="s">
        <v>1713</v>
      </c>
      <c r="Q118" s="943"/>
      <c r="R118" s="906"/>
    </row>
    <row r="119" spans="1:18" ht="27" x14ac:dyDescent="0.2">
      <c r="A119" s="1"/>
      <c r="B119" s="962" t="s">
        <v>111</v>
      </c>
      <c r="C119" s="947" t="s">
        <v>371</v>
      </c>
      <c r="D119" s="947" t="s">
        <v>1705</v>
      </c>
      <c r="E119" s="948" t="s">
        <v>1700</v>
      </c>
      <c r="F119" s="963">
        <v>2690</v>
      </c>
      <c r="G119" s="910">
        <f t="shared" si="1"/>
        <v>2690</v>
      </c>
      <c r="H119" s="910">
        <v>2690</v>
      </c>
      <c r="I119" s="910" t="s">
        <v>97</v>
      </c>
      <c r="J119" s="911">
        <v>16081.79</v>
      </c>
      <c r="K119" s="911">
        <v>9788.6200000000008</v>
      </c>
      <c r="L119" s="912">
        <v>37924</v>
      </c>
      <c r="M119" s="912">
        <v>41439</v>
      </c>
      <c r="N119" s="913" t="s">
        <v>97</v>
      </c>
      <c r="O119" s="914">
        <v>93</v>
      </c>
      <c r="P119" s="915" t="s">
        <v>1714</v>
      </c>
      <c r="Q119" s="943"/>
      <c r="R119" s="906"/>
    </row>
    <row r="120" spans="1:18" ht="27" x14ac:dyDescent="0.2">
      <c r="A120" s="1"/>
      <c r="B120" s="962" t="s">
        <v>112</v>
      </c>
      <c r="C120" s="964" t="s">
        <v>372</v>
      </c>
      <c r="D120" s="964" t="s">
        <v>622</v>
      </c>
      <c r="E120" s="965" t="s">
        <v>1700</v>
      </c>
      <c r="F120" s="963">
        <v>10790</v>
      </c>
      <c r="G120" s="966">
        <f t="shared" si="1"/>
        <v>10790</v>
      </c>
      <c r="H120" s="966">
        <v>10790</v>
      </c>
      <c r="I120" s="966" t="s">
        <v>97</v>
      </c>
      <c r="J120" s="911">
        <v>22770.720000000001</v>
      </c>
      <c r="K120" s="911">
        <v>41867.82</v>
      </c>
      <c r="L120" s="912">
        <v>37915</v>
      </c>
      <c r="M120" s="912">
        <v>42186</v>
      </c>
      <c r="N120" s="913" t="s">
        <v>97</v>
      </c>
      <c r="O120" s="914">
        <v>348</v>
      </c>
      <c r="P120" s="915" t="s">
        <v>1715</v>
      </c>
      <c r="Q120" s="943"/>
      <c r="R120" s="906"/>
    </row>
    <row r="121" spans="1:18" ht="27" x14ac:dyDescent="0.2">
      <c r="A121" s="1"/>
      <c r="B121" s="962" t="s">
        <v>1280</v>
      </c>
      <c r="C121" s="964" t="s">
        <v>1353</v>
      </c>
      <c r="D121" s="964" t="s">
        <v>1716</v>
      </c>
      <c r="E121" s="965" t="s">
        <v>1700</v>
      </c>
      <c r="F121" s="963">
        <v>10800</v>
      </c>
      <c r="G121" s="966">
        <f>ROUNDDOWN(F121,0)</f>
        <v>10800</v>
      </c>
      <c r="H121" s="966">
        <v>10800</v>
      </c>
      <c r="I121" s="910" t="s">
        <v>97</v>
      </c>
      <c r="J121" s="911">
        <v>49164.98</v>
      </c>
      <c r="K121" s="911">
        <v>51485.62</v>
      </c>
      <c r="L121" s="912">
        <v>42473</v>
      </c>
      <c r="M121" s="912">
        <v>42614</v>
      </c>
      <c r="N121" s="913" t="s">
        <v>97</v>
      </c>
      <c r="O121" s="914">
        <v>84</v>
      </c>
      <c r="P121" s="915" t="s">
        <v>1717</v>
      </c>
      <c r="Q121" s="943"/>
      <c r="R121" s="906"/>
    </row>
    <row r="122" spans="1:18" ht="27" x14ac:dyDescent="0.2">
      <c r="A122" s="1"/>
      <c r="B122" s="967" t="s">
        <v>1418</v>
      </c>
      <c r="C122" s="968" t="s">
        <v>1482</v>
      </c>
      <c r="D122" s="968" t="s">
        <v>1716</v>
      </c>
      <c r="E122" s="969" t="s">
        <v>1700</v>
      </c>
      <c r="F122" s="970">
        <v>9900</v>
      </c>
      <c r="G122" s="971">
        <v>9900</v>
      </c>
      <c r="H122" s="971">
        <v>9900</v>
      </c>
      <c r="I122" s="966" t="s">
        <v>97</v>
      </c>
      <c r="J122" s="972">
        <v>28029.31</v>
      </c>
      <c r="K122" s="972">
        <v>49394.87</v>
      </c>
      <c r="L122" s="973">
        <v>42398</v>
      </c>
      <c r="M122" s="973">
        <v>42825</v>
      </c>
      <c r="N122" s="913" t="s">
        <v>97</v>
      </c>
      <c r="O122" s="974">
        <v>76</v>
      </c>
      <c r="P122" s="975" t="s">
        <v>1718</v>
      </c>
      <c r="Q122" s="943"/>
      <c r="R122" s="906"/>
    </row>
    <row r="123" spans="1:18" ht="27.5" thickBot="1" x14ac:dyDescent="0.25">
      <c r="A123" s="1"/>
      <c r="B123" s="976" t="s">
        <v>1282</v>
      </c>
      <c r="C123" s="977" t="s">
        <v>1357</v>
      </c>
      <c r="D123" s="977" t="s">
        <v>1719</v>
      </c>
      <c r="E123" s="978" t="s">
        <v>1700</v>
      </c>
      <c r="F123" s="979">
        <v>3460</v>
      </c>
      <c r="G123" s="953">
        <f t="shared" si="1"/>
        <v>3460</v>
      </c>
      <c r="H123" s="953">
        <v>3460</v>
      </c>
      <c r="I123" s="953" t="s">
        <v>97</v>
      </c>
      <c r="J123" s="341">
        <v>14315.7</v>
      </c>
      <c r="K123" s="341">
        <v>19628.03</v>
      </c>
      <c r="L123" s="955">
        <v>37726</v>
      </c>
      <c r="M123" s="955">
        <v>42487</v>
      </c>
      <c r="N123" s="980" t="s">
        <v>97</v>
      </c>
      <c r="O123" s="342">
        <v>241</v>
      </c>
      <c r="P123" s="956" t="s">
        <v>1720</v>
      </c>
      <c r="Q123" s="943"/>
      <c r="R123" s="906"/>
    </row>
    <row r="124" spans="1:18" ht="15.5" thickTop="1" x14ac:dyDescent="0.2">
      <c r="A124" s="1"/>
      <c r="B124" s="981" t="s">
        <v>117</v>
      </c>
      <c r="C124" s="982" t="s">
        <v>377</v>
      </c>
      <c r="D124" s="982" t="s">
        <v>628</v>
      </c>
      <c r="E124" s="65" t="s">
        <v>633</v>
      </c>
      <c r="F124" s="983">
        <v>3400</v>
      </c>
      <c r="G124" s="80">
        <f t="shared" si="1"/>
        <v>3400</v>
      </c>
      <c r="H124" s="80">
        <v>3400</v>
      </c>
      <c r="I124" s="80" t="s">
        <v>97</v>
      </c>
      <c r="J124" s="149">
        <v>623.70000000000005</v>
      </c>
      <c r="K124" s="149">
        <v>3620.46</v>
      </c>
      <c r="L124" s="921">
        <v>39657</v>
      </c>
      <c r="M124" s="921">
        <v>39696</v>
      </c>
      <c r="N124" s="984" t="s">
        <v>97</v>
      </c>
      <c r="O124" s="903">
        <v>130</v>
      </c>
      <c r="P124" s="904">
        <v>9.06</v>
      </c>
      <c r="Q124" s="943"/>
      <c r="R124" s="906"/>
    </row>
    <row r="125" spans="1:18" x14ac:dyDescent="0.2">
      <c r="A125" s="1"/>
      <c r="B125" s="981" t="s">
        <v>118</v>
      </c>
      <c r="C125" s="982" t="s">
        <v>378</v>
      </c>
      <c r="D125" s="982" t="s">
        <v>612</v>
      </c>
      <c r="E125" s="65" t="s">
        <v>633</v>
      </c>
      <c r="F125" s="983">
        <v>989</v>
      </c>
      <c r="G125" s="80">
        <f t="shared" si="1"/>
        <v>989</v>
      </c>
      <c r="H125" s="80">
        <v>989</v>
      </c>
      <c r="I125" s="80" t="s">
        <v>97</v>
      </c>
      <c r="J125" s="149">
        <v>447.29</v>
      </c>
      <c r="K125" s="149">
        <v>1229.03</v>
      </c>
      <c r="L125" s="921">
        <v>38663</v>
      </c>
      <c r="M125" s="921">
        <v>39135</v>
      </c>
      <c r="N125" s="984" t="s">
        <v>97</v>
      </c>
      <c r="O125" s="903">
        <v>92</v>
      </c>
      <c r="P125" s="904">
        <v>4.68</v>
      </c>
      <c r="Q125" s="943"/>
      <c r="R125" s="906"/>
    </row>
    <row r="126" spans="1:18" x14ac:dyDescent="0.2">
      <c r="A126" s="1"/>
      <c r="B126" s="981" t="s">
        <v>119</v>
      </c>
      <c r="C126" s="985" t="s">
        <v>379</v>
      </c>
      <c r="D126" s="985" t="s">
        <v>612</v>
      </c>
      <c r="E126" s="986" t="s">
        <v>633</v>
      </c>
      <c r="F126" s="918">
        <v>713</v>
      </c>
      <c r="G126" s="987">
        <f t="shared" si="1"/>
        <v>713</v>
      </c>
      <c r="H126" s="987">
        <v>713</v>
      </c>
      <c r="I126" s="987" t="s">
        <v>97</v>
      </c>
      <c r="J126" s="923">
        <v>667.77999999999895</v>
      </c>
      <c r="K126" s="923">
        <v>995.95</v>
      </c>
      <c r="L126" s="924">
        <v>39119</v>
      </c>
      <c r="M126" s="924">
        <v>39203</v>
      </c>
      <c r="N126" s="988" t="s">
        <v>97</v>
      </c>
      <c r="O126" s="914">
        <v>20</v>
      </c>
      <c r="P126" s="915">
        <v>6.9</v>
      </c>
      <c r="Q126" s="943"/>
      <c r="R126" s="906"/>
    </row>
    <row r="127" spans="1:18" x14ac:dyDescent="0.2">
      <c r="A127" s="1"/>
      <c r="B127" s="981" t="s">
        <v>120</v>
      </c>
      <c r="C127" s="982" t="s">
        <v>380</v>
      </c>
      <c r="D127" s="982" t="s">
        <v>612</v>
      </c>
      <c r="E127" s="65" t="s">
        <v>633</v>
      </c>
      <c r="F127" s="983">
        <v>750</v>
      </c>
      <c r="G127" s="80">
        <f t="shared" si="1"/>
        <v>750</v>
      </c>
      <c r="H127" s="80">
        <v>750</v>
      </c>
      <c r="I127" s="80" t="s">
        <v>97</v>
      </c>
      <c r="J127" s="149">
        <v>306.54000000000002</v>
      </c>
      <c r="K127" s="149">
        <v>729.99</v>
      </c>
      <c r="L127" s="921">
        <v>39478</v>
      </c>
      <c r="M127" s="921">
        <v>39549</v>
      </c>
      <c r="N127" s="984" t="s">
        <v>97</v>
      </c>
      <c r="O127" s="903">
        <v>54</v>
      </c>
      <c r="P127" s="904">
        <v>6.2</v>
      </c>
      <c r="Q127" s="943"/>
      <c r="R127" s="906"/>
    </row>
    <row r="128" spans="1:18" x14ac:dyDescent="0.2">
      <c r="A128" s="1"/>
      <c r="B128" s="981" t="s">
        <v>121</v>
      </c>
      <c r="C128" s="985" t="s">
        <v>381</v>
      </c>
      <c r="D128" s="985" t="s">
        <v>614</v>
      </c>
      <c r="E128" s="986" t="s">
        <v>633</v>
      </c>
      <c r="F128" s="918">
        <v>746</v>
      </c>
      <c r="G128" s="987">
        <f t="shared" si="1"/>
        <v>746</v>
      </c>
      <c r="H128" s="987">
        <v>746</v>
      </c>
      <c r="I128" s="987" t="s">
        <v>97</v>
      </c>
      <c r="J128" s="923">
        <v>489.25</v>
      </c>
      <c r="K128" s="923">
        <v>1029.3399999999899</v>
      </c>
      <c r="L128" s="924">
        <v>38986</v>
      </c>
      <c r="M128" s="924">
        <v>39021</v>
      </c>
      <c r="N128" s="988" t="s">
        <v>97</v>
      </c>
      <c r="O128" s="914">
        <v>52</v>
      </c>
      <c r="P128" s="915">
        <v>8.83</v>
      </c>
      <c r="Q128" s="943"/>
      <c r="R128" s="906"/>
    </row>
    <row r="129" spans="1:18" x14ac:dyDescent="0.2">
      <c r="A129" s="1"/>
      <c r="B129" s="981" t="s">
        <v>122</v>
      </c>
      <c r="C129" s="982" t="s">
        <v>382</v>
      </c>
      <c r="D129" s="982" t="s">
        <v>614</v>
      </c>
      <c r="E129" s="65" t="s">
        <v>633</v>
      </c>
      <c r="F129" s="983">
        <v>939</v>
      </c>
      <c r="G129" s="80">
        <f t="shared" si="1"/>
        <v>939</v>
      </c>
      <c r="H129" s="80">
        <v>939</v>
      </c>
      <c r="I129" s="80" t="s">
        <v>97</v>
      </c>
      <c r="J129" s="149">
        <v>410.77999999999901</v>
      </c>
      <c r="K129" s="149">
        <v>969.46</v>
      </c>
      <c r="L129" s="921">
        <v>39065</v>
      </c>
      <c r="M129" s="921">
        <v>39203</v>
      </c>
      <c r="N129" s="984" t="s">
        <v>97</v>
      </c>
      <c r="O129" s="903">
        <v>16</v>
      </c>
      <c r="P129" s="904">
        <v>7.41</v>
      </c>
      <c r="Q129" s="943"/>
      <c r="R129" s="906"/>
    </row>
    <row r="130" spans="1:18" x14ac:dyDescent="0.2">
      <c r="A130" s="1"/>
      <c r="B130" s="981" t="s">
        <v>123</v>
      </c>
      <c r="C130" s="985" t="s">
        <v>383</v>
      </c>
      <c r="D130" s="985" t="s">
        <v>627</v>
      </c>
      <c r="E130" s="986" t="s">
        <v>633</v>
      </c>
      <c r="F130" s="918">
        <v>2280</v>
      </c>
      <c r="G130" s="987">
        <f t="shared" si="1"/>
        <v>2280</v>
      </c>
      <c r="H130" s="987">
        <v>2280</v>
      </c>
      <c r="I130" s="987" t="s">
        <v>97</v>
      </c>
      <c r="J130" s="923">
        <v>529.02999999999895</v>
      </c>
      <c r="K130" s="923">
        <v>3812.44</v>
      </c>
      <c r="L130" s="924">
        <v>39140</v>
      </c>
      <c r="M130" s="924">
        <v>39234</v>
      </c>
      <c r="N130" s="988" t="s">
        <v>97</v>
      </c>
      <c r="O130" s="914">
        <v>128</v>
      </c>
      <c r="P130" s="915">
        <v>3.97</v>
      </c>
      <c r="Q130" s="943"/>
      <c r="R130" s="906"/>
    </row>
    <row r="131" spans="1:18" x14ac:dyDescent="0.2">
      <c r="A131" s="1"/>
      <c r="B131" s="981" t="s">
        <v>124</v>
      </c>
      <c r="C131" s="982" t="s">
        <v>384</v>
      </c>
      <c r="D131" s="982" t="s">
        <v>609</v>
      </c>
      <c r="E131" s="65" t="s">
        <v>633</v>
      </c>
      <c r="F131" s="983">
        <v>1590</v>
      </c>
      <c r="G131" s="80">
        <f t="shared" si="1"/>
        <v>1590</v>
      </c>
      <c r="H131" s="80">
        <v>1590</v>
      </c>
      <c r="I131" s="80" t="s">
        <v>97</v>
      </c>
      <c r="J131" s="149">
        <v>621.62</v>
      </c>
      <c r="K131" s="149">
        <v>1886.3399999999899</v>
      </c>
      <c r="L131" s="921">
        <v>39038</v>
      </c>
      <c r="M131" s="921">
        <v>39203</v>
      </c>
      <c r="N131" s="984" t="s">
        <v>97</v>
      </c>
      <c r="O131" s="903">
        <v>36</v>
      </c>
      <c r="P131" s="904">
        <v>5.0599999999999996</v>
      </c>
      <c r="Q131" s="943"/>
      <c r="R131" s="906"/>
    </row>
    <row r="132" spans="1:18" x14ac:dyDescent="0.2">
      <c r="A132" s="1"/>
      <c r="B132" s="981" t="s">
        <v>125</v>
      </c>
      <c r="C132" s="982" t="s">
        <v>385</v>
      </c>
      <c r="D132" s="982" t="s">
        <v>609</v>
      </c>
      <c r="E132" s="65" t="s">
        <v>633</v>
      </c>
      <c r="F132" s="983">
        <v>1110</v>
      </c>
      <c r="G132" s="80">
        <f t="shared" si="1"/>
        <v>1110</v>
      </c>
      <c r="H132" s="80">
        <v>1110</v>
      </c>
      <c r="I132" s="80" t="s">
        <v>97</v>
      </c>
      <c r="J132" s="149">
        <v>385.33999999999901</v>
      </c>
      <c r="K132" s="149">
        <v>1542.58</v>
      </c>
      <c r="L132" s="921">
        <v>39100</v>
      </c>
      <c r="M132" s="921">
        <v>39234</v>
      </c>
      <c r="N132" s="984" t="s">
        <v>97</v>
      </c>
      <c r="O132" s="903">
        <v>22</v>
      </c>
      <c r="P132" s="904">
        <v>5.22</v>
      </c>
      <c r="Q132" s="943"/>
      <c r="R132" s="906"/>
    </row>
    <row r="133" spans="1:18" x14ac:dyDescent="0.2">
      <c r="A133" s="1"/>
      <c r="B133" s="981" t="s">
        <v>126</v>
      </c>
      <c r="C133" s="982" t="s">
        <v>386</v>
      </c>
      <c r="D133" s="982" t="s">
        <v>609</v>
      </c>
      <c r="E133" s="65" t="s">
        <v>633</v>
      </c>
      <c r="F133" s="983">
        <v>947</v>
      </c>
      <c r="G133" s="80">
        <f t="shared" si="1"/>
        <v>947</v>
      </c>
      <c r="H133" s="80">
        <v>947</v>
      </c>
      <c r="I133" s="80" t="s">
        <v>97</v>
      </c>
      <c r="J133" s="149">
        <v>421.77999999999901</v>
      </c>
      <c r="K133" s="149">
        <v>1217.9000000000001</v>
      </c>
      <c r="L133" s="921">
        <v>39416</v>
      </c>
      <c r="M133" s="921">
        <v>39549</v>
      </c>
      <c r="N133" s="984" t="s">
        <v>97</v>
      </c>
      <c r="O133" s="903">
        <v>66</v>
      </c>
      <c r="P133" s="904">
        <v>6.53</v>
      </c>
      <c r="Q133" s="943"/>
      <c r="R133" s="906"/>
    </row>
    <row r="134" spans="1:18" x14ac:dyDescent="0.2">
      <c r="A134" s="1"/>
      <c r="B134" s="981" t="s">
        <v>127</v>
      </c>
      <c r="C134" s="985" t="s">
        <v>387</v>
      </c>
      <c r="D134" s="985" t="s">
        <v>608</v>
      </c>
      <c r="E134" s="986" t="s">
        <v>633</v>
      </c>
      <c r="F134" s="918">
        <v>1190</v>
      </c>
      <c r="G134" s="987">
        <f t="shared" si="1"/>
        <v>1190</v>
      </c>
      <c r="H134" s="987">
        <v>1190</v>
      </c>
      <c r="I134" s="987" t="s">
        <v>97</v>
      </c>
      <c r="J134" s="923">
        <v>272.38999999999902</v>
      </c>
      <c r="K134" s="923">
        <v>1398.55</v>
      </c>
      <c r="L134" s="924">
        <v>39108</v>
      </c>
      <c r="M134" s="924">
        <v>39203</v>
      </c>
      <c r="N134" s="988" t="s">
        <v>97</v>
      </c>
      <c r="O134" s="914">
        <v>24</v>
      </c>
      <c r="P134" s="915">
        <v>5.28</v>
      </c>
      <c r="Q134" s="943"/>
      <c r="R134" s="906"/>
    </row>
    <row r="135" spans="1:18" x14ac:dyDescent="0.2">
      <c r="A135" s="1"/>
      <c r="B135" s="981" t="s">
        <v>128</v>
      </c>
      <c r="C135" s="982" t="s">
        <v>388</v>
      </c>
      <c r="D135" s="982" t="s">
        <v>1721</v>
      </c>
      <c r="E135" s="65" t="s">
        <v>633</v>
      </c>
      <c r="F135" s="983">
        <v>1160</v>
      </c>
      <c r="G135" s="80">
        <f t="shared" si="1"/>
        <v>1160</v>
      </c>
      <c r="H135" s="80">
        <v>1160</v>
      </c>
      <c r="I135" s="80" t="s">
        <v>97</v>
      </c>
      <c r="J135" s="149">
        <v>246.509999999999</v>
      </c>
      <c r="K135" s="149">
        <v>1625.18</v>
      </c>
      <c r="L135" s="921">
        <v>39108</v>
      </c>
      <c r="M135" s="921">
        <v>39203</v>
      </c>
      <c r="N135" s="984" t="s">
        <v>97</v>
      </c>
      <c r="O135" s="903">
        <v>22</v>
      </c>
      <c r="P135" s="904">
        <v>8.1300000000000008</v>
      </c>
      <c r="Q135" s="943"/>
      <c r="R135" s="906"/>
    </row>
    <row r="136" spans="1:18" x14ac:dyDescent="0.2">
      <c r="A136" s="1"/>
      <c r="B136" s="981" t="s">
        <v>129</v>
      </c>
      <c r="C136" s="985" t="s">
        <v>389</v>
      </c>
      <c r="D136" s="985" t="s">
        <v>1721</v>
      </c>
      <c r="E136" s="986" t="s">
        <v>633</v>
      </c>
      <c r="F136" s="918">
        <v>3320</v>
      </c>
      <c r="G136" s="987">
        <f t="shared" ref="G136:G199" si="2">ROUNDDOWN(F136,0)</f>
        <v>3320</v>
      </c>
      <c r="H136" s="987">
        <v>3320</v>
      </c>
      <c r="I136" s="987" t="s">
        <v>97</v>
      </c>
      <c r="J136" s="923">
        <v>726.24</v>
      </c>
      <c r="K136" s="923">
        <v>5315.8299999999899</v>
      </c>
      <c r="L136" s="924">
        <v>39486</v>
      </c>
      <c r="M136" s="924">
        <v>40162</v>
      </c>
      <c r="N136" s="988" t="s">
        <v>97</v>
      </c>
      <c r="O136" s="914">
        <v>224</v>
      </c>
      <c r="P136" s="915">
        <v>8.01</v>
      </c>
      <c r="Q136" s="943"/>
      <c r="R136" s="906"/>
    </row>
    <row r="137" spans="1:18" x14ac:dyDescent="0.2">
      <c r="A137" s="1"/>
      <c r="B137" s="981" t="s">
        <v>130</v>
      </c>
      <c r="C137" s="982" t="s">
        <v>390</v>
      </c>
      <c r="D137" s="982" t="s">
        <v>1661</v>
      </c>
      <c r="E137" s="65" t="s">
        <v>633</v>
      </c>
      <c r="F137" s="983">
        <v>623</v>
      </c>
      <c r="G137" s="80">
        <f t="shared" si="2"/>
        <v>623</v>
      </c>
      <c r="H137" s="80">
        <v>623</v>
      </c>
      <c r="I137" s="80" t="s">
        <v>97</v>
      </c>
      <c r="J137" s="149">
        <v>204.75</v>
      </c>
      <c r="K137" s="149">
        <v>873.85</v>
      </c>
      <c r="L137" s="921">
        <v>39525</v>
      </c>
      <c r="M137" s="921">
        <v>39559</v>
      </c>
      <c r="N137" s="984" t="s">
        <v>97</v>
      </c>
      <c r="O137" s="903">
        <v>60</v>
      </c>
      <c r="P137" s="904">
        <v>5</v>
      </c>
      <c r="Q137" s="943"/>
      <c r="R137" s="906"/>
    </row>
    <row r="138" spans="1:18" x14ac:dyDescent="0.2">
      <c r="A138" s="1"/>
      <c r="B138" s="981" t="s">
        <v>131</v>
      </c>
      <c r="C138" s="985" t="s">
        <v>391</v>
      </c>
      <c r="D138" s="985" t="s">
        <v>629</v>
      </c>
      <c r="E138" s="986" t="s">
        <v>633</v>
      </c>
      <c r="F138" s="918">
        <v>928</v>
      </c>
      <c r="G138" s="987">
        <f t="shared" si="2"/>
        <v>928</v>
      </c>
      <c r="H138" s="987">
        <v>928</v>
      </c>
      <c r="I138" s="987" t="s">
        <v>97</v>
      </c>
      <c r="J138" s="923">
        <v>256.44999999999902</v>
      </c>
      <c r="K138" s="923">
        <v>1372.42</v>
      </c>
      <c r="L138" s="924">
        <v>39113</v>
      </c>
      <c r="M138" s="924">
        <v>39141</v>
      </c>
      <c r="N138" s="988" t="s">
        <v>97</v>
      </c>
      <c r="O138" s="914">
        <v>64</v>
      </c>
      <c r="P138" s="915">
        <v>6.97</v>
      </c>
      <c r="Q138" s="943"/>
      <c r="R138" s="906"/>
    </row>
    <row r="139" spans="1:18" x14ac:dyDescent="0.2">
      <c r="A139" s="1"/>
      <c r="B139" s="981" t="s">
        <v>132</v>
      </c>
      <c r="C139" s="982" t="s">
        <v>392</v>
      </c>
      <c r="D139" s="982" t="s">
        <v>629</v>
      </c>
      <c r="E139" s="65" t="s">
        <v>633</v>
      </c>
      <c r="F139" s="983">
        <v>652</v>
      </c>
      <c r="G139" s="80">
        <f t="shared" si="2"/>
        <v>652</v>
      </c>
      <c r="H139" s="80">
        <v>652</v>
      </c>
      <c r="I139" s="80" t="s">
        <v>97</v>
      </c>
      <c r="J139" s="149">
        <v>328.23</v>
      </c>
      <c r="K139" s="149">
        <v>894.13999999999896</v>
      </c>
      <c r="L139" s="921">
        <v>39513</v>
      </c>
      <c r="M139" s="921">
        <v>39549</v>
      </c>
      <c r="N139" s="984" t="s">
        <v>97</v>
      </c>
      <c r="O139" s="903">
        <v>56</v>
      </c>
      <c r="P139" s="904">
        <v>3.59</v>
      </c>
      <c r="Q139" s="943"/>
      <c r="R139" s="906"/>
    </row>
    <row r="140" spans="1:18" x14ac:dyDescent="0.2">
      <c r="A140" s="1"/>
      <c r="B140" s="981" t="s">
        <v>133</v>
      </c>
      <c r="C140" s="982" t="s">
        <v>393</v>
      </c>
      <c r="D140" s="982" t="s">
        <v>629</v>
      </c>
      <c r="E140" s="65" t="s">
        <v>633</v>
      </c>
      <c r="F140" s="983">
        <v>1030</v>
      </c>
      <c r="G140" s="80">
        <f t="shared" si="2"/>
        <v>1030</v>
      </c>
      <c r="H140" s="80">
        <v>1030</v>
      </c>
      <c r="I140" s="80" t="s">
        <v>97</v>
      </c>
      <c r="J140" s="149">
        <v>323.75</v>
      </c>
      <c r="K140" s="149">
        <v>1515.28</v>
      </c>
      <c r="L140" s="921">
        <v>39631</v>
      </c>
      <c r="M140" s="921">
        <v>39665</v>
      </c>
      <c r="N140" s="984" t="s">
        <v>97</v>
      </c>
      <c r="O140" s="903">
        <v>93</v>
      </c>
      <c r="P140" s="904">
        <v>7.23</v>
      </c>
      <c r="Q140" s="943"/>
      <c r="R140" s="906"/>
    </row>
    <row r="141" spans="1:18" x14ac:dyDescent="0.2">
      <c r="A141" s="1"/>
      <c r="B141" s="981" t="s">
        <v>134</v>
      </c>
      <c r="C141" s="982" t="s">
        <v>394</v>
      </c>
      <c r="D141" s="982" t="s">
        <v>1665</v>
      </c>
      <c r="E141" s="65" t="s">
        <v>633</v>
      </c>
      <c r="F141" s="983">
        <v>1470</v>
      </c>
      <c r="G141" s="80">
        <f t="shared" si="2"/>
        <v>1470</v>
      </c>
      <c r="H141" s="80">
        <v>1470</v>
      </c>
      <c r="I141" s="80" t="s">
        <v>97</v>
      </c>
      <c r="J141" s="149">
        <v>726.6</v>
      </c>
      <c r="K141" s="149">
        <v>2761.09</v>
      </c>
      <c r="L141" s="921">
        <v>40199</v>
      </c>
      <c r="M141" s="921">
        <v>40883</v>
      </c>
      <c r="N141" s="984" t="s">
        <v>97</v>
      </c>
      <c r="O141" s="903">
        <v>32</v>
      </c>
      <c r="P141" s="904">
        <v>7.12</v>
      </c>
      <c r="Q141" s="943"/>
      <c r="R141" s="906"/>
    </row>
    <row r="142" spans="1:18" x14ac:dyDescent="0.2">
      <c r="A142" s="1"/>
      <c r="B142" s="981" t="s">
        <v>135</v>
      </c>
      <c r="C142" s="985" t="s">
        <v>1485</v>
      </c>
      <c r="D142" s="985" t="s">
        <v>1631</v>
      </c>
      <c r="E142" s="986" t="s">
        <v>633</v>
      </c>
      <c r="F142" s="918">
        <v>1920</v>
      </c>
      <c r="G142" s="987">
        <f t="shared" si="2"/>
        <v>1920</v>
      </c>
      <c r="H142" s="987">
        <v>1920</v>
      </c>
      <c r="I142" s="987" t="s">
        <v>97</v>
      </c>
      <c r="J142" s="923">
        <v>409.19</v>
      </c>
      <c r="K142" s="923">
        <v>2992.29</v>
      </c>
      <c r="L142" s="924">
        <v>39512</v>
      </c>
      <c r="M142" s="924">
        <v>40162</v>
      </c>
      <c r="N142" s="988" t="s">
        <v>97</v>
      </c>
      <c r="O142" s="914">
        <v>40</v>
      </c>
      <c r="P142" s="915">
        <v>3.27</v>
      </c>
      <c r="Q142" s="943"/>
      <c r="R142" s="906"/>
    </row>
    <row r="143" spans="1:18" x14ac:dyDescent="0.2">
      <c r="A143" s="1"/>
      <c r="B143" s="981" t="s">
        <v>136</v>
      </c>
      <c r="C143" s="982" t="s">
        <v>396</v>
      </c>
      <c r="D143" s="982" t="s">
        <v>613</v>
      </c>
      <c r="E143" s="65" t="s">
        <v>633</v>
      </c>
      <c r="F143" s="983">
        <v>2090</v>
      </c>
      <c r="G143" s="80">
        <f t="shared" si="2"/>
        <v>2090</v>
      </c>
      <c r="H143" s="80">
        <v>2090</v>
      </c>
      <c r="I143" s="80" t="s">
        <v>97</v>
      </c>
      <c r="J143" s="149">
        <v>833.58</v>
      </c>
      <c r="K143" s="149">
        <v>4584.75</v>
      </c>
      <c r="L143" s="921">
        <v>39486</v>
      </c>
      <c r="M143" s="921">
        <v>39521</v>
      </c>
      <c r="N143" s="984" t="s">
        <v>97</v>
      </c>
      <c r="O143" s="903">
        <v>133</v>
      </c>
      <c r="P143" s="904">
        <v>5.79</v>
      </c>
      <c r="Q143" s="943"/>
      <c r="R143" s="906"/>
    </row>
    <row r="144" spans="1:18" x14ac:dyDescent="0.2">
      <c r="A144" s="1"/>
      <c r="B144" s="981" t="s">
        <v>137</v>
      </c>
      <c r="C144" s="985" t="s">
        <v>397</v>
      </c>
      <c r="D144" s="985" t="s">
        <v>613</v>
      </c>
      <c r="E144" s="986" t="s">
        <v>633</v>
      </c>
      <c r="F144" s="918">
        <v>2710</v>
      </c>
      <c r="G144" s="987">
        <f t="shared" si="2"/>
        <v>2710</v>
      </c>
      <c r="H144" s="987">
        <v>2710</v>
      </c>
      <c r="I144" s="987" t="s">
        <v>97</v>
      </c>
      <c r="J144" s="923">
        <v>3645.3499999999899</v>
      </c>
      <c r="K144" s="923">
        <v>5609.86</v>
      </c>
      <c r="L144" s="924">
        <v>39512</v>
      </c>
      <c r="M144" s="924">
        <v>39526</v>
      </c>
      <c r="N144" s="988" t="s">
        <v>97</v>
      </c>
      <c r="O144" s="914">
        <v>190</v>
      </c>
      <c r="P144" s="915">
        <v>10.71</v>
      </c>
      <c r="Q144" s="943"/>
      <c r="R144" s="906"/>
    </row>
    <row r="145" spans="1:18" x14ac:dyDescent="0.2">
      <c r="A145" s="1"/>
      <c r="B145" s="981" t="s">
        <v>138</v>
      </c>
      <c r="C145" s="982" t="s">
        <v>398</v>
      </c>
      <c r="D145" s="982" t="s">
        <v>613</v>
      </c>
      <c r="E145" s="65" t="s">
        <v>633</v>
      </c>
      <c r="F145" s="983">
        <v>1650</v>
      </c>
      <c r="G145" s="80">
        <f t="shared" si="2"/>
        <v>1650</v>
      </c>
      <c r="H145" s="80">
        <v>1650</v>
      </c>
      <c r="I145" s="80" t="s">
        <v>97</v>
      </c>
      <c r="J145" s="149">
        <v>853.07</v>
      </c>
      <c r="K145" s="149">
        <v>2793.02</v>
      </c>
      <c r="L145" s="921">
        <v>39904</v>
      </c>
      <c r="M145" s="921">
        <v>40883</v>
      </c>
      <c r="N145" s="984" t="s">
        <v>97</v>
      </c>
      <c r="O145" s="903">
        <v>45</v>
      </c>
      <c r="P145" s="904">
        <v>4.58</v>
      </c>
      <c r="Q145" s="943"/>
      <c r="R145" s="906"/>
    </row>
    <row r="146" spans="1:18" x14ac:dyDescent="0.2">
      <c r="A146" s="1"/>
      <c r="B146" s="981" t="s">
        <v>139</v>
      </c>
      <c r="C146" s="985" t="s">
        <v>399</v>
      </c>
      <c r="D146" s="985" t="s">
        <v>628</v>
      </c>
      <c r="E146" s="986" t="s">
        <v>633</v>
      </c>
      <c r="F146" s="918">
        <v>1100</v>
      </c>
      <c r="G146" s="987">
        <f t="shared" si="2"/>
        <v>1100</v>
      </c>
      <c r="H146" s="987">
        <v>1100</v>
      </c>
      <c r="I146" s="987" t="s">
        <v>97</v>
      </c>
      <c r="J146" s="923">
        <v>333.1</v>
      </c>
      <c r="K146" s="923">
        <v>1355.18</v>
      </c>
      <c r="L146" s="924">
        <v>36235</v>
      </c>
      <c r="M146" s="924">
        <v>38987</v>
      </c>
      <c r="N146" s="988" t="s">
        <v>97</v>
      </c>
      <c r="O146" s="914">
        <v>27</v>
      </c>
      <c r="P146" s="915">
        <v>6.41</v>
      </c>
      <c r="Q146" s="943"/>
      <c r="R146" s="906"/>
    </row>
    <row r="147" spans="1:18" x14ac:dyDescent="0.2">
      <c r="A147" s="1"/>
      <c r="B147" s="981" t="s">
        <v>140</v>
      </c>
      <c r="C147" s="982" t="s">
        <v>400</v>
      </c>
      <c r="D147" s="982" t="s">
        <v>628</v>
      </c>
      <c r="E147" s="65" t="s">
        <v>633</v>
      </c>
      <c r="F147" s="983">
        <v>938</v>
      </c>
      <c r="G147" s="80">
        <f t="shared" si="2"/>
        <v>938</v>
      </c>
      <c r="H147" s="80">
        <v>938</v>
      </c>
      <c r="I147" s="80" t="s">
        <v>97</v>
      </c>
      <c r="J147" s="149">
        <v>473.25999999999902</v>
      </c>
      <c r="K147" s="149">
        <v>1356.97</v>
      </c>
      <c r="L147" s="921">
        <v>37595</v>
      </c>
      <c r="M147" s="921">
        <v>38988</v>
      </c>
      <c r="N147" s="984" t="s">
        <v>97</v>
      </c>
      <c r="O147" s="903">
        <v>51</v>
      </c>
      <c r="P147" s="904">
        <v>6.77</v>
      </c>
      <c r="Q147" s="943"/>
      <c r="R147" s="906"/>
    </row>
    <row r="148" spans="1:18" x14ac:dyDescent="0.2">
      <c r="A148" s="1"/>
      <c r="B148" s="981" t="s">
        <v>141</v>
      </c>
      <c r="C148" s="985" t="s">
        <v>401</v>
      </c>
      <c r="D148" s="985" t="s">
        <v>628</v>
      </c>
      <c r="E148" s="986" t="s">
        <v>633</v>
      </c>
      <c r="F148" s="918">
        <v>972</v>
      </c>
      <c r="G148" s="987">
        <f t="shared" si="2"/>
        <v>972</v>
      </c>
      <c r="H148" s="987">
        <v>972</v>
      </c>
      <c r="I148" s="987" t="s">
        <v>97</v>
      </c>
      <c r="J148" s="923">
        <v>287.58999999999901</v>
      </c>
      <c r="K148" s="923">
        <v>1372.95</v>
      </c>
      <c r="L148" s="924">
        <v>38379</v>
      </c>
      <c r="M148" s="924">
        <v>39135</v>
      </c>
      <c r="N148" s="988" t="s">
        <v>97</v>
      </c>
      <c r="O148" s="914">
        <v>79</v>
      </c>
      <c r="P148" s="915">
        <v>5.65</v>
      </c>
      <c r="Q148" s="943"/>
      <c r="R148" s="906"/>
    </row>
    <row r="149" spans="1:18" x14ac:dyDescent="0.2">
      <c r="A149" s="1"/>
      <c r="B149" s="981" t="s">
        <v>142</v>
      </c>
      <c r="C149" s="982" t="s">
        <v>1486</v>
      </c>
      <c r="D149" s="982" t="s">
        <v>628</v>
      </c>
      <c r="E149" s="65" t="s">
        <v>633</v>
      </c>
      <c r="F149" s="983">
        <v>1830</v>
      </c>
      <c r="G149" s="80">
        <f t="shared" si="2"/>
        <v>1830</v>
      </c>
      <c r="H149" s="80">
        <v>1830</v>
      </c>
      <c r="I149" s="80" t="s">
        <v>97</v>
      </c>
      <c r="J149" s="149">
        <v>495.86</v>
      </c>
      <c r="K149" s="149">
        <v>2429.98</v>
      </c>
      <c r="L149" s="921">
        <v>38917</v>
      </c>
      <c r="M149" s="921">
        <v>40162</v>
      </c>
      <c r="N149" s="984" t="s">
        <v>97</v>
      </c>
      <c r="O149" s="903">
        <v>71</v>
      </c>
      <c r="P149" s="904">
        <v>7.9</v>
      </c>
      <c r="Q149" s="943"/>
      <c r="R149" s="906"/>
    </row>
    <row r="150" spans="1:18" x14ac:dyDescent="0.2">
      <c r="A150" s="1"/>
      <c r="B150" s="981" t="s">
        <v>144</v>
      </c>
      <c r="C150" s="985" t="s">
        <v>403</v>
      </c>
      <c r="D150" s="985" t="s">
        <v>612</v>
      </c>
      <c r="E150" s="986" t="s">
        <v>633</v>
      </c>
      <c r="F150" s="918">
        <v>359</v>
      </c>
      <c r="G150" s="987">
        <f t="shared" si="2"/>
        <v>359</v>
      </c>
      <c r="H150" s="987">
        <v>359</v>
      </c>
      <c r="I150" s="987" t="s">
        <v>97</v>
      </c>
      <c r="J150" s="923">
        <v>121.95</v>
      </c>
      <c r="K150" s="923">
        <v>551.63</v>
      </c>
      <c r="L150" s="924">
        <v>37894</v>
      </c>
      <c r="M150" s="924">
        <v>38988</v>
      </c>
      <c r="N150" s="988" t="s">
        <v>97</v>
      </c>
      <c r="O150" s="914">
        <v>44</v>
      </c>
      <c r="P150" s="915">
        <v>7.68</v>
      </c>
      <c r="Q150" s="943"/>
      <c r="R150" s="906"/>
    </row>
    <row r="151" spans="1:18" x14ac:dyDescent="0.2">
      <c r="A151" s="1"/>
      <c r="B151" s="981" t="s">
        <v>145</v>
      </c>
      <c r="C151" s="982" t="s">
        <v>1487</v>
      </c>
      <c r="D151" s="982" t="s">
        <v>612</v>
      </c>
      <c r="E151" s="65" t="s">
        <v>633</v>
      </c>
      <c r="F151" s="983">
        <v>1140</v>
      </c>
      <c r="G151" s="80">
        <f t="shared" si="2"/>
        <v>1140</v>
      </c>
      <c r="H151" s="80">
        <v>1140</v>
      </c>
      <c r="I151" s="80" t="s">
        <v>97</v>
      </c>
      <c r="J151" s="149">
        <v>242.65</v>
      </c>
      <c r="K151" s="149">
        <v>1465.5</v>
      </c>
      <c r="L151" s="921">
        <v>38742</v>
      </c>
      <c r="M151" s="921">
        <v>41520</v>
      </c>
      <c r="N151" s="984" t="s">
        <v>97</v>
      </c>
      <c r="O151" s="903">
        <v>22</v>
      </c>
      <c r="P151" s="904">
        <v>6.38</v>
      </c>
      <c r="Q151" s="943"/>
      <c r="R151" s="906"/>
    </row>
    <row r="152" spans="1:18" x14ac:dyDescent="0.2">
      <c r="A152" s="1"/>
      <c r="B152" s="981" t="s">
        <v>146</v>
      </c>
      <c r="C152" s="985" t="s">
        <v>405</v>
      </c>
      <c r="D152" s="985" t="s">
        <v>626</v>
      </c>
      <c r="E152" s="986" t="s">
        <v>633</v>
      </c>
      <c r="F152" s="918">
        <v>1090</v>
      </c>
      <c r="G152" s="987">
        <f t="shared" si="2"/>
        <v>1090</v>
      </c>
      <c r="H152" s="987">
        <v>1090</v>
      </c>
      <c r="I152" s="987" t="s">
        <v>97</v>
      </c>
      <c r="J152" s="923">
        <v>273.18</v>
      </c>
      <c r="K152" s="923">
        <v>1400.3099999999899</v>
      </c>
      <c r="L152" s="924">
        <v>37656</v>
      </c>
      <c r="M152" s="924">
        <v>38988</v>
      </c>
      <c r="N152" s="988" t="s">
        <v>97</v>
      </c>
      <c r="O152" s="914">
        <v>42</v>
      </c>
      <c r="P152" s="915">
        <v>5.23</v>
      </c>
      <c r="Q152" s="943"/>
      <c r="R152" s="906"/>
    </row>
    <row r="153" spans="1:18" x14ac:dyDescent="0.2">
      <c r="A153" s="1"/>
      <c r="B153" s="981" t="s">
        <v>147</v>
      </c>
      <c r="C153" s="982" t="s">
        <v>406</v>
      </c>
      <c r="D153" s="982" t="s">
        <v>626</v>
      </c>
      <c r="E153" s="65" t="s">
        <v>633</v>
      </c>
      <c r="F153" s="983">
        <v>679</v>
      </c>
      <c r="G153" s="80">
        <f t="shared" si="2"/>
        <v>679</v>
      </c>
      <c r="H153" s="80">
        <v>679</v>
      </c>
      <c r="I153" s="80" t="s">
        <v>97</v>
      </c>
      <c r="J153" s="149">
        <v>180.96</v>
      </c>
      <c r="K153" s="149">
        <v>911.27999999999895</v>
      </c>
      <c r="L153" s="921">
        <v>37686</v>
      </c>
      <c r="M153" s="921">
        <v>38988</v>
      </c>
      <c r="N153" s="984" t="s">
        <v>97</v>
      </c>
      <c r="O153" s="903">
        <v>59</v>
      </c>
      <c r="P153" s="904">
        <v>4.92</v>
      </c>
      <c r="Q153" s="943"/>
      <c r="R153" s="906"/>
    </row>
    <row r="154" spans="1:18" x14ac:dyDescent="0.2">
      <c r="A154" s="1"/>
      <c r="B154" s="981" t="s">
        <v>148</v>
      </c>
      <c r="C154" s="982" t="s">
        <v>407</v>
      </c>
      <c r="D154" s="982" t="s">
        <v>626</v>
      </c>
      <c r="E154" s="65" t="s">
        <v>633</v>
      </c>
      <c r="F154" s="983">
        <v>2040</v>
      </c>
      <c r="G154" s="80">
        <f t="shared" si="2"/>
        <v>2040</v>
      </c>
      <c r="H154" s="80">
        <v>2040</v>
      </c>
      <c r="I154" s="80" t="s">
        <v>97</v>
      </c>
      <c r="J154" s="149">
        <v>323.62</v>
      </c>
      <c r="K154" s="149">
        <v>2317.5100000000002</v>
      </c>
      <c r="L154" s="921">
        <v>38626</v>
      </c>
      <c r="M154" s="921">
        <v>39135</v>
      </c>
      <c r="N154" s="984" t="s">
        <v>97</v>
      </c>
      <c r="O154" s="903">
        <v>61</v>
      </c>
      <c r="P154" s="904">
        <v>6.31</v>
      </c>
      <c r="Q154" s="943"/>
      <c r="R154" s="906"/>
    </row>
    <row r="155" spans="1:18" x14ac:dyDescent="0.2">
      <c r="A155" s="1"/>
      <c r="B155" s="981" t="s">
        <v>149</v>
      </c>
      <c r="C155" s="982" t="s">
        <v>408</v>
      </c>
      <c r="D155" s="982" t="s">
        <v>614</v>
      </c>
      <c r="E155" s="65" t="s">
        <v>633</v>
      </c>
      <c r="F155" s="983">
        <v>1260</v>
      </c>
      <c r="G155" s="80">
        <f t="shared" si="2"/>
        <v>1260</v>
      </c>
      <c r="H155" s="80">
        <v>1260</v>
      </c>
      <c r="I155" s="80" t="s">
        <v>97</v>
      </c>
      <c r="J155" s="149">
        <v>487.88</v>
      </c>
      <c r="K155" s="149">
        <v>1710.3499999999899</v>
      </c>
      <c r="L155" s="921">
        <v>37091</v>
      </c>
      <c r="M155" s="921">
        <v>38987</v>
      </c>
      <c r="N155" s="984" t="s">
        <v>97</v>
      </c>
      <c r="O155" s="903">
        <v>32</v>
      </c>
      <c r="P155" s="904">
        <v>10.36</v>
      </c>
      <c r="Q155" s="943"/>
      <c r="R155" s="906"/>
    </row>
    <row r="156" spans="1:18" x14ac:dyDescent="0.2">
      <c r="A156" s="1"/>
      <c r="B156" s="981" t="s">
        <v>150</v>
      </c>
      <c r="C156" s="985" t="s">
        <v>409</v>
      </c>
      <c r="D156" s="985" t="s">
        <v>614</v>
      </c>
      <c r="E156" s="986" t="s">
        <v>633</v>
      </c>
      <c r="F156" s="918">
        <v>1410</v>
      </c>
      <c r="G156" s="987">
        <f t="shared" si="2"/>
        <v>1410</v>
      </c>
      <c r="H156" s="987">
        <v>1410</v>
      </c>
      <c r="I156" s="987" t="s">
        <v>97</v>
      </c>
      <c r="J156" s="923">
        <v>919.05999999999904</v>
      </c>
      <c r="K156" s="923">
        <v>1389.5699999999899</v>
      </c>
      <c r="L156" s="924">
        <v>38333</v>
      </c>
      <c r="M156" s="924">
        <v>38988</v>
      </c>
      <c r="N156" s="988" t="s">
        <v>97</v>
      </c>
      <c r="O156" s="914">
        <v>90</v>
      </c>
      <c r="P156" s="915">
        <v>9.4499999999999993</v>
      </c>
      <c r="Q156" s="943"/>
      <c r="R156" s="906"/>
    </row>
    <row r="157" spans="1:18" x14ac:dyDescent="0.2">
      <c r="A157" s="1"/>
      <c r="B157" s="981" t="s">
        <v>151</v>
      </c>
      <c r="C157" s="982" t="s">
        <v>410</v>
      </c>
      <c r="D157" s="982" t="s">
        <v>614</v>
      </c>
      <c r="E157" s="65" t="s">
        <v>633</v>
      </c>
      <c r="F157" s="983">
        <v>775</v>
      </c>
      <c r="G157" s="80">
        <f t="shared" si="2"/>
        <v>775</v>
      </c>
      <c r="H157" s="80">
        <v>775</v>
      </c>
      <c r="I157" s="80" t="s">
        <v>97</v>
      </c>
      <c r="J157" s="149">
        <v>423.45999999999901</v>
      </c>
      <c r="K157" s="149">
        <v>1203.79</v>
      </c>
      <c r="L157" s="921">
        <v>39055</v>
      </c>
      <c r="M157" s="921">
        <v>39135</v>
      </c>
      <c r="N157" s="984" t="s">
        <v>97</v>
      </c>
      <c r="O157" s="903">
        <v>40</v>
      </c>
      <c r="P157" s="904">
        <v>6.18</v>
      </c>
      <c r="Q157" s="943"/>
      <c r="R157" s="906"/>
    </row>
    <row r="158" spans="1:18" x14ac:dyDescent="0.2">
      <c r="A158" s="1"/>
      <c r="B158" s="981" t="s">
        <v>152</v>
      </c>
      <c r="C158" s="985" t="s">
        <v>411</v>
      </c>
      <c r="D158" s="985" t="s">
        <v>614</v>
      </c>
      <c r="E158" s="986" t="s">
        <v>633</v>
      </c>
      <c r="F158" s="918">
        <v>474</v>
      </c>
      <c r="G158" s="987">
        <f t="shared" si="2"/>
        <v>474</v>
      </c>
      <c r="H158" s="987">
        <v>474</v>
      </c>
      <c r="I158" s="987" t="s">
        <v>97</v>
      </c>
      <c r="J158" s="923">
        <v>283.23</v>
      </c>
      <c r="K158" s="923">
        <v>732.23</v>
      </c>
      <c r="L158" s="924">
        <v>39030</v>
      </c>
      <c r="M158" s="924">
        <v>39171</v>
      </c>
      <c r="N158" s="988" t="s">
        <v>97</v>
      </c>
      <c r="O158" s="914">
        <v>29</v>
      </c>
      <c r="P158" s="915">
        <v>8.5299999999999994</v>
      </c>
      <c r="Q158" s="943"/>
      <c r="R158" s="906"/>
    </row>
    <row r="159" spans="1:18" x14ac:dyDescent="0.2">
      <c r="A159" s="1"/>
      <c r="B159" s="981" t="s">
        <v>153</v>
      </c>
      <c r="C159" s="982" t="s">
        <v>412</v>
      </c>
      <c r="D159" s="982" t="s">
        <v>614</v>
      </c>
      <c r="E159" s="65" t="s">
        <v>633</v>
      </c>
      <c r="F159" s="983">
        <v>414</v>
      </c>
      <c r="G159" s="80">
        <f t="shared" si="2"/>
        <v>414</v>
      </c>
      <c r="H159" s="80">
        <v>414</v>
      </c>
      <c r="I159" s="80" t="s">
        <v>97</v>
      </c>
      <c r="J159" s="149">
        <v>261.98</v>
      </c>
      <c r="K159" s="149">
        <v>604.40999999999894</v>
      </c>
      <c r="L159" s="921">
        <v>39078</v>
      </c>
      <c r="M159" s="921">
        <v>39352</v>
      </c>
      <c r="N159" s="984" t="s">
        <v>97</v>
      </c>
      <c r="O159" s="903">
        <v>37</v>
      </c>
      <c r="P159" s="904">
        <v>7.97</v>
      </c>
      <c r="Q159" s="943"/>
      <c r="R159" s="906"/>
    </row>
    <row r="160" spans="1:18" x14ac:dyDescent="0.2">
      <c r="A160" s="1"/>
      <c r="B160" s="981" t="s">
        <v>154</v>
      </c>
      <c r="C160" s="985" t="s">
        <v>413</v>
      </c>
      <c r="D160" s="985" t="s">
        <v>614</v>
      </c>
      <c r="E160" s="986" t="s">
        <v>633</v>
      </c>
      <c r="F160" s="918">
        <v>2970</v>
      </c>
      <c r="G160" s="987">
        <f t="shared" si="2"/>
        <v>2970</v>
      </c>
      <c r="H160" s="987">
        <v>2970</v>
      </c>
      <c r="I160" s="987" t="s">
        <v>97</v>
      </c>
      <c r="J160" s="923">
        <v>1056.48</v>
      </c>
      <c r="K160" s="923">
        <v>3658.54</v>
      </c>
      <c r="L160" s="924">
        <v>39504</v>
      </c>
      <c r="M160" s="924">
        <v>39528</v>
      </c>
      <c r="N160" s="988" t="s">
        <v>97</v>
      </c>
      <c r="O160" s="914">
        <v>126</v>
      </c>
      <c r="P160" s="915">
        <v>5.2</v>
      </c>
      <c r="Q160" s="943"/>
      <c r="R160" s="906"/>
    </row>
    <row r="161" spans="1:18" x14ac:dyDescent="0.2">
      <c r="A161" s="1"/>
      <c r="B161" s="981" t="s">
        <v>155</v>
      </c>
      <c r="C161" s="982" t="s">
        <v>414</v>
      </c>
      <c r="D161" s="982" t="s">
        <v>614</v>
      </c>
      <c r="E161" s="65" t="s">
        <v>633</v>
      </c>
      <c r="F161" s="983">
        <v>1310</v>
      </c>
      <c r="G161" s="80">
        <f t="shared" si="2"/>
        <v>1310</v>
      </c>
      <c r="H161" s="80">
        <v>1310</v>
      </c>
      <c r="I161" s="80" t="s">
        <v>97</v>
      </c>
      <c r="J161" s="149">
        <v>312.18</v>
      </c>
      <c r="K161" s="149">
        <v>1806.3699999999899</v>
      </c>
      <c r="L161" s="921">
        <v>38792</v>
      </c>
      <c r="M161" s="921">
        <v>41520</v>
      </c>
      <c r="N161" s="984" t="s">
        <v>97</v>
      </c>
      <c r="O161" s="903">
        <v>23</v>
      </c>
      <c r="P161" s="904">
        <v>6.04</v>
      </c>
      <c r="Q161" s="943"/>
      <c r="R161" s="906"/>
    </row>
    <row r="162" spans="1:18" x14ac:dyDescent="0.2">
      <c r="A162" s="1"/>
      <c r="B162" s="981" t="s">
        <v>156</v>
      </c>
      <c r="C162" s="985" t="s">
        <v>1488</v>
      </c>
      <c r="D162" s="985" t="s">
        <v>614</v>
      </c>
      <c r="E162" s="986" t="s">
        <v>633</v>
      </c>
      <c r="F162" s="918">
        <v>1080</v>
      </c>
      <c r="G162" s="987">
        <f t="shared" si="2"/>
        <v>1080</v>
      </c>
      <c r="H162" s="987">
        <v>1080</v>
      </c>
      <c r="I162" s="987" t="s">
        <v>97</v>
      </c>
      <c r="J162" s="923">
        <v>545.979999999999</v>
      </c>
      <c r="K162" s="923">
        <v>1432.79</v>
      </c>
      <c r="L162" s="924">
        <v>38932</v>
      </c>
      <c r="M162" s="924">
        <v>41520</v>
      </c>
      <c r="N162" s="988" t="s">
        <v>97</v>
      </c>
      <c r="O162" s="914">
        <v>17</v>
      </c>
      <c r="P162" s="915">
        <v>5.66</v>
      </c>
      <c r="Q162" s="943"/>
      <c r="R162" s="906"/>
    </row>
    <row r="163" spans="1:18" x14ac:dyDescent="0.2">
      <c r="A163" s="1"/>
      <c r="B163" s="981" t="s">
        <v>157</v>
      </c>
      <c r="C163" s="982" t="s">
        <v>1489</v>
      </c>
      <c r="D163" s="982" t="s">
        <v>614</v>
      </c>
      <c r="E163" s="65" t="s">
        <v>633</v>
      </c>
      <c r="F163" s="983">
        <v>2850</v>
      </c>
      <c r="G163" s="80">
        <f t="shared" si="2"/>
        <v>2850</v>
      </c>
      <c r="H163" s="80">
        <v>2850</v>
      </c>
      <c r="I163" s="80" t="s">
        <v>97</v>
      </c>
      <c r="J163" s="149">
        <v>499.51999999999902</v>
      </c>
      <c r="K163" s="149">
        <v>2990.65</v>
      </c>
      <c r="L163" s="921">
        <v>37271</v>
      </c>
      <c r="M163" s="921">
        <v>41992</v>
      </c>
      <c r="N163" s="984" t="s">
        <v>97</v>
      </c>
      <c r="O163" s="903">
        <v>37</v>
      </c>
      <c r="P163" s="904">
        <v>6.16</v>
      </c>
      <c r="Q163" s="943"/>
      <c r="R163" s="906"/>
    </row>
    <row r="164" spans="1:18" x14ac:dyDescent="0.2">
      <c r="A164" s="1"/>
      <c r="B164" s="981" t="s">
        <v>158</v>
      </c>
      <c r="C164" s="982" t="s">
        <v>417</v>
      </c>
      <c r="D164" s="982" t="s">
        <v>627</v>
      </c>
      <c r="E164" s="65" t="s">
        <v>633</v>
      </c>
      <c r="F164" s="983">
        <v>2570</v>
      </c>
      <c r="G164" s="80">
        <f t="shared" si="2"/>
        <v>2570</v>
      </c>
      <c r="H164" s="80">
        <v>2570</v>
      </c>
      <c r="I164" s="80" t="s">
        <v>97</v>
      </c>
      <c r="J164" s="149">
        <v>1324.96</v>
      </c>
      <c r="K164" s="149">
        <v>5451.4099999999899</v>
      </c>
      <c r="L164" s="921">
        <v>31813</v>
      </c>
      <c r="M164" s="921">
        <v>39135</v>
      </c>
      <c r="N164" s="984" t="s">
        <v>97</v>
      </c>
      <c r="O164" s="903">
        <v>600</v>
      </c>
      <c r="P164" s="904">
        <v>5.54</v>
      </c>
      <c r="Q164" s="943"/>
      <c r="R164" s="906"/>
    </row>
    <row r="165" spans="1:18" x14ac:dyDescent="0.2">
      <c r="A165" s="1"/>
      <c r="B165" s="981" t="s">
        <v>159</v>
      </c>
      <c r="C165" s="982" t="s">
        <v>418</v>
      </c>
      <c r="D165" s="982" t="s">
        <v>627</v>
      </c>
      <c r="E165" s="65" t="s">
        <v>633</v>
      </c>
      <c r="F165" s="983">
        <v>2100</v>
      </c>
      <c r="G165" s="80">
        <f t="shared" si="2"/>
        <v>2100</v>
      </c>
      <c r="H165" s="80">
        <v>2100</v>
      </c>
      <c r="I165" s="80" t="s">
        <v>97</v>
      </c>
      <c r="J165" s="149">
        <v>503.81</v>
      </c>
      <c r="K165" s="149">
        <v>4696.7700000000004</v>
      </c>
      <c r="L165" s="921">
        <v>36433</v>
      </c>
      <c r="M165" s="921">
        <v>39430</v>
      </c>
      <c r="N165" s="984" t="s">
        <v>97</v>
      </c>
      <c r="O165" s="903">
        <v>81</v>
      </c>
      <c r="P165" s="904">
        <v>4.75</v>
      </c>
      <c r="Q165" s="943"/>
      <c r="R165" s="906"/>
    </row>
    <row r="166" spans="1:18" x14ac:dyDescent="0.2">
      <c r="A166" s="1"/>
      <c r="B166" s="981" t="s">
        <v>160</v>
      </c>
      <c r="C166" s="985" t="s">
        <v>419</v>
      </c>
      <c r="D166" s="985" t="s">
        <v>627</v>
      </c>
      <c r="E166" s="986" t="s">
        <v>633</v>
      </c>
      <c r="F166" s="918">
        <v>4220</v>
      </c>
      <c r="G166" s="987">
        <f t="shared" si="2"/>
        <v>4220</v>
      </c>
      <c r="H166" s="987">
        <v>4220</v>
      </c>
      <c r="I166" s="987" t="s">
        <v>97</v>
      </c>
      <c r="J166" s="923">
        <v>858.30999999999904</v>
      </c>
      <c r="K166" s="923">
        <v>6898.3299999999899</v>
      </c>
      <c r="L166" s="924">
        <v>39472</v>
      </c>
      <c r="M166" s="924">
        <v>40162</v>
      </c>
      <c r="N166" s="988" t="s">
        <v>97</v>
      </c>
      <c r="O166" s="914">
        <v>191</v>
      </c>
      <c r="P166" s="915">
        <v>6.51</v>
      </c>
      <c r="Q166" s="943"/>
      <c r="R166" s="906"/>
    </row>
    <row r="167" spans="1:18" x14ac:dyDescent="0.2">
      <c r="A167" s="1"/>
      <c r="B167" s="981" t="s">
        <v>161</v>
      </c>
      <c r="C167" s="982" t="s">
        <v>1490</v>
      </c>
      <c r="D167" s="982" t="s">
        <v>627</v>
      </c>
      <c r="E167" s="65" t="s">
        <v>633</v>
      </c>
      <c r="F167" s="983">
        <v>1550</v>
      </c>
      <c r="G167" s="80">
        <f t="shared" si="2"/>
        <v>1550</v>
      </c>
      <c r="H167" s="80">
        <v>1550</v>
      </c>
      <c r="I167" s="80" t="s">
        <v>97</v>
      </c>
      <c r="J167" s="149">
        <v>289.60000000000002</v>
      </c>
      <c r="K167" s="149">
        <v>2493.8000000000002</v>
      </c>
      <c r="L167" s="921">
        <v>38373</v>
      </c>
      <c r="M167" s="921">
        <v>41520</v>
      </c>
      <c r="N167" s="984" t="s">
        <v>97</v>
      </c>
      <c r="O167" s="903">
        <v>28</v>
      </c>
      <c r="P167" s="904">
        <v>3.27</v>
      </c>
      <c r="Q167" s="943"/>
      <c r="R167" s="906"/>
    </row>
    <row r="168" spans="1:18" x14ac:dyDescent="0.2">
      <c r="A168" s="1"/>
      <c r="B168" s="981" t="s">
        <v>162</v>
      </c>
      <c r="C168" s="985" t="s">
        <v>421</v>
      </c>
      <c r="D168" s="985" t="s">
        <v>1632</v>
      </c>
      <c r="E168" s="986" t="s">
        <v>633</v>
      </c>
      <c r="F168" s="918">
        <v>557</v>
      </c>
      <c r="G168" s="987">
        <f t="shared" si="2"/>
        <v>557</v>
      </c>
      <c r="H168" s="987">
        <v>557</v>
      </c>
      <c r="I168" s="987" t="s">
        <v>97</v>
      </c>
      <c r="J168" s="923">
        <v>144.289999999999</v>
      </c>
      <c r="K168" s="923">
        <v>833.01999999999896</v>
      </c>
      <c r="L168" s="924">
        <v>38723</v>
      </c>
      <c r="M168" s="924">
        <v>39428</v>
      </c>
      <c r="N168" s="988" t="s">
        <v>97</v>
      </c>
      <c r="O168" s="914">
        <v>17</v>
      </c>
      <c r="P168" s="915">
        <v>8.26</v>
      </c>
      <c r="Q168" s="943"/>
      <c r="R168" s="906"/>
    </row>
    <row r="169" spans="1:18" x14ac:dyDescent="0.2">
      <c r="A169" s="1"/>
      <c r="B169" s="981" t="s">
        <v>163</v>
      </c>
      <c r="C169" s="982" t="s">
        <v>422</v>
      </c>
      <c r="D169" s="982" t="s">
        <v>1632</v>
      </c>
      <c r="E169" s="65" t="s">
        <v>633</v>
      </c>
      <c r="F169" s="983">
        <v>866</v>
      </c>
      <c r="G169" s="80">
        <f t="shared" si="2"/>
        <v>866</v>
      </c>
      <c r="H169" s="80">
        <v>866</v>
      </c>
      <c r="I169" s="80" t="s">
        <v>97</v>
      </c>
      <c r="J169" s="149">
        <v>297.19</v>
      </c>
      <c r="K169" s="149">
        <v>1182.5799999999899</v>
      </c>
      <c r="L169" s="921">
        <v>39484</v>
      </c>
      <c r="M169" s="921">
        <v>39507</v>
      </c>
      <c r="N169" s="984" t="s">
        <v>97</v>
      </c>
      <c r="O169" s="903">
        <v>17</v>
      </c>
      <c r="P169" s="904">
        <v>3.64</v>
      </c>
      <c r="Q169" s="943"/>
      <c r="R169" s="906"/>
    </row>
    <row r="170" spans="1:18" x14ac:dyDescent="0.2">
      <c r="A170" s="1"/>
      <c r="B170" s="981" t="s">
        <v>164</v>
      </c>
      <c r="C170" s="985" t="s">
        <v>423</v>
      </c>
      <c r="D170" s="985" t="s">
        <v>609</v>
      </c>
      <c r="E170" s="986" t="s">
        <v>633</v>
      </c>
      <c r="F170" s="918">
        <v>1490</v>
      </c>
      <c r="G170" s="987">
        <f t="shared" si="2"/>
        <v>1490</v>
      </c>
      <c r="H170" s="987">
        <v>1490</v>
      </c>
      <c r="I170" s="987" t="s">
        <v>97</v>
      </c>
      <c r="J170" s="923">
        <v>380.76999999999902</v>
      </c>
      <c r="K170" s="923">
        <v>1911.8699999999899</v>
      </c>
      <c r="L170" s="924">
        <v>37995</v>
      </c>
      <c r="M170" s="924">
        <v>38988</v>
      </c>
      <c r="N170" s="988" t="s">
        <v>97</v>
      </c>
      <c r="O170" s="914">
        <v>118</v>
      </c>
      <c r="P170" s="915">
        <v>2.89</v>
      </c>
      <c r="Q170" s="943"/>
      <c r="R170" s="906"/>
    </row>
    <row r="171" spans="1:18" x14ac:dyDescent="0.2">
      <c r="A171" s="1"/>
      <c r="B171" s="981" t="s">
        <v>166</v>
      </c>
      <c r="C171" s="982" t="s">
        <v>424</v>
      </c>
      <c r="D171" s="982" t="s">
        <v>609</v>
      </c>
      <c r="E171" s="65" t="s">
        <v>633</v>
      </c>
      <c r="F171" s="983">
        <v>1090</v>
      </c>
      <c r="G171" s="80">
        <f t="shared" si="2"/>
        <v>1090</v>
      </c>
      <c r="H171" s="80">
        <v>1090</v>
      </c>
      <c r="I171" s="80" t="s">
        <v>97</v>
      </c>
      <c r="J171" s="149">
        <v>330.6</v>
      </c>
      <c r="K171" s="149">
        <v>1576.23</v>
      </c>
      <c r="L171" s="921">
        <v>38930</v>
      </c>
      <c r="M171" s="921">
        <v>39135</v>
      </c>
      <c r="N171" s="984" t="s">
        <v>97</v>
      </c>
      <c r="O171" s="903">
        <v>91</v>
      </c>
      <c r="P171" s="904">
        <v>5.53</v>
      </c>
      <c r="Q171" s="943"/>
      <c r="R171" s="906"/>
    </row>
    <row r="172" spans="1:18" x14ac:dyDescent="0.2">
      <c r="A172" s="1"/>
      <c r="B172" s="981" t="s">
        <v>167</v>
      </c>
      <c r="C172" s="982" t="s">
        <v>425</v>
      </c>
      <c r="D172" s="982" t="s">
        <v>609</v>
      </c>
      <c r="E172" s="65" t="s">
        <v>633</v>
      </c>
      <c r="F172" s="983">
        <v>885</v>
      </c>
      <c r="G172" s="80">
        <f t="shared" si="2"/>
        <v>885</v>
      </c>
      <c r="H172" s="80">
        <v>885</v>
      </c>
      <c r="I172" s="80" t="s">
        <v>97</v>
      </c>
      <c r="J172" s="149">
        <v>180.259999999999</v>
      </c>
      <c r="K172" s="149">
        <v>1365.4</v>
      </c>
      <c r="L172" s="921">
        <v>39118</v>
      </c>
      <c r="M172" s="921">
        <v>39141</v>
      </c>
      <c r="N172" s="984" t="s">
        <v>97</v>
      </c>
      <c r="O172" s="903">
        <v>14</v>
      </c>
      <c r="P172" s="904">
        <v>4.79</v>
      </c>
      <c r="Q172" s="943"/>
      <c r="R172" s="906"/>
    </row>
    <row r="173" spans="1:18" x14ac:dyDescent="0.2">
      <c r="A173" s="1"/>
      <c r="B173" s="981" t="s">
        <v>168</v>
      </c>
      <c r="C173" s="982" t="s">
        <v>426</v>
      </c>
      <c r="D173" s="982" t="s">
        <v>609</v>
      </c>
      <c r="E173" s="65" t="s">
        <v>633</v>
      </c>
      <c r="F173" s="983">
        <v>430</v>
      </c>
      <c r="G173" s="80">
        <f t="shared" si="2"/>
        <v>430</v>
      </c>
      <c r="H173" s="80">
        <v>430</v>
      </c>
      <c r="I173" s="80" t="s">
        <v>97</v>
      </c>
      <c r="J173" s="149">
        <v>415.5</v>
      </c>
      <c r="K173" s="149">
        <v>629.63</v>
      </c>
      <c r="L173" s="921">
        <v>39108</v>
      </c>
      <c r="M173" s="921">
        <v>39141</v>
      </c>
      <c r="N173" s="984" t="s">
        <v>97</v>
      </c>
      <c r="O173" s="903">
        <v>7</v>
      </c>
      <c r="P173" s="904">
        <v>3.76</v>
      </c>
      <c r="Q173" s="943"/>
      <c r="R173" s="906"/>
    </row>
    <row r="174" spans="1:18" x14ac:dyDescent="0.2">
      <c r="A174" s="1"/>
      <c r="B174" s="981" t="s">
        <v>169</v>
      </c>
      <c r="C174" s="985" t="s">
        <v>427</v>
      </c>
      <c r="D174" s="985" t="s">
        <v>609</v>
      </c>
      <c r="E174" s="986" t="s">
        <v>633</v>
      </c>
      <c r="F174" s="918">
        <v>421</v>
      </c>
      <c r="G174" s="987">
        <f t="shared" si="2"/>
        <v>421</v>
      </c>
      <c r="H174" s="987">
        <v>421</v>
      </c>
      <c r="I174" s="987" t="s">
        <v>97</v>
      </c>
      <c r="J174" s="923">
        <v>244.03</v>
      </c>
      <c r="K174" s="923">
        <v>656.72</v>
      </c>
      <c r="L174" s="924">
        <v>39078</v>
      </c>
      <c r="M174" s="924">
        <v>39352</v>
      </c>
      <c r="N174" s="988" t="s">
        <v>97</v>
      </c>
      <c r="O174" s="914">
        <v>35</v>
      </c>
      <c r="P174" s="915">
        <v>4.7</v>
      </c>
      <c r="Q174" s="943"/>
      <c r="R174" s="906"/>
    </row>
    <row r="175" spans="1:18" x14ac:dyDescent="0.2">
      <c r="A175" s="1"/>
      <c r="B175" s="981" t="s">
        <v>170</v>
      </c>
      <c r="C175" s="982" t="s">
        <v>428</v>
      </c>
      <c r="D175" s="982" t="s">
        <v>609</v>
      </c>
      <c r="E175" s="65" t="s">
        <v>633</v>
      </c>
      <c r="F175" s="983">
        <v>594</v>
      </c>
      <c r="G175" s="80">
        <f t="shared" si="2"/>
        <v>594</v>
      </c>
      <c r="H175" s="80">
        <v>594</v>
      </c>
      <c r="I175" s="80" t="s">
        <v>97</v>
      </c>
      <c r="J175" s="149">
        <v>492.91</v>
      </c>
      <c r="K175" s="149">
        <v>1146.46</v>
      </c>
      <c r="L175" s="921">
        <v>34780</v>
      </c>
      <c r="M175" s="921">
        <v>39428</v>
      </c>
      <c r="N175" s="984" t="s">
        <v>97</v>
      </c>
      <c r="O175" s="903">
        <v>20</v>
      </c>
      <c r="P175" s="904">
        <v>6.9</v>
      </c>
      <c r="Q175" s="943"/>
      <c r="R175" s="906"/>
    </row>
    <row r="176" spans="1:18" x14ac:dyDescent="0.2">
      <c r="A176" s="1"/>
      <c r="B176" s="981" t="s">
        <v>171</v>
      </c>
      <c r="C176" s="985" t="s">
        <v>429</v>
      </c>
      <c r="D176" s="985" t="s">
        <v>609</v>
      </c>
      <c r="E176" s="986" t="s">
        <v>633</v>
      </c>
      <c r="F176" s="918">
        <v>1430</v>
      </c>
      <c r="G176" s="987">
        <f t="shared" si="2"/>
        <v>1430</v>
      </c>
      <c r="H176" s="987">
        <v>1430</v>
      </c>
      <c r="I176" s="987" t="s">
        <v>97</v>
      </c>
      <c r="J176" s="923">
        <v>669.02999999999895</v>
      </c>
      <c r="K176" s="923">
        <v>2190.0500000000002</v>
      </c>
      <c r="L176" s="924">
        <v>38511</v>
      </c>
      <c r="M176" s="924">
        <v>41424</v>
      </c>
      <c r="N176" s="988" t="s">
        <v>97</v>
      </c>
      <c r="O176" s="914">
        <v>30</v>
      </c>
      <c r="P176" s="915">
        <v>2.85</v>
      </c>
      <c r="Q176" s="943"/>
      <c r="R176" s="906"/>
    </row>
    <row r="177" spans="1:18" x14ac:dyDescent="0.2">
      <c r="A177" s="1"/>
      <c r="B177" s="981" t="s">
        <v>172</v>
      </c>
      <c r="C177" s="982" t="s">
        <v>1491</v>
      </c>
      <c r="D177" s="982" t="s">
        <v>609</v>
      </c>
      <c r="E177" s="65" t="s">
        <v>633</v>
      </c>
      <c r="F177" s="983">
        <v>2900</v>
      </c>
      <c r="G177" s="80">
        <f t="shared" si="2"/>
        <v>2900</v>
      </c>
      <c r="H177" s="80">
        <v>2900</v>
      </c>
      <c r="I177" s="80" t="s">
        <v>97</v>
      </c>
      <c r="J177" s="149">
        <v>635.80999999999904</v>
      </c>
      <c r="K177" s="149">
        <v>4079.8299999999899</v>
      </c>
      <c r="L177" s="921">
        <v>39520</v>
      </c>
      <c r="M177" s="921">
        <v>41520</v>
      </c>
      <c r="N177" s="984" t="s">
        <v>97</v>
      </c>
      <c r="O177" s="903">
        <v>38</v>
      </c>
      <c r="P177" s="904">
        <v>5.25</v>
      </c>
      <c r="Q177" s="943"/>
      <c r="R177" s="906"/>
    </row>
    <row r="178" spans="1:18" x14ac:dyDescent="0.2">
      <c r="A178" s="1"/>
      <c r="B178" s="981" t="s">
        <v>173</v>
      </c>
      <c r="C178" s="985" t="s">
        <v>1492</v>
      </c>
      <c r="D178" s="985" t="s">
        <v>608</v>
      </c>
      <c r="E178" s="986" t="s">
        <v>633</v>
      </c>
      <c r="F178" s="918">
        <v>718</v>
      </c>
      <c r="G178" s="987">
        <f t="shared" si="2"/>
        <v>718</v>
      </c>
      <c r="H178" s="987">
        <v>718</v>
      </c>
      <c r="I178" s="987" t="s">
        <v>97</v>
      </c>
      <c r="J178" s="923">
        <v>409.68</v>
      </c>
      <c r="K178" s="923">
        <v>1105.76</v>
      </c>
      <c r="L178" s="924">
        <v>33667</v>
      </c>
      <c r="M178" s="924">
        <v>38988</v>
      </c>
      <c r="N178" s="988" t="s">
        <v>97</v>
      </c>
      <c r="O178" s="914">
        <v>113</v>
      </c>
      <c r="P178" s="915">
        <v>6.91</v>
      </c>
      <c r="Q178" s="943"/>
      <c r="R178" s="906"/>
    </row>
    <row r="179" spans="1:18" x14ac:dyDescent="0.2">
      <c r="A179" s="1"/>
      <c r="B179" s="981" t="s">
        <v>174</v>
      </c>
      <c r="C179" s="982" t="s">
        <v>432</v>
      </c>
      <c r="D179" s="982" t="s">
        <v>608</v>
      </c>
      <c r="E179" s="65" t="s">
        <v>633</v>
      </c>
      <c r="F179" s="983">
        <v>717</v>
      </c>
      <c r="G179" s="80">
        <f t="shared" si="2"/>
        <v>717</v>
      </c>
      <c r="H179" s="80">
        <v>717</v>
      </c>
      <c r="I179" s="80" t="s">
        <v>97</v>
      </c>
      <c r="J179" s="149">
        <v>1020.88</v>
      </c>
      <c r="K179" s="149">
        <v>1873.58</v>
      </c>
      <c r="L179" s="921">
        <v>32477</v>
      </c>
      <c r="M179" s="921">
        <v>38988</v>
      </c>
      <c r="N179" s="984" t="s">
        <v>97</v>
      </c>
      <c r="O179" s="903">
        <v>76</v>
      </c>
      <c r="P179" s="904">
        <v>8.3800000000000008</v>
      </c>
      <c r="Q179" s="943"/>
      <c r="R179" s="906"/>
    </row>
    <row r="180" spans="1:18" x14ac:dyDescent="0.2">
      <c r="A180" s="1"/>
      <c r="B180" s="981" t="s">
        <v>176</v>
      </c>
      <c r="C180" s="982" t="s">
        <v>433</v>
      </c>
      <c r="D180" s="982" t="s">
        <v>608</v>
      </c>
      <c r="E180" s="65" t="s">
        <v>633</v>
      </c>
      <c r="F180" s="983">
        <v>724</v>
      </c>
      <c r="G180" s="80">
        <f t="shared" si="2"/>
        <v>724</v>
      </c>
      <c r="H180" s="80">
        <v>724</v>
      </c>
      <c r="I180" s="80" t="s">
        <v>97</v>
      </c>
      <c r="J180" s="149">
        <v>313.98</v>
      </c>
      <c r="K180" s="149">
        <v>1115.68</v>
      </c>
      <c r="L180" s="921">
        <v>38359</v>
      </c>
      <c r="M180" s="921">
        <v>39135</v>
      </c>
      <c r="N180" s="984" t="s">
        <v>97</v>
      </c>
      <c r="O180" s="903">
        <v>24</v>
      </c>
      <c r="P180" s="904">
        <v>7.01</v>
      </c>
      <c r="Q180" s="943"/>
      <c r="R180" s="906"/>
    </row>
    <row r="181" spans="1:18" x14ac:dyDescent="0.2">
      <c r="A181" s="1"/>
      <c r="B181" s="981" t="s">
        <v>177</v>
      </c>
      <c r="C181" s="982" t="s">
        <v>434</v>
      </c>
      <c r="D181" s="982" t="s">
        <v>608</v>
      </c>
      <c r="E181" s="65" t="s">
        <v>633</v>
      </c>
      <c r="F181" s="983">
        <v>667</v>
      </c>
      <c r="G181" s="80">
        <f t="shared" si="2"/>
        <v>667</v>
      </c>
      <c r="H181" s="80">
        <v>667</v>
      </c>
      <c r="I181" s="80" t="s">
        <v>97</v>
      </c>
      <c r="J181" s="149">
        <v>685.69</v>
      </c>
      <c r="K181" s="149">
        <v>1170.5799999999899</v>
      </c>
      <c r="L181" s="921">
        <v>39113</v>
      </c>
      <c r="M181" s="921">
        <v>39353</v>
      </c>
      <c r="N181" s="984" t="s">
        <v>97</v>
      </c>
      <c r="O181" s="903">
        <v>56</v>
      </c>
      <c r="P181" s="904">
        <v>9.15</v>
      </c>
      <c r="Q181" s="943"/>
      <c r="R181" s="906"/>
    </row>
    <row r="182" spans="1:18" x14ac:dyDescent="0.2">
      <c r="A182" s="1"/>
      <c r="B182" s="981" t="s">
        <v>178</v>
      </c>
      <c r="C182" s="985" t="s">
        <v>435</v>
      </c>
      <c r="D182" s="985" t="s">
        <v>608</v>
      </c>
      <c r="E182" s="986" t="s">
        <v>633</v>
      </c>
      <c r="F182" s="918">
        <v>549</v>
      </c>
      <c r="G182" s="987">
        <f t="shared" si="2"/>
        <v>549</v>
      </c>
      <c r="H182" s="987">
        <v>549</v>
      </c>
      <c r="I182" s="987" t="s">
        <v>97</v>
      </c>
      <c r="J182" s="923">
        <v>436.61</v>
      </c>
      <c r="K182" s="923">
        <v>994.53999999999905</v>
      </c>
      <c r="L182" s="924">
        <v>39156</v>
      </c>
      <c r="M182" s="924">
        <v>39353</v>
      </c>
      <c r="N182" s="988" t="s">
        <v>97</v>
      </c>
      <c r="O182" s="914">
        <v>40</v>
      </c>
      <c r="P182" s="915">
        <v>6.22</v>
      </c>
      <c r="Q182" s="943"/>
      <c r="R182" s="906"/>
    </row>
    <row r="183" spans="1:18" x14ac:dyDescent="0.2">
      <c r="A183" s="1"/>
      <c r="B183" s="981" t="s">
        <v>179</v>
      </c>
      <c r="C183" s="982" t="s">
        <v>436</v>
      </c>
      <c r="D183" s="982" t="s">
        <v>608</v>
      </c>
      <c r="E183" s="65" t="s">
        <v>633</v>
      </c>
      <c r="F183" s="983">
        <v>338</v>
      </c>
      <c r="G183" s="80">
        <f t="shared" si="2"/>
        <v>338</v>
      </c>
      <c r="H183" s="80">
        <v>338</v>
      </c>
      <c r="I183" s="80" t="s">
        <v>97</v>
      </c>
      <c r="J183" s="149">
        <v>358.68</v>
      </c>
      <c r="K183" s="149">
        <v>634.19000000000005</v>
      </c>
      <c r="L183" s="921">
        <v>39167</v>
      </c>
      <c r="M183" s="921">
        <v>39353</v>
      </c>
      <c r="N183" s="984" t="s">
        <v>97</v>
      </c>
      <c r="O183" s="903">
        <v>27</v>
      </c>
      <c r="P183" s="904">
        <v>4.95</v>
      </c>
      <c r="Q183" s="943"/>
      <c r="R183" s="906"/>
    </row>
    <row r="184" spans="1:18" x14ac:dyDescent="0.2">
      <c r="A184" s="1"/>
      <c r="B184" s="981" t="s">
        <v>181</v>
      </c>
      <c r="C184" s="985" t="s">
        <v>437</v>
      </c>
      <c r="D184" s="985" t="s">
        <v>608</v>
      </c>
      <c r="E184" s="986" t="s">
        <v>633</v>
      </c>
      <c r="F184" s="918">
        <v>746</v>
      </c>
      <c r="G184" s="987">
        <f t="shared" si="2"/>
        <v>746</v>
      </c>
      <c r="H184" s="987">
        <v>746</v>
      </c>
      <c r="I184" s="987" t="s">
        <v>97</v>
      </c>
      <c r="J184" s="923">
        <v>550.97</v>
      </c>
      <c r="K184" s="923">
        <v>1266.0999999999899</v>
      </c>
      <c r="L184" s="924">
        <v>39836</v>
      </c>
      <c r="M184" s="924">
        <v>39871</v>
      </c>
      <c r="N184" s="988" t="s">
        <v>97</v>
      </c>
      <c r="O184" s="914">
        <v>51</v>
      </c>
      <c r="P184" s="915">
        <v>12.16</v>
      </c>
      <c r="Q184" s="943"/>
      <c r="R184" s="906"/>
    </row>
    <row r="185" spans="1:18" x14ac:dyDescent="0.2">
      <c r="A185" s="1"/>
      <c r="B185" s="981" t="s">
        <v>182</v>
      </c>
      <c r="C185" s="982" t="s">
        <v>438</v>
      </c>
      <c r="D185" s="982" t="s">
        <v>608</v>
      </c>
      <c r="E185" s="65" t="s">
        <v>633</v>
      </c>
      <c r="F185" s="983">
        <v>1390</v>
      </c>
      <c r="G185" s="80">
        <f t="shared" si="2"/>
        <v>1390</v>
      </c>
      <c r="H185" s="80">
        <v>1390</v>
      </c>
      <c r="I185" s="80" t="s">
        <v>97</v>
      </c>
      <c r="J185" s="149">
        <v>1102.3199999999899</v>
      </c>
      <c r="K185" s="149">
        <v>2370.21</v>
      </c>
      <c r="L185" s="921">
        <v>39283</v>
      </c>
      <c r="M185" s="921">
        <v>40410</v>
      </c>
      <c r="N185" s="984" t="s">
        <v>97</v>
      </c>
      <c r="O185" s="903">
        <v>31</v>
      </c>
      <c r="P185" s="904">
        <v>6.91</v>
      </c>
      <c r="Q185" s="943"/>
      <c r="R185" s="906"/>
    </row>
    <row r="186" spans="1:18" x14ac:dyDescent="0.2">
      <c r="A186" s="1"/>
      <c r="B186" s="981" t="s">
        <v>183</v>
      </c>
      <c r="C186" s="985" t="s">
        <v>439</v>
      </c>
      <c r="D186" s="985" t="s">
        <v>625</v>
      </c>
      <c r="E186" s="986" t="s">
        <v>633</v>
      </c>
      <c r="F186" s="918">
        <v>494</v>
      </c>
      <c r="G186" s="987">
        <f t="shared" si="2"/>
        <v>494</v>
      </c>
      <c r="H186" s="987">
        <v>494</v>
      </c>
      <c r="I186" s="987" t="s">
        <v>97</v>
      </c>
      <c r="J186" s="923">
        <v>313.31999999999903</v>
      </c>
      <c r="K186" s="923">
        <v>1106.1600000000001</v>
      </c>
      <c r="L186" s="924">
        <v>33616</v>
      </c>
      <c r="M186" s="924">
        <v>38987</v>
      </c>
      <c r="N186" s="988" t="s">
        <v>97</v>
      </c>
      <c r="O186" s="914">
        <v>89</v>
      </c>
      <c r="P186" s="915">
        <v>5.4</v>
      </c>
      <c r="Q186" s="943"/>
      <c r="R186" s="906"/>
    </row>
    <row r="187" spans="1:18" x14ac:dyDescent="0.2">
      <c r="A187" s="1"/>
      <c r="B187" s="981" t="s">
        <v>184</v>
      </c>
      <c r="C187" s="982" t="s">
        <v>440</v>
      </c>
      <c r="D187" s="982" t="s">
        <v>625</v>
      </c>
      <c r="E187" s="65" t="s">
        <v>633</v>
      </c>
      <c r="F187" s="983">
        <v>1860</v>
      </c>
      <c r="G187" s="80">
        <f t="shared" si="2"/>
        <v>1860</v>
      </c>
      <c r="H187" s="80">
        <v>1860</v>
      </c>
      <c r="I187" s="80" t="s">
        <v>97</v>
      </c>
      <c r="J187" s="149">
        <v>502.25999999999902</v>
      </c>
      <c r="K187" s="149">
        <v>2584.17</v>
      </c>
      <c r="L187" s="921">
        <v>38029</v>
      </c>
      <c r="M187" s="921">
        <v>38988</v>
      </c>
      <c r="N187" s="984" t="s">
        <v>97</v>
      </c>
      <c r="O187" s="903">
        <v>142</v>
      </c>
      <c r="P187" s="904">
        <v>8.98</v>
      </c>
      <c r="Q187" s="943"/>
      <c r="R187" s="906"/>
    </row>
    <row r="188" spans="1:18" x14ac:dyDescent="0.2">
      <c r="A188" s="1"/>
      <c r="B188" s="981" t="s">
        <v>185</v>
      </c>
      <c r="C188" s="982" t="s">
        <v>441</v>
      </c>
      <c r="D188" s="982" t="s">
        <v>625</v>
      </c>
      <c r="E188" s="65" t="s">
        <v>633</v>
      </c>
      <c r="F188" s="983">
        <v>1040</v>
      </c>
      <c r="G188" s="80">
        <f t="shared" si="2"/>
        <v>1040</v>
      </c>
      <c r="H188" s="80">
        <v>1040</v>
      </c>
      <c r="I188" s="80" t="s">
        <v>97</v>
      </c>
      <c r="J188" s="149">
        <v>411.02999999999901</v>
      </c>
      <c r="K188" s="149">
        <v>2402.27</v>
      </c>
      <c r="L188" s="921">
        <v>32583</v>
      </c>
      <c r="M188" s="921">
        <v>38988</v>
      </c>
      <c r="N188" s="984" t="s">
        <v>97</v>
      </c>
      <c r="O188" s="903">
        <v>168</v>
      </c>
      <c r="P188" s="904">
        <v>5.56</v>
      </c>
      <c r="Q188" s="943"/>
      <c r="R188" s="906"/>
    </row>
    <row r="189" spans="1:18" x14ac:dyDescent="0.2">
      <c r="A189" s="1"/>
      <c r="B189" s="981" t="s">
        <v>186</v>
      </c>
      <c r="C189" s="982" t="s">
        <v>442</v>
      </c>
      <c r="D189" s="982" t="s">
        <v>1721</v>
      </c>
      <c r="E189" s="65" t="s">
        <v>633</v>
      </c>
      <c r="F189" s="983">
        <v>951</v>
      </c>
      <c r="G189" s="80">
        <f t="shared" si="2"/>
        <v>951</v>
      </c>
      <c r="H189" s="80">
        <v>951</v>
      </c>
      <c r="I189" s="80" t="s">
        <v>97</v>
      </c>
      <c r="J189" s="149">
        <v>885.91999999999905</v>
      </c>
      <c r="K189" s="149">
        <v>1629.9</v>
      </c>
      <c r="L189" s="921">
        <v>32081</v>
      </c>
      <c r="M189" s="921">
        <v>38988</v>
      </c>
      <c r="N189" s="984" t="s">
        <v>97</v>
      </c>
      <c r="O189" s="903">
        <v>216</v>
      </c>
      <c r="P189" s="904">
        <v>8.1</v>
      </c>
      <c r="Q189" s="943"/>
      <c r="R189" s="906"/>
    </row>
    <row r="190" spans="1:18" x14ac:dyDescent="0.2">
      <c r="A190" s="1"/>
      <c r="B190" s="981" t="s">
        <v>187</v>
      </c>
      <c r="C190" s="985" t="s">
        <v>443</v>
      </c>
      <c r="D190" s="985" t="s">
        <v>1721</v>
      </c>
      <c r="E190" s="986" t="s">
        <v>633</v>
      </c>
      <c r="F190" s="918">
        <v>905</v>
      </c>
      <c r="G190" s="987">
        <f t="shared" si="2"/>
        <v>905</v>
      </c>
      <c r="H190" s="987">
        <v>905</v>
      </c>
      <c r="I190" s="987" t="s">
        <v>97</v>
      </c>
      <c r="J190" s="923">
        <v>252.16</v>
      </c>
      <c r="K190" s="923">
        <v>1369.2</v>
      </c>
      <c r="L190" s="924">
        <v>38357</v>
      </c>
      <c r="M190" s="924">
        <v>38988</v>
      </c>
      <c r="N190" s="988" t="s">
        <v>97</v>
      </c>
      <c r="O190" s="914">
        <v>87</v>
      </c>
      <c r="P190" s="915">
        <v>4.91</v>
      </c>
      <c r="Q190" s="943"/>
      <c r="R190" s="906"/>
    </row>
    <row r="191" spans="1:18" x14ac:dyDescent="0.2">
      <c r="A191" s="1"/>
      <c r="B191" s="981" t="s">
        <v>188</v>
      </c>
      <c r="C191" s="982" t="s">
        <v>444</v>
      </c>
      <c r="D191" s="982" t="s">
        <v>1721</v>
      </c>
      <c r="E191" s="65" t="s">
        <v>633</v>
      </c>
      <c r="F191" s="983">
        <v>774</v>
      </c>
      <c r="G191" s="80">
        <f t="shared" si="2"/>
        <v>774</v>
      </c>
      <c r="H191" s="80">
        <v>774</v>
      </c>
      <c r="I191" s="80" t="s">
        <v>97</v>
      </c>
      <c r="J191" s="149">
        <v>581.64999999999895</v>
      </c>
      <c r="K191" s="149">
        <v>1446.39</v>
      </c>
      <c r="L191" s="921">
        <v>39518</v>
      </c>
      <c r="M191" s="921">
        <v>39569</v>
      </c>
      <c r="N191" s="984" t="s">
        <v>97</v>
      </c>
      <c r="O191" s="903">
        <v>64</v>
      </c>
      <c r="P191" s="904">
        <v>5.33</v>
      </c>
      <c r="Q191" s="943"/>
      <c r="R191" s="906"/>
    </row>
    <row r="192" spans="1:18" x14ac:dyDescent="0.2">
      <c r="A192" s="1"/>
      <c r="B192" s="981" t="s">
        <v>189</v>
      </c>
      <c r="C192" s="985" t="s">
        <v>1493</v>
      </c>
      <c r="D192" s="985" t="s">
        <v>1721</v>
      </c>
      <c r="E192" s="986" t="s">
        <v>633</v>
      </c>
      <c r="F192" s="918">
        <v>1720</v>
      </c>
      <c r="G192" s="987">
        <f t="shared" si="2"/>
        <v>1720</v>
      </c>
      <c r="H192" s="987">
        <v>1720</v>
      </c>
      <c r="I192" s="987" t="s">
        <v>97</v>
      </c>
      <c r="J192" s="923">
        <v>867.24</v>
      </c>
      <c r="K192" s="923">
        <v>2660.78</v>
      </c>
      <c r="L192" s="924">
        <v>39477</v>
      </c>
      <c r="M192" s="924">
        <v>41992</v>
      </c>
      <c r="N192" s="988" t="s">
        <v>97</v>
      </c>
      <c r="O192" s="914">
        <v>29</v>
      </c>
      <c r="P192" s="915">
        <v>6.17</v>
      </c>
      <c r="Q192" s="943"/>
      <c r="R192" s="906"/>
    </row>
    <row r="193" spans="1:18" x14ac:dyDescent="0.2">
      <c r="A193" s="1"/>
      <c r="B193" s="981" t="s">
        <v>191</v>
      </c>
      <c r="C193" s="982" t="s">
        <v>446</v>
      </c>
      <c r="D193" s="982" t="s">
        <v>1722</v>
      </c>
      <c r="E193" s="65" t="s">
        <v>633</v>
      </c>
      <c r="F193" s="983">
        <v>498</v>
      </c>
      <c r="G193" s="80">
        <f t="shared" si="2"/>
        <v>498</v>
      </c>
      <c r="H193" s="80">
        <v>498</v>
      </c>
      <c r="I193" s="80" t="s">
        <v>97</v>
      </c>
      <c r="J193" s="149">
        <v>593.03999999999905</v>
      </c>
      <c r="K193" s="149">
        <v>1004.53</v>
      </c>
      <c r="L193" s="921">
        <v>39489</v>
      </c>
      <c r="M193" s="921">
        <v>39510</v>
      </c>
      <c r="N193" s="984" t="s">
        <v>97</v>
      </c>
      <c r="O193" s="903">
        <v>43</v>
      </c>
      <c r="P193" s="904">
        <v>11.76</v>
      </c>
      <c r="Q193" s="943"/>
      <c r="R193" s="906"/>
    </row>
    <row r="194" spans="1:18" x14ac:dyDescent="0.2">
      <c r="A194" s="1"/>
      <c r="B194" s="981" t="s">
        <v>192</v>
      </c>
      <c r="C194" s="985" t="s">
        <v>447</v>
      </c>
      <c r="D194" s="985" t="s">
        <v>615</v>
      </c>
      <c r="E194" s="986" t="s">
        <v>633</v>
      </c>
      <c r="F194" s="918">
        <v>1060</v>
      </c>
      <c r="G194" s="987">
        <f t="shared" si="2"/>
        <v>1060</v>
      </c>
      <c r="H194" s="987">
        <v>1060</v>
      </c>
      <c r="I194" s="987" t="s">
        <v>97</v>
      </c>
      <c r="J194" s="923">
        <v>990.38</v>
      </c>
      <c r="K194" s="923">
        <v>2247.35</v>
      </c>
      <c r="L194" s="924">
        <v>31787</v>
      </c>
      <c r="M194" s="924">
        <v>38987</v>
      </c>
      <c r="N194" s="988" t="s">
        <v>97</v>
      </c>
      <c r="O194" s="914">
        <v>48</v>
      </c>
      <c r="P194" s="915">
        <v>9.6999999999999993</v>
      </c>
      <c r="Q194" s="943"/>
      <c r="R194" s="906"/>
    </row>
    <row r="195" spans="1:18" x14ac:dyDescent="0.2">
      <c r="A195" s="1"/>
      <c r="B195" s="981" t="s">
        <v>193</v>
      </c>
      <c r="C195" s="982" t="s">
        <v>448</v>
      </c>
      <c r="D195" s="982" t="s">
        <v>615</v>
      </c>
      <c r="E195" s="65" t="s">
        <v>633</v>
      </c>
      <c r="F195" s="983">
        <v>414</v>
      </c>
      <c r="G195" s="80">
        <f t="shared" si="2"/>
        <v>414</v>
      </c>
      <c r="H195" s="80">
        <v>414</v>
      </c>
      <c r="I195" s="80" t="s">
        <v>97</v>
      </c>
      <c r="J195" s="149">
        <v>260.88</v>
      </c>
      <c r="K195" s="149">
        <v>666.90999999999894</v>
      </c>
      <c r="L195" s="921">
        <v>37663</v>
      </c>
      <c r="M195" s="921">
        <v>38988</v>
      </c>
      <c r="N195" s="984" t="s">
        <v>97</v>
      </c>
      <c r="O195" s="903">
        <v>20</v>
      </c>
      <c r="P195" s="904">
        <v>8.16</v>
      </c>
      <c r="Q195" s="943"/>
      <c r="R195" s="906"/>
    </row>
    <row r="196" spans="1:18" x14ac:dyDescent="0.2">
      <c r="A196" s="1"/>
      <c r="B196" s="981" t="s">
        <v>194</v>
      </c>
      <c r="C196" s="982" t="s">
        <v>1494</v>
      </c>
      <c r="D196" s="982" t="s">
        <v>615</v>
      </c>
      <c r="E196" s="65" t="s">
        <v>633</v>
      </c>
      <c r="F196" s="983">
        <v>1790</v>
      </c>
      <c r="G196" s="80">
        <f t="shared" si="2"/>
        <v>1790</v>
      </c>
      <c r="H196" s="80">
        <v>1790</v>
      </c>
      <c r="I196" s="80" t="s">
        <v>97</v>
      </c>
      <c r="J196" s="149">
        <v>916.74</v>
      </c>
      <c r="K196" s="149">
        <v>2638.21</v>
      </c>
      <c r="L196" s="921">
        <v>39479</v>
      </c>
      <c r="M196" s="921">
        <v>41992</v>
      </c>
      <c r="N196" s="984" t="s">
        <v>97</v>
      </c>
      <c r="O196" s="903">
        <v>26</v>
      </c>
      <c r="P196" s="904">
        <v>10.1</v>
      </c>
      <c r="Q196" s="943"/>
      <c r="R196" s="906"/>
    </row>
    <row r="197" spans="1:18" x14ac:dyDescent="0.2">
      <c r="A197" s="1"/>
      <c r="B197" s="981" t="s">
        <v>195</v>
      </c>
      <c r="C197" s="982" t="s">
        <v>450</v>
      </c>
      <c r="D197" s="982" t="s">
        <v>1661</v>
      </c>
      <c r="E197" s="65" t="s">
        <v>633</v>
      </c>
      <c r="F197" s="983">
        <v>730</v>
      </c>
      <c r="G197" s="80">
        <f t="shared" si="2"/>
        <v>730</v>
      </c>
      <c r="H197" s="80">
        <v>730</v>
      </c>
      <c r="I197" s="80" t="s">
        <v>97</v>
      </c>
      <c r="J197" s="149">
        <v>386.23</v>
      </c>
      <c r="K197" s="149">
        <v>1094.23</v>
      </c>
      <c r="L197" s="921">
        <v>38967</v>
      </c>
      <c r="M197" s="921">
        <v>39135</v>
      </c>
      <c r="N197" s="984" t="s">
        <v>97</v>
      </c>
      <c r="O197" s="903">
        <v>20</v>
      </c>
      <c r="P197" s="904">
        <v>6.72</v>
      </c>
      <c r="Q197" s="943"/>
      <c r="R197" s="906"/>
    </row>
    <row r="198" spans="1:18" x14ac:dyDescent="0.2">
      <c r="A198" s="1"/>
      <c r="B198" s="981" t="s">
        <v>196</v>
      </c>
      <c r="C198" s="985" t="s">
        <v>451</v>
      </c>
      <c r="D198" s="985" t="s">
        <v>1661</v>
      </c>
      <c r="E198" s="986" t="s">
        <v>633</v>
      </c>
      <c r="F198" s="918">
        <v>437</v>
      </c>
      <c r="G198" s="987">
        <f t="shared" si="2"/>
        <v>437</v>
      </c>
      <c r="H198" s="987">
        <v>437</v>
      </c>
      <c r="I198" s="987" t="s">
        <v>97</v>
      </c>
      <c r="J198" s="923">
        <v>831.00999999999794</v>
      </c>
      <c r="K198" s="923">
        <v>1374.14</v>
      </c>
      <c r="L198" s="924">
        <v>32387</v>
      </c>
      <c r="M198" s="924">
        <v>39171</v>
      </c>
      <c r="N198" s="988" t="s">
        <v>97</v>
      </c>
      <c r="O198" s="914">
        <v>67</v>
      </c>
      <c r="P198" s="915">
        <v>8.0500000000000007</v>
      </c>
      <c r="Q198" s="943"/>
      <c r="R198" s="906"/>
    </row>
    <row r="199" spans="1:18" x14ac:dyDescent="0.2">
      <c r="A199" s="1"/>
      <c r="B199" s="981" t="s">
        <v>197</v>
      </c>
      <c r="C199" s="982" t="s">
        <v>452</v>
      </c>
      <c r="D199" s="982" t="s">
        <v>1661</v>
      </c>
      <c r="E199" s="65" t="s">
        <v>633</v>
      </c>
      <c r="F199" s="983">
        <v>3800</v>
      </c>
      <c r="G199" s="80">
        <f t="shared" si="2"/>
        <v>3800</v>
      </c>
      <c r="H199" s="80">
        <v>3800</v>
      </c>
      <c r="I199" s="80" t="s">
        <v>97</v>
      </c>
      <c r="J199" s="149">
        <v>771.08</v>
      </c>
      <c r="K199" s="149">
        <v>5110.9799999999896</v>
      </c>
      <c r="L199" s="921">
        <v>39072</v>
      </c>
      <c r="M199" s="921">
        <v>41520</v>
      </c>
      <c r="N199" s="984" t="s">
        <v>97</v>
      </c>
      <c r="O199" s="903">
        <v>58</v>
      </c>
      <c r="P199" s="904">
        <v>8.42</v>
      </c>
      <c r="Q199" s="943"/>
      <c r="R199" s="906"/>
    </row>
    <row r="200" spans="1:18" x14ac:dyDescent="0.2">
      <c r="A200" s="1"/>
      <c r="B200" s="981" t="s">
        <v>198</v>
      </c>
      <c r="C200" s="985" t="s">
        <v>453</v>
      </c>
      <c r="D200" s="985" t="s">
        <v>629</v>
      </c>
      <c r="E200" s="986" t="s">
        <v>633</v>
      </c>
      <c r="F200" s="918">
        <v>2420</v>
      </c>
      <c r="G200" s="987">
        <f t="shared" ref="G200:G266" si="3">ROUNDDOWN(F200,0)</f>
        <v>2420</v>
      </c>
      <c r="H200" s="987">
        <v>2420</v>
      </c>
      <c r="I200" s="987" t="s">
        <v>97</v>
      </c>
      <c r="J200" s="923">
        <v>574.23</v>
      </c>
      <c r="K200" s="923">
        <v>3917.5999999999899</v>
      </c>
      <c r="L200" s="924">
        <v>38049</v>
      </c>
      <c r="M200" s="924">
        <v>38988</v>
      </c>
      <c r="N200" s="988" t="s">
        <v>97</v>
      </c>
      <c r="O200" s="914">
        <v>79</v>
      </c>
      <c r="P200" s="915">
        <v>7.56</v>
      </c>
      <c r="Q200" s="943"/>
      <c r="R200" s="906"/>
    </row>
    <row r="201" spans="1:18" x14ac:dyDescent="0.2">
      <c r="A201" s="1"/>
      <c r="B201" s="981" t="s">
        <v>199</v>
      </c>
      <c r="C201" s="982" t="s">
        <v>454</v>
      </c>
      <c r="D201" s="982" t="s">
        <v>629</v>
      </c>
      <c r="E201" s="65" t="s">
        <v>633</v>
      </c>
      <c r="F201" s="983">
        <v>779</v>
      </c>
      <c r="G201" s="80">
        <f t="shared" si="3"/>
        <v>779</v>
      </c>
      <c r="H201" s="80">
        <v>779</v>
      </c>
      <c r="I201" s="80" t="s">
        <v>97</v>
      </c>
      <c r="J201" s="149">
        <v>273.76999999999902</v>
      </c>
      <c r="K201" s="149">
        <v>1185.3399999999899</v>
      </c>
      <c r="L201" s="921">
        <v>38049</v>
      </c>
      <c r="M201" s="921">
        <v>38988</v>
      </c>
      <c r="N201" s="984" t="s">
        <v>97</v>
      </c>
      <c r="O201" s="903">
        <v>28</v>
      </c>
      <c r="P201" s="904">
        <v>3.9</v>
      </c>
      <c r="Q201" s="943"/>
      <c r="R201" s="906"/>
    </row>
    <row r="202" spans="1:18" x14ac:dyDescent="0.2">
      <c r="A202" s="1"/>
      <c r="B202" s="981" t="s">
        <v>200</v>
      </c>
      <c r="C202" s="985" t="s">
        <v>455</v>
      </c>
      <c r="D202" s="985" t="s">
        <v>629</v>
      </c>
      <c r="E202" s="986" t="s">
        <v>633</v>
      </c>
      <c r="F202" s="918">
        <v>632</v>
      </c>
      <c r="G202" s="987">
        <f t="shared" si="3"/>
        <v>632</v>
      </c>
      <c r="H202" s="987">
        <v>632</v>
      </c>
      <c r="I202" s="987" t="s">
        <v>97</v>
      </c>
      <c r="J202" s="923">
        <v>192.33</v>
      </c>
      <c r="K202" s="923">
        <v>958.47</v>
      </c>
      <c r="L202" s="924">
        <v>37697</v>
      </c>
      <c r="M202" s="924">
        <v>38988</v>
      </c>
      <c r="N202" s="988" t="s">
        <v>97</v>
      </c>
      <c r="O202" s="914">
        <v>12</v>
      </c>
      <c r="P202" s="915">
        <v>3.78</v>
      </c>
      <c r="Q202" s="943"/>
      <c r="R202" s="906"/>
    </row>
    <row r="203" spans="1:18" x14ac:dyDescent="0.2">
      <c r="A203" s="1"/>
      <c r="B203" s="981" t="s">
        <v>201</v>
      </c>
      <c r="C203" s="982" t="s">
        <v>456</v>
      </c>
      <c r="D203" s="982" t="s">
        <v>630</v>
      </c>
      <c r="E203" s="65" t="s">
        <v>633</v>
      </c>
      <c r="F203" s="983">
        <v>528</v>
      </c>
      <c r="G203" s="80">
        <f t="shared" si="3"/>
        <v>528</v>
      </c>
      <c r="H203" s="80">
        <v>528</v>
      </c>
      <c r="I203" s="80" t="s">
        <v>97</v>
      </c>
      <c r="J203" s="149">
        <v>281.63999999999902</v>
      </c>
      <c r="K203" s="149">
        <v>1350.89</v>
      </c>
      <c r="L203" s="921">
        <v>32756</v>
      </c>
      <c r="M203" s="921">
        <v>38987</v>
      </c>
      <c r="N203" s="984" t="s">
        <v>97</v>
      </c>
      <c r="O203" s="903">
        <v>64</v>
      </c>
      <c r="P203" s="904">
        <v>5.88</v>
      </c>
      <c r="Q203" s="943"/>
      <c r="R203" s="906"/>
    </row>
    <row r="204" spans="1:18" x14ac:dyDescent="0.2">
      <c r="A204" s="1"/>
      <c r="B204" s="981" t="s">
        <v>202</v>
      </c>
      <c r="C204" s="982" t="s">
        <v>457</v>
      </c>
      <c r="D204" s="982" t="s">
        <v>630</v>
      </c>
      <c r="E204" s="65" t="s">
        <v>633</v>
      </c>
      <c r="F204" s="983">
        <v>1290</v>
      </c>
      <c r="G204" s="80">
        <f t="shared" si="3"/>
        <v>1290</v>
      </c>
      <c r="H204" s="80">
        <v>1290</v>
      </c>
      <c r="I204" s="80" t="s">
        <v>97</v>
      </c>
      <c r="J204" s="149">
        <v>408.94999999999902</v>
      </c>
      <c r="K204" s="149">
        <v>2200.7800000000002</v>
      </c>
      <c r="L204" s="921">
        <v>38359</v>
      </c>
      <c r="M204" s="921">
        <v>38988</v>
      </c>
      <c r="N204" s="984" t="s">
        <v>97</v>
      </c>
      <c r="O204" s="903">
        <v>112</v>
      </c>
      <c r="P204" s="904">
        <v>6.3</v>
      </c>
      <c r="Q204" s="943"/>
      <c r="R204" s="906"/>
    </row>
    <row r="205" spans="1:18" x14ac:dyDescent="0.2">
      <c r="A205" s="1"/>
      <c r="B205" s="981" t="s">
        <v>203</v>
      </c>
      <c r="C205" s="982" t="s">
        <v>458</v>
      </c>
      <c r="D205" s="982" t="s">
        <v>630</v>
      </c>
      <c r="E205" s="65" t="s">
        <v>633</v>
      </c>
      <c r="F205" s="983">
        <v>758</v>
      </c>
      <c r="G205" s="80">
        <f t="shared" si="3"/>
        <v>758</v>
      </c>
      <c r="H205" s="80">
        <v>758</v>
      </c>
      <c r="I205" s="80" t="s">
        <v>97</v>
      </c>
      <c r="J205" s="149">
        <v>348.75</v>
      </c>
      <c r="K205" s="149">
        <v>1073.74</v>
      </c>
      <c r="L205" s="921">
        <v>38049</v>
      </c>
      <c r="M205" s="921">
        <v>38988</v>
      </c>
      <c r="N205" s="984" t="s">
        <v>97</v>
      </c>
      <c r="O205" s="903">
        <v>75</v>
      </c>
      <c r="P205" s="904">
        <v>3.66</v>
      </c>
      <c r="Q205" s="943"/>
      <c r="R205" s="906"/>
    </row>
    <row r="206" spans="1:18" x14ac:dyDescent="0.2">
      <c r="A206" s="1"/>
      <c r="B206" s="981" t="s">
        <v>204</v>
      </c>
      <c r="C206" s="985" t="s">
        <v>459</v>
      </c>
      <c r="D206" s="985" t="s">
        <v>1669</v>
      </c>
      <c r="E206" s="986" t="s">
        <v>633</v>
      </c>
      <c r="F206" s="918">
        <v>722</v>
      </c>
      <c r="G206" s="987">
        <f t="shared" si="3"/>
        <v>722</v>
      </c>
      <c r="H206" s="987">
        <v>722</v>
      </c>
      <c r="I206" s="987" t="s">
        <v>97</v>
      </c>
      <c r="J206" s="923">
        <v>388.24</v>
      </c>
      <c r="K206" s="923">
        <v>1159.3499999999899</v>
      </c>
      <c r="L206" s="924">
        <v>37705</v>
      </c>
      <c r="M206" s="924">
        <v>38988</v>
      </c>
      <c r="N206" s="988" t="s">
        <v>97</v>
      </c>
      <c r="O206" s="914">
        <v>21</v>
      </c>
      <c r="P206" s="915">
        <v>4.37</v>
      </c>
      <c r="Q206" s="943"/>
      <c r="R206" s="906"/>
    </row>
    <row r="207" spans="1:18" x14ac:dyDescent="0.2">
      <c r="A207" s="1"/>
      <c r="B207" s="981" t="s">
        <v>205</v>
      </c>
      <c r="C207" s="982" t="s">
        <v>460</v>
      </c>
      <c r="D207" s="982" t="s">
        <v>1669</v>
      </c>
      <c r="E207" s="65" t="s">
        <v>633</v>
      </c>
      <c r="F207" s="983">
        <v>640</v>
      </c>
      <c r="G207" s="80">
        <f t="shared" si="3"/>
        <v>640</v>
      </c>
      <c r="H207" s="80">
        <v>640</v>
      </c>
      <c r="I207" s="80" t="s">
        <v>97</v>
      </c>
      <c r="J207" s="149">
        <v>317.85000000000002</v>
      </c>
      <c r="K207" s="149">
        <v>1076.5699999999899</v>
      </c>
      <c r="L207" s="921">
        <v>38030</v>
      </c>
      <c r="M207" s="921">
        <v>38988</v>
      </c>
      <c r="N207" s="984" t="s">
        <v>97</v>
      </c>
      <c r="O207" s="903">
        <v>71</v>
      </c>
      <c r="P207" s="904">
        <v>4.78</v>
      </c>
      <c r="Q207" s="943"/>
      <c r="R207" s="906"/>
    </row>
    <row r="208" spans="1:18" x14ac:dyDescent="0.2">
      <c r="A208" s="1"/>
      <c r="B208" s="981" t="s">
        <v>206</v>
      </c>
      <c r="C208" s="985" t="s">
        <v>461</v>
      </c>
      <c r="D208" s="985" t="s">
        <v>1669</v>
      </c>
      <c r="E208" s="986" t="s">
        <v>633</v>
      </c>
      <c r="F208" s="918">
        <v>981</v>
      </c>
      <c r="G208" s="987">
        <f t="shared" si="3"/>
        <v>981</v>
      </c>
      <c r="H208" s="987">
        <v>981</v>
      </c>
      <c r="I208" s="987" t="s">
        <v>97</v>
      </c>
      <c r="J208" s="923">
        <v>502.88999999999902</v>
      </c>
      <c r="K208" s="923">
        <v>1563.1099999999899</v>
      </c>
      <c r="L208" s="924">
        <v>38776</v>
      </c>
      <c r="M208" s="924">
        <v>39135</v>
      </c>
      <c r="N208" s="988" t="s">
        <v>97</v>
      </c>
      <c r="O208" s="914">
        <v>108</v>
      </c>
      <c r="P208" s="915">
        <v>4.5999999999999996</v>
      </c>
      <c r="Q208" s="943"/>
      <c r="R208" s="906"/>
    </row>
    <row r="209" spans="1:18" x14ac:dyDescent="0.2">
      <c r="A209" s="1"/>
      <c r="B209" s="981" t="s">
        <v>207</v>
      </c>
      <c r="C209" s="982" t="s">
        <v>462</v>
      </c>
      <c r="D209" s="982" t="s">
        <v>1669</v>
      </c>
      <c r="E209" s="65" t="s">
        <v>633</v>
      </c>
      <c r="F209" s="983">
        <v>1140</v>
      </c>
      <c r="G209" s="80">
        <f t="shared" si="3"/>
        <v>1140</v>
      </c>
      <c r="H209" s="80">
        <v>1140</v>
      </c>
      <c r="I209" s="80" t="s">
        <v>97</v>
      </c>
      <c r="J209" s="149">
        <v>703.46</v>
      </c>
      <c r="K209" s="149">
        <v>2118.4299999999898</v>
      </c>
      <c r="L209" s="921">
        <v>38784</v>
      </c>
      <c r="M209" s="921">
        <v>40555</v>
      </c>
      <c r="N209" s="984" t="s">
        <v>97</v>
      </c>
      <c r="O209" s="903">
        <v>29</v>
      </c>
      <c r="P209" s="904">
        <v>5.22</v>
      </c>
      <c r="Q209" s="943"/>
      <c r="R209" s="906"/>
    </row>
    <row r="210" spans="1:18" x14ac:dyDescent="0.2">
      <c r="A210" s="1"/>
      <c r="B210" s="981" t="s">
        <v>209</v>
      </c>
      <c r="C210" s="985" t="s">
        <v>463</v>
      </c>
      <c r="D210" s="985" t="s">
        <v>1702</v>
      </c>
      <c r="E210" s="986" t="s">
        <v>633</v>
      </c>
      <c r="F210" s="918">
        <v>1080</v>
      </c>
      <c r="G210" s="987">
        <f t="shared" si="3"/>
        <v>1080</v>
      </c>
      <c r="H210" s="987">
        <v>1080</v>
      </c>
      <c r="I210" s="987" t="s">
        <v>97</v>
      </c>
      <c r="J210" s="923">
        <v>475.41</v>
      </c>
      <c r="K210" s="923">
        <v>2179.8499999999899</v>
      </c>
      <c r="L210" s="924">
        <v>39042</v>
      </c>
      <c r="M210" s="924">
        <v>40367</v>
      </c>
      <c r="N210" s="988" t="s">
        <v>97</v>
      </c>
      <c r="O210" s="914">
        <v>29</v>
      </c>
      <c r="P210" s="915">
        <v>5.29</v>
      </c>
      <c r="Q210" s="943"/>
      <c r="R210" s="906"/>
    </row>
    <row r="211" spans="1:18" x14ac:dyDescent="0.2">
      <c r="A211" s="1"/>
      <c r="B211" s="981" t="s">
        <v>210</v>
      </c>
      <c r="C211" s="982" t="s">
        <v>464</v>
      </c>
      <c r="D211" s="982" t="s">
        <v>1631</v>
      </c>
      <c r="E211" s="65" t="s">
        <v>633</v>
      </c>
      <c r="F211" s="983">
        <v>384</v>
      </c>
      <c r="G211" s="80">
        <f t="shared" si="3"/>
        <v>384</v>
      </c>
      <c r="H211" s="80">
        <v>384</v>
      </c>
      <c r="I211" s="80" t="s">
        <v>97</v>
      </c>
      <c r="J211" s="149">
        <v>311.06999999999903</v>
      </c>
      <c r="K211" s="149">
        <v>1101.69</v>
      </c>
      <c r="L211" s="921">
        <v>31831</v>
      </c>
      <c r="M211" s="921">
        <v>38987</v>
      </c>
      <c r="N211" s="984" t="s">
        <v>97</v>
      </c>
      <c r="O211" s="903">
        <v>101</v>
      </c>
      <c r="P211" s="904">
        <v>10.63</v>
      </c>
      <c r="Q211" s="943"/>
      <c r="R211" s="906"/>
    </row>
    <row r="212" spans="1:18" x14ac:dyDescent="0.2">
      <c r="A212" s="1"/>
      <c r="B212" s="981" t="s">
        <v>211</v>
      </c>
      <c r="C212" s="982" t="s">
        <v>465</v>
      </c>
      <c r="D212" s="982" t="s">
        <v>631</v>
      </c>
      <c r="E212" s="65" t="s">
        <v>633</v>
      </c>
      <c r="F212" s="983">
        <v>1910</v>
      </c>
      <c r="G212" s="80">
        <f t="shared" si="3"/>
        <v>1910</v>
      </c>
      <c r="H212" s="80">
        <v>1910</v>
      </c>
      <c r="I212" s="80" t="s">
        <v>97</v>
      </c>
      <c r="J212" s="149">
        <v>694.61</v>
      </c>
      <c r="K212" s="149">
        <v>4417.42</v>
      </c>
      <c r="L212" s="921">
        <v>36909</v>
      </c>
      <c r="M212" s="921">
        <v>40883</v>
      </c>
      <c r="N212" s="984" t="s">
        <v>97</v>
      </c>
      <c r="O212" s="903">
        <v>147</v>
      </c>
      <c r="P212" s="904">
        <v>7.86</v>
      </c>
      <c r="Q212" s="943"/>
      <c r="R212" s="906"/>
    </row>
    <row r="213" spans="1:18" x14ac:dyDescent="0.2">
      <c r="A213" s="1"/>
      <c r="B213" s="981" t="s">
        <v>212</v>
      </c>
      <c r="C213" s="982" t="s">
        <v>466</v>
      </c>
      <c r="D213" s="982" t="s">
        <v>1723</v>
      </c>
      <c r="E213" s="65" t="s">
        <v>633</v>
      </c>
      <c r="F213" s="983">
        <v>1910</v>
      </c>
      <c r="G213" s="80">
        <f t="shared" si="3"/>
        <v>1910</v>
      </c>
      <c r="H213" s="80">
        <v>1910</v>
      </c>
      <c r="I213" s="80" t="s">
        <v>97</v>
      </c>
      <c r="J213" s="149">
        <v>6402.84</v>
      </c>
      <c r="K213" s="149">
        <v>6220.34</v>
      </c>
      <c r="L213" s="921">
        <v>33271</v>
      </c>
      <c r="M213" s="921">
        <v>39428</v>
      </c>
      <c r="N213" s="984" t="s">
        <v>97</v>
      </c>
      <c r="O213" s="903">
        <v>95</v>
      </c>
      <c r="P213" s="904">
        <v>5.53</v>
      </c>
      <c r="Q213" s="943"/>
      <c r="R213" s="906"/>
    </row>
    <row r="214" spans="1:18" ht="27" x14ac:dyDescent="0.2">
      <c r="A214" s="1"/>
      <c r="B214" s="981" t="s">
        <v>213</v>
      </c>
      <c r="C214" s="985" t="s">
        <v>467</v>
      </c>
      <c r="D214" s="985" t="s">
        <v>1723</v>
      </c>
      <c r="E214" s="986" t="s">
        <v>633</v>
      </c>
      <c r="F214" s="918">
        <v>1280</v>
      </c>
      <c r="G214" s="987">
        <f t="shared" si="3"/>
        <v>1280</v>
      </c>
      <c r="H214" s="987">
        <v>1280</v>
      </c>
      <c r="I214" s="987" t="s">
        <v>97</v>
      </c>
      <c r="J214" s="923">
        <v>2812.25</v>
      </c>
      <c r="K214" s="923">
        <v>3224.4</v>
      </c>
      <c r="L214" s="924">
        <v>33985</v>
      </c>
      <c r="M214" s="924">
        <v>39430</v>
      </c>
      <c r="N214" s="988" t="s">
        <v>97</v>
      </c>
      <c r="O214" s="600" t="s">
        <v>1290</v>
      </c>
      <c r="P214" s="601" t="s">
        <v>1724</v>
      </c>
      <c r="Q214" s="943"/>
      <c r="R214" s="906"/>
    </row>
    <row r="215" spans="1:18" x14ac:dyDescent="0.2">
      <c r="A215" s="1"/>
      <c r="B215" s="981" t="s">
        <v>214</v>
      </c>
      <c r="C215" s="982" t="s">
        <v>1495</v>
      </c>
      <c r="D215" s="982" t="s">
        <v>1723</v>
      </c>
      <c r="E215" s="65" t="s">
        <v>633</v>
      </c>
      <c r="F215" s="983">
        <v>791</v>
      </c>
      <c r="G215" s="80">
        <f t="shared" si="3"/>
        <v>791</v>
      </c>
      <c r="H215" s="80">
        <v>791</v>
      </c>
      <c r="I215" s="80" t="s">
        <v>97</v>
      </c>
      <c r="J215" s="149">
        <v>611.63</v>
      </c>
      <c r="K215" s="149">
        <v>1741.55</v>
      </c>
      <c r="L215" s="921">
        <v>38195</v>
      </c>
      <c r="M215" s="921">
        <v>41068</v>
      </c>
      <c r="N215" s="984" t="s">
        <v>97</v>
      </c>
      <c r="O215" s="903">
        <v>26</v>
      </c>
      <c r="P215" s="904">
        <v>5.01</v>
      </c>
      <c r="Q215" s="943"/>
      <c r="R215" s="906"/>
    </row>
    <row r="216" spans="1:18" x14ac:dyDescent="0.2">
      <c r="A216" s="1"/>
      <c r="B216" s="981" t="s">
        <v>215</v>
      </c>
      <c r="C216" s="985" t="s">
        <v>469</v>
      </c>
      <c r="D216" s="985" t="s">
        <v>1725</v>
      </c>
      <c r="E216" s="986" t="s">
        <v>633</v>
      </c>
      <c r="F216" s="918">
        <v>1520</v>
      </c>
      <c r="G216" s="987">
        <f t="shared" si="3"/>
        <v>1520</v>
      </c>
      <c r="H216" s="987">
        <v>1520</v>
      </c>
      <c r="I216" s="987" t="s">
        <v>97</v>
      </c>
      <c r="J216" s="923">
        <v>679.77999999999895</v>
      </c>
      <c r="K216" s="923">
        <v>2839.9099999999899</v>
      </c>
      <c r="L216" s="924">
        <v>39721</v>
      </c>
      <c r="M216" s="924">
        <v>40883</v>
      </c>
      <c r="N216" s="988" t="s">
        <v>97</v>
      </c>
      <c r="O216" s="914">
        <v>144</v>
      </c>
      <c r="P216" s="915">
        <v>2.1800000000000002</v>
      </c>
      <c r="Q216" s="943"/>
      <c r="R216" s="906"/>
    </row>
    <row r="217" spans="1:18" x14ac:dyDescent="0.2">
      <c r="A217" s="1"/>
      <c r="B217" s="981" t="s">
        <v>216</v>
      </c>
      <c r="C217" s="982" t="s">
        <v>470</v>
      </c>
      <c r="D217" s="982" t="s">
        <v>1635</v>
      </c>
      <c r="E217" s="65" t="s">
        <v>633</v>
      </c>
      <c r="F217" s="983">
        <v>1940</v>
      </c>
      <c r="G217" s="80">
        <f t="shared" si="3"/>
        <v>1940</v>
      </c>
      <c r="H217" s="80">
        <v>1940</v>
      </c>
      <c r="I217" s="80" t="s">
        <v>97</v>
      </c>
      <c r="J217" s="149">
        <v>1614.3199999999899</v>
      </c>
      <c r="K217" s="149">
        <v>4233.6199999999899</v>
      </c>
      <c r="L217" s="921">
        <v>31833</v>
      </c>
      <c r="M217" s="921">
        <v>39353</v>
      </c>
      <c r="N217" s="984" t="s">
        <v>97</v>
      </c>
      <c r="O217" s="903">
        <v>220</v>
      </c>
      <c r="P217" s="904">
        <v>3.97</v>
      </c>
      <c r="Q217" s="943"/>
      <c r="R217" s="906"/>
    </row>
    <row r="218" spans="1:18" x14ac:dyDescent="0.2">
      <c r="A218" s="1"/>
      <c r="B218" s="981" t="s">
        <v>217</v>
      </c>
      <c r="C218" s="985" t="s">
        <v>471</v>
      </c>
      <c r="D218" s="985" t="s">
        <v>1635</v>
      </c>
      <c r="E218" s="986" t="s">
        <v>633</v>
      </c>
      <c r="F218" s="918">
        <v>962</v>
      </c>
      <c r="G218" s="987">
        <f t="shared" si="3"/>
        <v>962</v>
      </c>
      <c r="H218" s="987">
        <v>962</v>
      </c>
      <c r="I218" s="987" t="s">
        <v>97</v>
      </c>
      <c r="J218" s="923">
        <v>496.19</v>
      </c>
      <c r="K218" s="923">
        <v>2071.0100000000002</v>
      </c>
      <c r="L218" s="924">
        <v>35866</v>
      </c>
      <c r="M218" s="924">
        <v>39504</v>
      </c>
      <c r="N218" s="988" t="s">
        <v>97</v>
      </c>
      <c r="O218" s="914">
        <v>72</v>
      </c>
      <c r="P218" s="915">
        <v>7.18</v>
      </c>
      <c r="Q218" s="943"/>
      <c r="R218" s="906"/>
    </row>
    <row r="219" spans="1:18" x14ac:dyDescent="0.2">
      <c r="A219" s="1"/>
      <c r="B219" s="981" t="s">
        <v>218</v>
      </c>
      <c r="C219" s="982" t="s">
        <v>472</v>
      </c>
      <c r="D219" s="982" t="s">
        <v>1635</v>
      </c>
      <c r="E219" s="65" t="s">
        <v>633</v>
      </c>
      <c r="F219" s="983">
        <v>1020</v>
      </c>
      <c r="G219" s="80">
        <f t="shared" si="3"/>
        <v>1020</v>
      </c>
      <c r="H219" s="80">
        <v>1020</v>
      </c>
      <c r="I219" s="80" t="s">
        <v>97</v>
      </c>
      <c r="J219" s="149">
        <v>603.62</v>
      </c>
      <c r="K219" s="149">
        <v>1895.91</v>
      </c>
      <c r="L219" s="921">
        <v>39834</v>
      </c>
      <c r="M219" s="921">
        <v>39875</v>
      </c>
      <c r="N219" s="984" t="s">
        <v>97</v>
      </c>
      <c r="O219" s="903">
        <v>28</v>
      </c>
      <c r="P219" s="904">
        <v>5.68</v>
      </c>
      <c r="Q219" s="943"/>
      <c r="R219" s="906"/>
    </row>
    <row r="220" spans="1:18" x14ac:dyDescent="0.2">
      <c r="A220" s="1"/>
      <c r="B220" s="981" t="s">
        <v>219</v>
      </c>
      <c r="C220" s="982" t="s">
        <v>473</v>
      </c>
      <c r="D220" s="982" t="s">
        <v>613</v>
      </c>
      <c r="E220" s="65" t="s">
        <v>633</v>
      </c>
      <c r="F220" s="983">
        <v>493</v>
      </c>
      <c r="G220" s="80">
        <f t="shared" si="3"/>
        <v>493</v>
      </c>
      <c r="H220" s="80">
        <v>493</v>
      </c>
      <c r="I220" s="80" t="s">
        <v>97</v>
      </c>
      <c r="J220" s="149">
        <v>582.08000000000004</v>
      </c>
      <c r="K220" s="149">
        <v>1218.26</v>
      </c>
      <c r="L220" s="921">
        <v>33655</v>
      </c>
      <c r="M220" s="921">
        <v>38987</v>
      </c>
      <c r="N220" s="984" t="s">
        <v>97</v>
      </c>
      <c r="O220" s="903">
        <v>107</v>
      </c>
      <c r="P220" s="904">
        <v>9.42</v>
      </c>
      <c r="Q220" s="943"/>
      <c r="R220" s="906"/>
    </row>
    <row r="221" spans="1:18" x14ac:dyDescent="0.2">
      <c r="A221" s="1"/>
      <c r="B221" s="981" t="s">
        <v>221</v>
      </c>
      <c r="C221" s="982" t="s">
        <v>474</v>
      </c>
      <c r="D221" s="982" t="s">
        <v>617</v>
      </c>
      <c r="E221" s="65" t="s">
        <v>633</v>
      </c>
      <c r="F221" s="983">
        <v>804</v>
      </c>
      <c r="G221" s="80">
        <f t="shared" si="3"/>
        <v>804</v>
      </c>
      <c r="H221" s="80">
        <v>804</v>
      </c>
      <c r="I221" s="80" t="s">
        <v>97</v>
      </c>
      <c r="J221" s="149">
        <v>652.94000000000005</v>
      </c>
      <c r="K221" s="149">
        <v>1526.01</v>
      </c>
      <c r="L221" s="921">
        <v>38049</v>
      </c>
      <c r="M221" s="921">
        <v>38988</v>
      </c>
      <c r="N221" s="984" t="s">
        <v>97</v>
      </c>
      <c r="O221" s="903">
        <v>80</v>
      </c>
      <c r="P221" s="904">
        <v>3.03</v>
      </c>
      <c r="Q221" s="943"/>
      <c r="R221" s="906"/>
    </row>
    <row r="222" spans="1:18" x14ac:dyDescent="0.2">
      <c r="A222" s="1"/>
      <c r="B222" s="981" t="s">
        <v>222</v>
      </c>
      <c r="C222" s="985" t="s">
        <v>475</v>
      </c>
      <c r="D222" s="985" t="s">
        <v>1726</v>
      </c>
      <c r="E222" s="986" t="s">
        <v>633</v>
      </c>
      <c r="F222" s="918">
        <v>633</v>
      </c>
      <c r="G222" s="987">
        <f t="shared" si="3"/>
        <v>633</v>
      </c>
      <c r="H222" s="987">
        <v>633</v>
      </c>
      <c r="I222" s="987" t="s">
        <v>97</v>
      </c>
      <c r="J222" s="923">
        <v>598</v>
      </c>
      <c r="K222" s="923">
        <v>1283.01</v>
      </c>
      <c r="L222" s="924">
        <v>37235</v>
      </c>
      <c r="M222" s="924">
        <v>38987</v>
      </c>
      <c r="N222" s="988" t="s">
        <v>97</v>
      </c>
      <c r="O222" s="914">
        <v>89</v>
      </c>
      <c r="P222" s="915">
        <v>3.07</v>
      </c>
      <c r="Q222" s="943"/>
      <c r="R222" s="906"/>
    </row>
    <row r="223" spans="1:18" x14ac:dyDescent="0.2">
      <c r="A223" s="1"/>
      <c r="B223" s="981" t="s">
        <v>223</v>
      </c>
      <c r="C223" s="982" t="s">
        <v>476</v>
      </c>
      <c r="D223" s="982" t="s">
        <v>1726</v>
      </c>
      <c r="E223" s="65" t="s">
        <v>633</v>
      </c>
      <c r="F223" s="983">
        <v>730</v>
      </c>
      <c r="G223" s="80">
        <f t="shared" si="3"/>
        <v>730</v>
      </c>
      <c r="H223" s="80">
        <v>730</v>
      </c>
      <c r="I223" s="80" t="s">
        <v>97</v>
      </c>
      <c r="J223" s="149">
        <v>640</v>
      </c>
      <c r="K223" s="149">
        <v>1445.5899999999899</v>
      </c>
      <c r="L223" s="921">
        <v>37400</v>
      </c>
      <c r="M223" s="921">
        <v>38988</v>
      </c>
      <c r="N223" s="984" t="s">
        <v>97</v>
      </c>
      <c r="O223" s="903">
        <v>80</v>
      </c>
      <c r="P223" s="904">
        <v>3</v>
      </c>
      <c r="Q223" s="943"/>
      <c r="R223" s="906"/>
    </row>
    <row r="224" spans="1:18" x14ac:dyDescent="0.2">
      <c r="A224" s="1"/>
      <c r="B224" s="981" t="s">
        <v>224</v>
      </c>
      <c r="C224" s="985" t="s">
        <v>477</v>
      </c>
      <c r="D224" s="985" t="s">
        <v>1726</v>
      </c>
      <c r="E224" s="986" t="s">
        <v>633</v>
      </c>
      <c r="F224" s="918">
        <v>488</v>
      </c>
      <c r="G224" s="987">
        <f t="shared" si="3"/>
        <v>488</v>
      </c>
      <c r="H224" s="987">
        <v>488</v>
      </c>
      <c r="I224" s="987" t="s">
        <v>97</v>
      </c>
      <c r="J224" s="923">
        <v>427</v>
      </c>
      <c r="K224" s="923">
        <v>821.47</v>
      </c>
      <c r="L224" s="924">
        <v>38864</v>
      </c>
      <c r="M224" s="924">
        <v>39135</v>
      </c>
      <c r="N224" s="988" t="s">
        <v>97</v>
      </c>
      <c r="O224" s="914">
        <v>31</v>
      </c>
      <c r="P224" s="915">
        <v>2.65</v>
      </c>
      <c r="Q224" s="943"/>
      <c r="R224" s="906"/>
    </row>
    <row r="225" spans="1:18" x14ac:dyDescent="0.2">
      <c r="A225" s="1"/>
      <c r="B225" s="981" t="s">
        <v>225</v>
      </c>
      <c r="C225" s="982" t="s">
        <v>1496</v>
      </c>
      <c r="D225" s="982" t="s">
        <v>1726</v>
      </c>
      <c r="E225" s="65" t="s">
        <v>633</v>
      </c>
      <c r="F225" s="983">
        <v>469</v>
      </c>
      <c r="G225" s="80">
        <f t="shared" si="3"/>
        <v>469</v>
      </c>
      <c r="H225" s="80">
        <v>469</v>
      </c>
      <c r="I225" s="80" t="s">
        <v>97</v>
      </c>
      <c r="J225" s="149">
        <v>505</v>
      </c>
      <c r="K225" s="149">
        <v>1016.51</v>
      </c>
      <c r="L225" s="921">
        <v>36951</v>
      </c>
      <c r="M225" s="921">
        <v>39420</v>
      </c>
      <c r="N225" s="984" t="s">
        <v>97</v>
      </c>
      <c r="O225" s="903">
        <v>77</v>
      </c>
      <c r="P225" s="904">
        <v>3.05</v>
      </c>
      <c r="Q225" s="943"/>
      <c r="R225" s="906"/>
    </row>
    <row r="226" spans="1:18" x14ac:dyDescent="0.2">
      <c r="A226" s="1"/>
      <c r="B226" s="981" t="s">
        <v>226</v>
      </c>
      <c r="C226" s="985" t="s">
        <v>1497</v>
      </c>
      <c r="D226" s="985" t="s">
        <v>1726</v>
      </c>
      <c r="E226" s="986" t="s">
        <v>633</v>
      </c>
      <c r="F226" s="918">
        <v>747</v>
      </c>
      <c r="G226" s="987">
        <f t="shared" si="3"/>
        <v>747</v>
      </c>
      <c r="H226" s="987">
        <v>747</v>
      </c>
      <c r="I226" s="987" t="s">
        <v>97</v>
      </c>
      <c r="J226" s="923">
        <v>923.89999999999895</v>
      </c>
      <c r="K226" s="923">
        <v>1925.16</v>
      </c>
      <c r="L226" s="924">
        <v>37072</v>
      </c>
      <c r="M226" s="924">
        <v>39493</v>
      </c>
      <c r="N226" s="988" t="s">
        <v>97</v>
      </c>
      <c r="O226" s="914">
        <v>150</v>
      </c>
      <c r="P226" s="915">
        <v>3.5</v>
      </c>
      <c r="Q226" s="943"/>
      <c r="R226" s="906"/>
    </row>
    <row r="227" spans="1:18" x14ac:dyDescent="0.2">
      <c r="A227" s="1"/>
      <c r="B227" s="981" t="s">
        <v>227</v>
      </c>
      <c r="C227" s="982" t="s">
        <v>480</v>
      </c>
      <c r="D227" s="982" t="s">
        <v>620</v>
      </c>
      <c r="E227" s="65" t="s">
        <v>633</v>
      </c>
      <c r="F227" s="983">
        <v>761</v>
      </c>
      <c r="G227" s="80">
        <f t="shared" si="3"/>
        <v>761</v>
      </c>
      <c r="H227" s="80">
        <v>761</v>
      </c>
      <c r="I227" s="80" t="s">
        <v>97</v>
      </c>
      <c r="J227" s="149">
        <v>323.60000000000002</v>
      </c>
      <c r="K227" s="149">
        <v>1319.3399999999899</v>
      </c>
      <c r="L227" s="921">
        <v>38776</v>
      </c>
      <c r="M227" s="921">
        <v>39135</v>
      </c>
      <c r="N227" s="984" t="s">
        <v>97</v>
      </c>
      <c r="O227" s="903">
        <v>77</v>
      </c>
      <c r="P227" s="904">
        <v>3.78</v>
      </c>
      <c r="Q227" s="943"/>
      <c r="R227" s="906"/>
    </row>
    <row r="228" spans="1:18" x14ac:dyDescent="0.2">
      <c r="A228" s="1"/>
      <c r="B228" s="981" t="s">
        <v>228</v>
      </c>
      <c r="C228" s="982" t="s">
        <v>481</v>
      </c>
      <c r="D228" s="982" t="s">
        <v>622</v>
      </c>
      <c r="E228" s="65" t="s">
        <v>633</v>
      </c>
      <c r="F228" s="983">
        <v>1580</v>
      </c>
      <c r="G228" s="80">
        <f t="shared" si="3"/>
        <v>1580</v>
      </c>
      <c r="H228" s="80">
        <v>1580</v>
      </c>
      <c r="I228" s="80" t="s">
        <v>97</v>
      </c>
      <c r="J228" s="149">
        <v>781.45</v>
      </c>
      <c r="K228" s="149">
        <v>2999.35</v>
      </c>
      <c r="L228" s="921">
        <v>39497</v>
      </c>
      <c r="M228" s="921">
        <v>39539</v>
      </c>
      <c r="N228" s="984" t="s">
        <v>97</v>
      </c>
      <c r="O228" s="903">
        <v>49</v>
      </c>
      <c r="P228" s="904">
        <v>4.1399999999999997</v>
      </c>
      <c r="Q228" s="943"/>
      <c r="R228" s="906"/>
    </row>
    <row r="229" spans="1:18" x14ac:dyDescent="0.2">
      <c r="A229" s="1"/>
      <c r="B229" s="981" t="s">
        <v>229</v>
      </c>
      <c r="C229" s="982" t="s">
        <v>482</v>
      </c>
      <c r="D229" s="982" t="s">
        <v>627</v>
      </c>
      <c r="E229" s="65" t="s">
        <v>633</v>
      </c>
      <c r="F229" s="983">
        <v>920</v>
      </c>
      <c r="G229" s="80">
        <f t="shared" si="3"/>
        <v>920</v>
      </c>
      <c r="H229" s="80">
        <v>920</v>
      </c>
      <c r="I229" s="80" t="s">
        <v>97</v>
      </c>
      <c r="J229" s="149">
        <v>179.9</v>
      </c>
      <c r="K229" s="149">
        <v>1163.3</v>
      </c>
      <c r="L229" s="921">
        <v>41786</v>
      </c>
      <c r="M229" s="921">
        <v>42307</v>
      </c>
      <c r="N229" s="984" t="s">
        <v>97</v>
      </c>
      <c r="O229" s="903">
        <v>15</v>
      </c>
      <c r="P229" s="904">
        <v>4.37</v>
      </c>
      <c r="Q229" s="943"/>
      <c r="R229" s="906"/>
    </row>
    <row r="230" spans="1:18" x14ac:dyDescent="0.2">
      <c r="A230" s="1"/>
      <c r="B230" s="981" t="s">
        <v>230</v>
      </c>
      <c r="C230" s="985" t="s">
        <v>483</v>
      </c>
      <c r="D230" s="985" t="s">
        <v>1702</v>
      </c>
      <c r="E230" s="986" t="s">
        <v>633</v>
      </c>
      <c r="F230" s="918">
        <v>720</v>
      </c>
      <c r="G230" s="987">
        <f t="shared" si="3"/>
        <v>720</v>
      </c>
      <c r="H230" s="987">
        <v>720</v>
      </c>
      <c r="I230" s="987" t="s">
        <v>97</v>
      </c>
      <c r="J230" s="923">
        <v>326.01999999999902</v>
      </c>
      <c r="K230" s="923">
        <v>1401.3199999999899</v>
      </c>
      <c r="L230" s="924">
        <v>41828</v>
      </c>
      <c r="M230" s="924">
        <v>42307</v>
      </c>
      <c r="N230" s="988" t="s">
        <v>97</v>
      </c>
      <c r="O230" s="914">
        <v>18</v>
      </c>
      <c r="P230" s="915">
        <v>4.32</v>
      </c>
      <c r="Q230" s="943"/>
      <c r="R230" s="906"/>
    </row>
    <row r="231" spans="1:18" x14ac:dyDescent="0.2">
      <c r="A231" s="1"/>
      <c r="B231" s="981" t="s">
        <v>795</v>
      </c>
      <c r="C231" s="982" t="s">
        <v>1361</v>
      </c>
      <c r="D231" s="982" t="s">
        <v>614</v>
      </c>
      <c r="E231" s="65" t="s">
        <v>633</v>
      </c>
      <c r="F231" s="983">
        <v>1058</v>
      </c>
      <c r="G231" s="80">
        <f t="shared" si="3"/>
        <v>1058</v>
      </c>
      <c r="H231" s="80">
        <v>1058</v>
      </c>
      <c r="I231" s="80" t="s">
        <v>97</v>
      </c>
      <c r="J231" s="149">
        <v>515.34</v>
      </c>
      <c r="K231" s="149">
        <v>1101.06</v>
      </c>
      <c r="L231" s="921">
        <v>39658</v>
      </c>
      <c r="M231" s="921">
        <v>42485</v>
      </c>
      <c r="N231" s="984" t="s">
        <v>97</v>
      </c>
      <c r="O231" s="903">
        <v>17</v>
      </c>
      <c r="P231" s="904" t="s">
        <v>1727</v>
      </c>
      <c r="Q231" s="943"/>
      <c r="R231" s="906"/>
    </row>
    <row r="232" spans="1:18" x14ac:dyDescent="0.2">
      <c r="A232" s="1"/>
      <c r="B232" s="981" t="s">
        <v>1294</v>
      </c>
      <c r="C232" s="982" t="s">
        <v>1362</v>
      </c>
      <c r="D232" s="982" t="s">
        <v>608</v>
      </c>
      <c r="E232" s="65" t="s">
        <v>1728</v>
      </c>
      <c r="F232" s="983">
        <v>7140</v>
      </c>
      <c r="G232" s="80">
        <f t="shared" si="3"/>
        <v>7140</v>
      </c>
      <c r="H232" s="80">
        <v>7140</v>
      </c>
      <c r="I232" s="987" t="s">
        <v>97</v>
      </c>
      <c r="J232" s="928">
        <v>39840.9</v>
      </c>
      <c r="K232" s="149">
        <v>12135.36</v>
      </c>
      <c r="L232" s="921">
        <v>38146</v>
      </c>
      <c r="M232" s="921">
        <v>39059</v>
      </c>
      <c r="N232" s="988" t="s">
        <v>97</v>
      </c>
      <c r="O232" s="903">
        <v>391</v>
      </c>
      <c r="P232" s="904" t="s">
        <v>1729</v>
      </c>
      <c r="Q232" s="943"/>
      <c r="R232" s="906"/>
    </row>
    <row r="233" spans="1:18" x14ac:dyDescent="0.2">
      <c r="A233" s="1"/>
      <c r="B233" s="981" t="s">
        <v>1296</v>
      </c>
      <c r="C233" s="982" t="s">
        <v>1363</v>
      </c>
      <c r="D233" s="982" t="s">
        <v>629</v>
      </c>
      <c r="E233" s="65" t="s">
        <v>633</v>
      </c>
      <c r="F233" s="983">
        <v>5290</v>
      </c>
      <c r="G233" s="80">
        <f t="shared" si="3"/>
        <v>5290</v>
      </c>
      <c r="H233" s="80">
        <v>5290</v>
      </c>
      <c r="I233" s="80" t="s">
        <v>97</v>
      </c>
      <c r="J233" s="149">
        <v>2499.1</v>
      </c>
      <c r="K233" s="149">
        <v>9630.9599999999991</v>
      </c>
      <c r="L233" s="921">
        <v>38359</v>
      </c>
      <c r="M233" s="921">
        <v>39598</v>
      </c>
      <c r="N233" s="984" t="s">
        <v>97</v>
      </c>
      <c r="O233" s="903">
        <v>149</v>
      </c>
      <c r="P233" s="904">
        <v>4.99</v>
      </c>
      <c r="Q233" s="943"/>
      <c r="R233" s="906"/>
    </row>
    <row r="234" spans="1:18" x14ac:dyDescent="0.2">
      <c r="A234" s="1"/>
      <c r="B234" s="981" t="s">
        <v>1297</v>
      </c>
      <c r="C234" s="982" t="s">
        <v>1364</v>
      </c>
      <c r="D234" s="982" t="s">
        <v>627</v>
      </c>
      <c r="E234" s="65" t="s">
        <v>633</v>
      </c>
      <c r="F234" s="983">
        <v>2850</v>
      </c>
      <c r="G234" s="80">
        <f t="shared" si="3"/>
        <v>2850</v>
      </c>
      <c r="H234" s="80">
        <v>2850</v>
      </c>
      <c r="I234" s="80" t="s">
        <v>97</v>
      </c>
      <c r="J234" s="149">
        <v>479.93</v>
      </c>
      <c r="K234" s="149">
        <v>4540.7</v>
      </c>
      <c r="L234" s="921">
        <v>38031</v>
      </c>
      <c r="M234" s="921">
        <v>40940</v>
      </c>
      <c r="N234" s="984" t="s">
        <v>97</v>
      </c>
      <c r="O234" s="903">
        <v>130</v>
      </c>
      <c r="P234" s="904">
        <v>3.81</v>
      </c>
      <c r="Q234" s="943"/>
      <c r="R234" s="906"/>
    </row>
    <row r="235" spans="1:18" x14ac:dyDescent="0.2">
      <c r="A235" s="1"/>
      <c r="B235" s="981" t="s">
        <v>1298</v>
      </c>
      <c r="C235" s="982" t="s">
        <v>1365</v>
      </c>
      <c r="D235" s="982" t="s">
        <v>608</v>
      </c>
      <c r="E235" s="65" t="s">
        <v>633</v>
      </c>
      <c r="F235" s="983">
        <v>1320</v>
      </c>
      <c r="G235" s="80">
        <f t="shared" si="3"/>
        <v>1320</v>
      </c>
      <c r="H235" s="80">
        <v>1320</v>
      </c>
      <c r="I235" s="80" t="s">
        <v>97</v>
      </c>
      <c r="J235" s="149">
        <v>777.85</v>
      </c>
      <c r="K235" s="149">
        <v>1894.35</v>
      </c>
      <c r="L235" s="921">
        <v>39483</v>
      </c>
      <c r="M235" s="921">
        <v>40830</v>
      </c>
      <c r="N235" s="984" t="s">
        <v>97</v>
      </c>
      <c r="O235" s="903">
        <v>23</v>
      </c>
      <c r="P235" s="904">
        <v>8.1999999999999993</v>
      </c>
      <c r="Q235" s="943"/>
      <c r="R235" s="906"/>
    </row>
    <row r="236" spans="1:18" x14ac:dyDescent="0.2">
      <c r="A236" s="1"/>
      <c r="B236" s="981" t="s">
        <v>1299</v>
      </c>
      <c r="C236" s="982" t="s">
        <v>1498</v>
      </c>
      <c r="D236" s="982" t="s">
        <v>1723</v>
      </c>
      <c r="E236" s="65" t="s">
        <v>633</v>
      </c>
      <c r="F236" s="983">
        <v>1310</v>
      </c>
      <c r="G236" s="80">
        <f t="shared" si="3"/>
        <v>1310</v>
      </c>
      <c r="H236" s="80">
        <v>1310</v>
      </c>
      <c r="I236" s="987" t="s">
        <v>97</v>
      </c>
      <c r="J236" s="149">
        <v>760.85</v>
      </c>
      <c r="K236" s="149">
        <v>2471.3000000000002</v>
      </c>
      <c r="L236" s="921">
        <v>39605</v>
      </c>
      <c r="M236" s="921">
        <v>40767</v>
      </c>
      <c r="N236" s="988" t="s">
        <v>97</v>
      </c>
      <c r="O236" s="903">
        <v>31</v>
      </c>
      <c r="P236" s="904">
        <v>7.23</v>
      </c>
      <c r="Q236" s="943"/>
      <c r="R236" s="906"/>
    </row>
    <row r="237" spans="1:18" x14ac:dyDescent="0.2">
      <c r="A237" s="1"/>
      <c r="B237" s="981" t="s">
        <v>1419</v>
      </c>
      <c r="C237" s="982" t="s">
        <v>1499</v>
      </c>
      <c r="D237" s="982" t="s">
        <v>614</v>
      </c>
      <c r="E237" s="65" t="s">
        <v>633</v>
      </c>
      <c r="F237" s="983">
        <v>1300</v>
      </c>
      <c r="G237" s="80">
        <v>1300</v>
      </c>
      <c r="H237" s="80">
        <v>1300</v>
      </c>
      <c r="I237" s="80" t="s">
        <v>97</v>
      </c>
      <c r="J237" s="149">
        <v>750.39</v>
      </c>
      <c r="K237" s="149">
        <v>1541.81</v>
      </c>
      <c r="L237" s="921">
        <v>39507</v>
      </c>
      <c r="M237" s="921">
        <v>42825</v>
      </c>
      <c r="N237" s="984" t="s">
        <v>97</v>
      </c>
      <c r="O237" s="903">
        <v>22</v>
      </c>
      <c r="P237" s="904">
        <v>8.51</v>
      </c>
      <c r="Q237" s="943"/>
      <c r="R237" s="906"/>
    </row>
    <row r="238" spans="1:18" x14ac:dyDescent="0.2">
      <c r="A238" s="1"/>
      <c r="B238" s="981" t="s">
        <v>1420</v>
      </c>
      <c r="C238" s="982" t="s">
        <v>1500</v>
      </c>
      <c r="D238" s="982" t="s">
        <v>625</v>
      </c>
      <c r="E238" s="65" t="s">
        <v>633</v>
      </c>
      <c r="F238" s="983">
        <v>1110</v>
      </c>
      <c r="G238" s="80">
        <v>1110</v>
      </c>
      <c r="H238" s="80">
        <v>1110</v>
      </c>
      <c r="I238" s="987" t="s">
        <v>97</v>
      </c>
      <c r="J238" s="149">
        <v>526.83000000000004</v>
      </c>
      <c r="K238" s="149">
        <v>1742.08</v>
      </c>
      <c r="L238" s="921">
        <v>41927</v>
      </c>
      <c r="M238" s="921">
        <v>42825</v>
      </c>
      <c r="N238" s="984" t="s">
        <v>97</v>
      </c>
      <c r="O238" s="903">
        <v>16</v>
      </c>
      <c r="P238" s="904">
        <v>5.84</v>
      </c>
      <c r="Q238" s="943"/>
      <c r="R238" s="906"/>
    </row>
    <row r="239" spans="1:18" x14ac:dyDescent="0.2">
      <c r="A239" s="1"/>
      <c r="B239" s="981" t="s">
        <v>1421</v>
      </c>
      <c r="C239" s="982" t="s">
        <v>1501</v>
      </c>
      <c r="D239" s="982" t="s">
        <v>630</v>
      </c>
      <c r="E239" s="65" t="s">
        <v>633</v>
      </c>
      <c r="F239" s="983">
        <v>785</v>
      </c>
      <c r="G239" s="80">
        <v>785</v>
      </c>
      <c r="H239" s="80">
        <v>785</v>
      </c>
      <c r="I239" s="80" t="s">
        <v>97</v>
      </c>
      <c r="J239" s="149">
        <v>175.86</v>
      </c>
      <c r="K239" s="149">
        <v>1259.73</v>
      </c>
      <c r="L239" s="921">
        <v>41992</v>
      </c>
      <c r="M239" s="921">
        <v>42825</v>
      </c>
      <c r="N239" s="984" t="s">
        <v>97</v>
      </c>
      <c r="O239" s="903">
        <v>15</v>
      </c>
      <c r="P239" s="904">
        <v>6.47</v>
      </c>
      <c r="Q239" s="943"/>
      <c r="R239" s="906"/>
    </row>
    <row r="240" spans="1:18" x14ac:dyDescent="0.2">
      <c r="A240" s="1"/>
      <c r="B240" s="981" t="s">
        <v>231</v>
      </c>
      <c r="C240" s="985" t="s">
        <v>484</v>
      </c>
      <c r="D240" s="985" t="s">
        <v>1691</v>
      </c>
      <c r="E240" s="986" t="s">
        <v>639</v>
      </c>
      <c r="F240" s="918">
        <v>652</v>
      </c>
      <c r="G240" s="987">
        <f t="shared" si="3"/>
        <v>652</v>
      </c>
      <c r="H240" s="987">
        <v>652</v>
      </c>
      <c r="I240" s="987" t="s">
        <v>97</v>
      </c>
      <c r="J240" s="923">
        <v>484.87</v>
      </c>
      <c r="K240" s="923">
        <v>2087.94</v>
      </c>
      <c r="L240" s="924">
        <v>39118</v>
      </c>
      <c r="M240" s="924">
        <v>39203</v>
      </c>
      <c r="N240" s="988" t="s">
        <v>97</v>
      </c>
      <c r="O240" s="914">
        <v>90</v>
      </c>
      <c r="P240" s="915">
        <v>1.61</v>
      </c>
      <c r="Q240" s="943"/>
      <c r="R240" s="906"/>
    </row>
    <row r="241" spans="1:18" x14ac:dyDescent="0.2">
      <c r="A241" s="1"/>
      <c r="B241" s="981" t="s">
        <v>232</v>
      </c>
      <c r="C241" s="982" t="s">
        <v>485</v>
      </c>
      <c r="D241" s="982" t="s">
        <v>1691</v>
      </c>
      <c r="E241" s="65" t="s">
        <v>639</v>
      </c>
      <c r="F241" s="983">
        <v>735</v>
      </c>
      <c r="G241" s="80">
        <f t="shared" si="3"/>
        <v>735</v>
      </c>
      <c r="H241" s="80">
        <v>735</v>
      </c>
      <c r="I241" s="80" t="s">
        <v>97</v>
      </c>
      <c r="J241" s="149">
        <v>1188.54</v>
      </c>
      <c r="K241" s="149">
        <v>2181.4299999999898</v>
      </c>
      <c r="L241" s="921">
        <v>39766</v>
      </c>
      <c r="M241" s="921">
        <v>39801</v>
      </c>
      <c r="N241" s="984" t="s">
        <v>97</v>
      </c>
      <c r="O241" s="903">
        <v>95</v>
      </c>
      <c r="P241" s="904">
        <v>4.55</v>
      </c>
      <c r="Q241" s="943"/>
      <c r="R241" s="906"/>
    </row>
    <row r="242" spans="1:18" x14ac:dyDescent="0.2">
      <c r="A242" s="1"/>
      <c r="B242" s="981" t="s">
        <v>233</v>
      </c>
      <c r="C242" s="985" t="s">
        <v>486</v>
      </c>
      <c r="D242" s="985" t="s">
        <v>607</v>
      </c>
      <c r="E242" s="986" t="s">
        <v>1730</v>
      </c>
      <c r="F242" s="918">
        <v>1620</v>
      </c>
      <c r="G242" s="987">
        <f t="shared" si="3"/>
        <v>1620</v>
      </c>
      <c r="H242" s="987">
        <v>1620</v>
      </c>
      <c r="I242" s="987" t="s">
        <v>97</v>
      </c>
      <c r="J242" s="923">
        <v>787.00999999999897</v>
      </c>
      <c r="K242" s="923">
        <v>3201.17</v>
      </c>
      <c r="L242" s="924">
        <v>40063</v>
      </c>
      <c r="M242" s="924">
        <v>40883</v>
      </c>
      <c r="N242" s="988" t="s">
        <v>97</v>
      </c>
      <c r="O242" s="914">
        <v>47</v>
      </c>
      <c r="P242" s="915">
        <v>10.86</v>
      </c>
      <c r="Q242" s="943"/>
      <c r="R242" s="906"/>
    </row>
    <row r="243" spans="1:18" x14ac:dyDescent="0.2">
      <c r="A243" s="1"/>
      <c r="B243" s="981" t="s">
        <v>235</v>
      </c>
      <c r="C243" s="982" t="s">
        <v>487</v>
      </c>
      <c r="D243" s="982" t="s">
        <v>1647</v>
      </c>
      <c r="E243" s="65" t="s">
        <v>1732</v>
      </c>
      <c r="F243" s="983">
        <v>274</v>
      </c>
      <c r="G243" s="80">
        <f t="shared" si="3"/>
        <v>274</v>
      </c>
      <c r="H243" s="80">
        <v>274</v>
      </c>
      <c r="I243" s="80" t="s">
        <v>97</v>
      </c>
      <c r="J243" s="149">
        <v>408.19</v>
      </c>
      <c r="K243" s="149">
        <v>1342.44</v>
      </c>
      <c r="L243" s="921">
        <v>38648</v>
      </c>
      <c r="M243" s="921">
        <v>39135</v>
      </c>
      <c r="N243" s="984" t="s">
        <v>97</v>
      </c>
      <c r="O243" s="903">
        <v>62</v>
      </c>
      <c r="P243" s="904">
        <v>0.41</v>
      </c>
      <c r="Q243" s="943"/>
      <c r="R243" s="906"/>
    </row>
    <row r="244" spans="1:18" x14ac:dyDescent="0.2">
      <c r="A244" s="1"/>
      <c r="B244" s="981" t="s">
        <v>236</v>
      </c>
      <c r="C244" s="982" t="s">
        <v>488</v>
      </c>
      <c r="D244" s="982" t="s">
        <v>1647</v>
      </c>
      <c r="E244" s="65" t="s">
        <v>1731</v>
      </c>
      <c r="F244" s="983">
        <v>502</v>
      </c>
      <c r="G244" s="80">
        <f t="shared" si="3"/>
        <v>502</v>
      </c>
      <c r="H244" s="80">
        <v>502</v>
      </c>
      <c r="I244" s="80" t="s">
        <v>97</v>
      </c>
      <c r="J244" s="149">
        <v>336.1</v>
      </c>
      <c r="K244" s="149">
        <v>2278.4899999999898</v>
      </c>
      <c r="L244" s="921">
        <v>38721</v>
      </c>
      <c r="M244" s="921">
        <v>39171</v>
      </c>
      <c r="N244" s="984" t="s">
        <v>97</v>
      </c>
      <c r="O244" s="903">
        <v>66</v>
      </c>
      <c r="P244" s="904">
        <v>0.39</v>
      </c>
      <c r="Q244" s="943"/>
      <c r="R244" s="906"/>
    </row>
    <row r="245" spans="1:18" x14ac:dyDescent="0.2">
      <c r="A245" s="1"/>
      <c r="B245" s="981" t="s">
        <v>237</v>
      </c>
      <c r="C245" s="982" t="s">
        <v>489</v>
      </c>
      <c r="D245" s="982" t="s">
        <v>1647</v>
      </c>
      <c r="E245" s="65" t="s">
        <v>1731</v>
      </c>
      <c r="F245" s="983">
        <v>334</v>
      </c>
      <c r="G245" s="80">
        <f t="shared" si="3"/>
        <v>334</v>
      </c>
      <c r="H245" s="80">
        <v>334</v>
      </c>
      <c r="I245" s="80" t="s">
        <v>97</v>
      </c>
      <c r="J245" s="149">
        <v>224.069999999999</v>
      </c>
      <c r="K245" s="149">
        <v>1462.3399999999899</v>
      </c>
      <c r="L245" s="921">
        <v>38620</v>
      </c>
      <c r="M245" s="921">
        <v>39171</v>
      </c>
      <c r="N245" s="984" t="s">
        <v>97</v>
      </c>
      <c r="O245" s="903">
        <v>50</v>
      </c>
      <c r="P245" s="904">
        <v>0.42</v>
      </c>
      <c r="Q245" s="943"/>
      <c r="R245" s="906"/>
    </row>
    <row r="246" spans="1:18" x14ac:dyDescent="0.2">
      <c r="A246" s="1"/>
      <c r="B246" s="981" t="s">
        <v>238</v>
      </c>
      <c r="C246" s="985" t="s">
        <v>490</v>
      </c>
      <c r="D246" s="985" t="s">
        <v>1647</v>
      </c>
      <c r="E246" s="986" t="s">
        <v>1732</v>
      </c>
      <c r="F246" s="918">
        <v>547</v>
      </c>
      <c r="G246" s="987">
        <f t="shared" si="3"/>
        <v>547</v>
      </c>
      <c r="H246" s="987">
        <v>547</v>
      </c>
      <c r="I246" s="987" t="s">
        <v>97</v>
      </c>
      <c r="J246" s="923">
        <v>642.63999999999896</v>
      </c>
      <c r="K246" s="923">
        <v>2297.9499999999898</v>
      </c>
      <c r="L246" s="924">
        <v>39469</v>
      </c>
      <c r="M246" s="924">
        <v>39505</v>
      </c>
      <c r="N246" s="988" t="s">
        <v>97</v>
      </c>
      <c r="O246" s="914">
        <v>56</v>
      </c>
      <c r="P246" s="915">
        <v>0.44</v>
      </c>
      <c r="Q246" s="943"/>
      <c r="R246" s="906"/>
    </row>
    <row r="247" spans="1:18" x14ac:dyDescent="0.2">
      <c r="A247" s="1"/>
      <c r="B247" s="981" t="s">
        <v>239</v>
      </c>
      <c r="C247" s="982" t="s">
        <v>491</v>
      </c>
      <c r="D247" s="982" t="s">
        <v>1647</v>
      </c>
      <c r="E247" s="65" t="s">
        <v>1732</v>
      </c>
      <c r="F247" s="983">
        <v>475</v>
      </c>
      <c r="G247" s="80">
        <f t="shared" si="3"/>
        <v>475</v>
      </c>
      <c r="H247" s="80">
        <v>475</v>
      </c>
      <c r="I247" s="80" t="s">
        <v>97</v>
      </c>
      <c r="J247" s="149">
        <v>1441.8499999999899</v>
      </c>
      <c r="K247" s="149">
        <v>2470.6399999999899</v>
      </c>
      <c r="L247" s="921">
        <v>39476</v>
      </c>
      <c r="M247" s="921">
        <v>39505</v>
      </c>
      <c r="N247" s="984" t="s">
        <v>97</v>
      </c>
      <c r="O247" s="903">
        <v>71</v>
      </c>
      <c r="P247" s="904">
        <v>0.5</v>
      </c>
      <c r="Q247" s="943"/>
      <c r="R247" s="906"/>
    </row>
    <row r="248" spans="1:18" x14ac:dyDescent="0.2">
      <c r="A248" s="1"/>
      <c r="B248" s="981" t="s">
        <v>240</v>
      </c>
      <c r="C248" s="985" t="s">
        <v>492</v>
      </c>
      <c r="D248" s="985" t="s">
        <v>1647</v>
      </c>
      <c r="E248" s="986" t="s">
        <v>1732</v>
      </c>
      <c r="F248" s="918">
        <v>394</v>
      </c>
      <c r="G248" s="987">
        <f t="shared" si="3"/>
        <v>394</v>
      </c>
      <c r="H248" s="987">
        <v>394</v>
      </c>
      <c r="I248" s="987" t="s">
        <v>97</v>
      </c>
      <c r="J248" s="923">
        <v>529.92999999999904</v>
      </c>
      <c r="K248" s="923">
        <v>1787.96</v>
      </c>
      <c r="L248" s="924">
        <v>39469</v>
      </c>
      <c r="M248" s="924">
        <v>39505</v>
      </c>
      <c r="N248" s="988" t="s">
        <v>97</v>
      </c>
      <c r="O248" s="914">
        <v>50</v>
      </c>
      <c r="P248" s="915">
        <v>0.86</v>
      </c>
      <c r="Q248" s="943"/>
      <c r="R248" s="906"/>
    </row>
    <row r="249" spans="1:18" x14ac:dyDescent="0.2">
      <c r="A249" s="1"/>
      <c r="B249" s="981" t="s">
        <v>241</v>
      </c>
      <c r="C249" s="982" t="s">
        <v>493</v>
      </c>
      <c r="D249" s="982" t="s">
        <v>1647</v>
      </c>
      <c r="E249" s="65" t="s">
        <v>1732</v>
      </c>
      <c r="F249" s="983">
        <v>249</v>
      </c>
      <c r="G249" s="80">
        <f t="shared" si="3"/>
        <v>249</v>
      </c>
      <c r="H249" s="80">
        <v>249</v>
      </c>
      <c r="I249" s="80" t="s">
        <v>97</v>
      </c>
      <c r="J249" s="149">
        <v>269.13999999999902</v>
      </c>
      <c r="K249" s="149">
        <v>1363.6099999999899</v>
      </c>
      <c r="L249" s="921">
        <v>39464</v>
      </c>
      <c r="M249" s="921">
        <v>39505</v>
      </c>
      <c r="N249" s="984" t="s">
        <v>97</v>
      </c>
      <c r="O249" s="903">
        <v>47</v>
      </c>
      <c r="P249" s="904">
        <v>0.67</v>
      </c>
      <c r="Q249" s="943"/>
      <c r="R249" s="906"/>
    </row>
    <row r="250" spans="1:18" x14ac:dyDescent="0.2">
      <c r="A250" s="1"/>
      <c r="B250" s="981" t="s">
        <v>242</v>
      </c>
      <c r="C250" s="985" t="s">
        <v>494</v>
      </c>
      <c r="D250" s="985" t="s">
        <v>1647</v>
      </c>
      <c r="E250" s="986" t="s">
        <v>1732</v>
      </c>
      <c r="F250" s="918">
        <v>229</v>
      </c>
      <c r="G250" s="987">
        <f t="shared" si="3"/>
        <v>229</v>
      </c>
      <c r="H250" s="987">
        <v>229</v>
      </c>
      <c r="I250" s="987" t="s">
        <v>97</v>
      </c>
      <c r="J250" s="923">
        <v>481.41</v>
      </c>
      <c r="K250" s="923">
        <v>1085.98</v>
      </c>
      <c r="L250" s="924">
        <v>39469</v>
      </c>
      <c r="M250" s="924">
        <v>39505</v>
      </c>
      <c r="N250" s="988" t="s">
        <v>97</v>
      </c>
      <c r="O250" s="914">
        <v>35</v>
      </c>
      <c r="P250" s="915">
        <v>0.82</v>
      </c>
      <c r="Q250" s="943"/>
      <c r="R250" s="906"/>
    </row>
    <row r="251" spans="1:18" x14ac:dyDescent="0.2">
      <c r="A251" s="1"/>
      <c r="B251" s="981" t="s">
        <v>243</v>
      </c>
      <c r="C251" s="982" t="s">
        <v>495</v>
      </c>
      <c r="D251" s="982" t="s">
        <v>1647</v>
      </c>
      <c r="E251" s="65" t="s">
        <v>1732</v>
      </c>
      <c r="F251" s="983">
        <v>437</v>
      </c>
      <c r="G251" s="80">
        <f t="shared" si="3"/>
        <v>437</v>
      </c>
      <c r="H251" s="80">
        <v>437</v>
      </c>
      <c r="I251" s="80" t="s">
        <v>97</v>
      </c>
      <c r="J251" s="149">
        <v>928.53999999999905</v>
      </c>
      <c r="K251" s="149">
        <v>2228.2199999999898</v>
      </c>
      <c r="L251" s="921">
        <v>39465</v>
      </c>
      <c r="M251" s="921">
        <v>39507</v>
      </c>
      <c r="N251" s="984" t="s">
        <v>97</v>
      </c>
      <c r="O251" s="903">
        <v>54</v>
      </c>
      <c r="P251" s="904">
        <v>0.33</v>
      </c>
      <c r="Q251" s="943"/>
      <c r="R251" s="906"/>
    </row>
    <row r="252" spans="1:18" x14ac:dyDescent="0.2">
      <c r="A252" s="1"/>
      <c r="B252" s="981" t="s">
        <v>244</v>
      </c>
      <c r="C252" s="982" t="s">
        <v>496</v>
      </c>
      <c r="D252" s="982" t="s">
        <v>1647</v>
      </c>
      <c r="E252" s="65" t="s">
        <v>1732</v>
      </c>
      <c r="F252" s="983">
        <v>616</v>
      </c>
      <c r="G252" s="80">
        <f t="shared" si="3"/>
        <v>616</v>
      </c>
      <c r="H252" s="80">
        <v>616</v>
      </c>
      <c r="I252" s="80" t="s">
        <v>97</v>
      </c>
      <c r="J252" s="149">
        <v>852.78999999999905</v>
      </c>
      <c r="K252" s="149">
        <v>2792.04</v>
      </c>
      <c r="L252" s="921">
        <v>39507</v>
      </c>
      <c r="M252" s="921">
        <v>39533</v>
      </c>
      <c r="N252" s="984" t="s">
        <v>97</v>
      </c>
      <c r="O252" s="903">
        <v>72</v>
      </c>
      <c r="P252" s="904">
        <v>1.0900000000000001</v>
      </c>
      <c r="Q252" s="943"/>
      <c r="R252" s="906"/>
    </row>
    <row r="253" spans="1:18" x14ac:dyDescent="0.2">
      <c r="A253" s="1"/>
      <c r="B253" s="981" t="s">
        <v>245</v>
      </c>
      <c r="C253" s="982" t="s">
        <v>497</v>
      </c>
      <c r="D253" s="982" t="s">
        <v>1647</v>
      </c>
      <c r="E253" s="65" t="s">
        <v>1732</v>
      </c>
      <c r="F253" s="983">
        <v>4480</v>
      </c>
      <c r="G253" s="80">
        <f t="shared" si="3"/>
        <v>4480</v>
      </c>
      <c r="H253" s="80">
        <v>4480</v>
      </c>
      <c r="I253" s="80" t="s">
        <v>97</v>
      </c>
      <c r="J253" s="149">
        <v>2718.8099999999899</v>
      </c>
      <c r="K253" s="149">
        <v>21239.84</v>
      </c>
      <c r="L253" s="921">
        <v>39475</v>
      </c>
      <c r="M253" s="921">
        <v>40883</v>
      </c>
      <c r="N253" s="984" t="s">
        <v>97</v>
      </c>
      <c r="O253" s="903">
        <v>91</v>
      </c>
      <c r="P253" s="904">
        <v>0.02</v>
      </c>
      <c r="Q253" s="943"/>
      <c r="R253" s="906"/>
    </row>
    <row r="254" spans="1:18" x14ac:dyDescent="0.2">
      <c r="A254" s="1"/>
      <c r="B254" s="981" t="s">
        <v>246</v>
      </c>
      <c r="C254" s="985" t="s">
        <v>498</v>
      </c>
      <c r="D254" s="985" t="s">
        <v>1647</v>
      </c>
      <c r="E254" s="986" t="s">
        <v>1732</v>
      </c>
      <c r="F254" s="918">
        <v>1730</v>
      </c>
      <c r="G254" s="987">
        <f t="shared" si="3"/>
        <v>1730</v>
      </c>
      <c r="H254" s="987">
        <v>1730</v>
      </c>
      <c r="I254" s="987" t="s">
        <v>97</v>
      </c>
      <c r="J254" s="923">
        <v>875.71</v>
      </c>
      <c r="K254" s="923">
        <v>6350.13</v>
      </c>
      <c r="L254" s="924">
        <v>39132</v>
      </c>
      <c r="M254" s="924">
        <v>40883</v>
      </c>
      <c r="N254" s="988" t="s">
        <v>97</v>
      </c>
      <c r="O254" s="914">
        <v>82</v>
      </c>
      <c r="P254" s="915">
        <v>0.98</v>
      </c>
      <c r="Q254" s="943"/>
      <c r="R254" s="906"/>
    </row>
    <row r="255" spans="1:18" x14ac:dyDescent="0.2">
      <c r="A255" s="1"/>
      <c r="B255" s="981" t="s">
        <v>247</v>
      </c>
      <c r="C255" s="982" t="s">
        <v>499</v>
      </c>
      <c r="D255" s="982" t="s">
        <v>1691</v>
      </c>
      <c r="E255" s="65" t="s">
        <v>639</v>
      </c>
      <c r="F255" s="983">
        <v>1140</v>
      </c>
      <c r="G255" s="80">
        <f t="shared" si="3"/>
        <v>1140</v>
      </c>
      <c r="H255" s="80">
        <v>1140</v>
      </c>
      <c r="I255" s="80" t="s">
        <v>97</v>
      </c>
      <c r="J255" s="149">
        <v>1075.1400000000001</v>
      </c>
      <c r="K255" s="149">
        <v>3821.8899999999899</v>
      </c>
      <c r="L255" s="921">
        <v>39462</v>
      </c>
      <c r="M255" s="921">
        <v>39479</v>
      </c>
      <c r="N255" s="984" t="s">
        <v>97</v>
      </c>
      <c r="O255" s="903">
        <v>126</v>
      </c>
      <c r="P255" s="904">
        <v>3.65</v>
      </c>
      <c r="Q255" s="943"/>
      <c r="R255" s="906"/>
    </row>
    <row r="256" spans="1:18" x14ac:dyDescent="0.2">
      <c r="A256" s="1"/>
      <c r="B256" s="981" t="s">
        <v>248</v>
      </c>
      <c r="C256" s="985" t="s">
        <v>500</v>
      </c>
      <c r="D256" s="985" t="s">
        <v>1691</v>
      </c>
      <c r="E256" s="986" t="s">
        <v>639</v>
      </c>
      <c r="F256" s="918">
        <v>466</v>
      </c>
      <c r="G256" s="987">
        <f t="shared" si="3"/>
        <v>466</v>
      </c>
      <c r="H256" s="987">
        <v>466</v>
      </c>
      <c r="I256" s="987" t="s">
        <v>97</v>
      </c>
      <c r="J256" s="923">
        <v>894.52999999999895</v>
      </c>
      <c r="K256" s="923">
        <v>1473.76</v>
      </c>
      <c r="L256" s="924">
        <v>39462</v>
      </c>
      <c r="M256" s="924">
        <v>39479</v>
      </c>
      <c r="N256" s="988" t="s">
        <v>97</v>
      </c>
      <c r="O256" s="914">
        <v>56</v>
      </c>
      <c r="P256" s="915">
        <v>4.34</v>
      </c>
      <c r="Q256" s="943"/>
      <c r="R256" s="906"/>
    </row>
    <row r="257" spans="1:18" x14ac:dyDescent="0.2">
      <c r="A257" s="1"/>
      <c r="B257" s="981" t="s">
        <v>249</v>
      </c>
      <c r="C257" s="982" t="s">
        <v>501</v>
      </c>
      <c r="D257" s="982" t="s">
        <v>1691</v>
      </c>
      <c r="E257" s="65" t="s">
        <v>639</v>
      </c>
      <c r="F257" s="983">
        <v>949</v>
      </c>
      <c r="G257" s="80">
        <f t="shared" si="3"/>
        <v>949</v>
      </c>
      <c r="H257" s="80">
        <v>949</v>
      </c>
      <c r="I257" s="80" t="s">
        <v>97</v>
      </c>
      <c r="J257" s="149">
        <v>1274.45</v>
      </c>
      <c r="K257" s="149">
        <v>4482.22</v>
      </c>
      <c r="L257" s="921">
        <v>34936</v>
      </c>
      <c r="M257" s="921">
        <v>39630</v>
      </c>
      <c r="N257" s="984" t="s">
        <v>97</v>
      </c>
      <c r="O257" s="903">
        <v>225</v>
      </c>
      <c r="P257" s="904">
        <v>1.48</v>
      </c>
      <c r="Q257" s="943"/>
      <c r="R257" s="906"/>
    </row>
    <row r="258" spans="1:18" x14ac:dyDescent="0.2">
      <c r="A258" s="1"/>
      <c r="B258" s="981" t="s">
        <v>250</v>
      </c>
      <c r="C258" s="985" t="s">
        <v>502</v>
      </c>
      <c r="D258" s="985" t="s">
        <v>1651</v>
      </c>
      <c r="E258" s="986" t="s">
        <v>1733</v>
      </c>
      <c r="F258" s="918">
        <v>712</v>
      </c>
      <c r="G258" s="987">
        <f t="shared" si="3"/>
        <v>712</v>
      </c>
      <c r="H258" s="987">
        <v>712</v>
      </c>
      <c r="I258" s="987" t="s">
        <v>97</v>
      </c>
      <c r="J258" s="923">
        <v>710.49</v>
      </c>
      <c r="K258" s="923">
        <v>1686.3299999999899</v>
      </c>
      <c r="L258" s="924">
        <v>38938</v>
      </c>
      <c r="M258" s="924">
        <v>39135</v>
      </c>
      <c r="N258" s="988" t="s">
        <v>97</v>
      </c>
      <c r="O258" s="914">
        <v>22</v>
      </c>
      <c r="P258" s="915">
        <v>10.66</v>
      </c>
      <c r="Q258" s="943"/>
      <c r="R258" s="906"/>
    </row>
    <row r="259" spans="1:18" x14ac:dyDescent="0.2">
      <c r="A259" s="1"/>
      <c r="B259" s="981" t="s">
        <v>251</v>
      </c>
      <c r="C259" s="982" t="s">
        <v>503</v>
      </c>
      <c r="D259" s="982" t="s">
        <v>1651</v>
      </c>
      <c r="E259" s="65" t="s">
        <v>1733</v>
      </c>
      <c r="F259" s="983">
        <v>553</v>
      </c>
      <c r="G259" s="80">
        <f t="shared" si="3"/>
        <v>553</v>
      </c>
      <c r="H259" s="80">
        <v>553</v>
      </c>
      <c r="I259" s="80" t="s">
        <v>97</v>
      </c>
      <c r="J259" s="149">
        <v>378.27999999999901</v>
      </c>
      <c r="K259" s="149">
        <v>1678.6099999999899</v>
      </c>
      <c r="L259" s="921">
        <v>39466</v>
      </c>
      <c r="M259" s="921">
        <v>39507</v>
      </c>
      <c r="N259" s="984" t="s">
        <v>97</v>
      </c>
      <c r="O259" s="903">
        <v>86</v>
      </c>
      <c r="P259" s="904">
        <v>8.77</v>
      </c>
      <c r="Q259" s="943"/>
      <c r="R259" s="906"/>
    </row>
    <row r="260" spans="1:18" x14ac:dyDescent="0.2">
      <c r="A260" s="1"/>
      <c r="B260" s="981" t="s">
        <v>252</v>
      </c>
      <c r="C260" s="982" t="s">
        <v>504</v>
      </c>
      <c r="D260" s="982" t="s">
        <v>1651</v>
      </c>
      <c r="E260" s="65" t="s">
        <v>1733</v>
      </c>
      <c r="F260" s="983">
        <v>1020</v>
      </c>
      <c r="G260" s="80">
        <f t="shared" si="3"/>
        <v>1020</v>
      </c>
      <c r="H260" s="80">
        <v>1020</v>
      </c>
      <c r="I260" s="80" t="s">
        <v>97</v>
      </c>
      <c r="J260" s="149">
        <v>553.1</v>
      </c>
      <c r="K260" s="149">
        <v>2893.3499999999899</v>
      </c>
      <c r="L260" s="921">
        <v>39625</v>
      </c>
      <c r="M260" s="921">
        <v>39877</v>
      </c>
      <c r="N260" s="984" t="s">
        <v>97</v>
      </c>
      <c r="O260" s="903">
        <v>136</v>
      </c>
      <c r="P260" s="904">
        <v>6.77</v>
      </c>
      <c r="Q260" s="943"/>
      <c r="R260" s="906"/>
    </row>
    <row r="261" spans="1:18" x14ac:dyDescent="0.2">
      <c r="A261" s="1"/>
      <c r="B261" s="981" t="s">
        <v>253</v>
      </c>
      <c r="C261" s="982" t="s">
        <v>1502</v>
      </c>
      <c r="D261" s="982" t="s">
        <v>1651</v>
      </c>
      <c r="E261" s="65" t="s">
        <v>1733</v>
      </c>
      <c r="F261" s="983">
        <v>1590</v>
      </c>
      <c r="G261" s="80">
        <f t="shared" si="3"/>
        <v>1590</v>
      </c>
      <c r="H261" s="80">
        <v>1590</v>
      </c>
      <c r="I261" s="80" t="s">
        <v>97</v>
      </c>
      <c r="J261" s="149">
        <v>743.16999999999905</v>
      </c>
      <c r="K261" s="149">
        <v>3824.15</v>
      </c>
      <c r="L261" s="921">
        <v>39659</v>
      </c>
      <c r="M261" s="921">
        <v>40729</v>
      </c>
      <c r="N261" s="984" t="s">
        <v>97</v>
      </c>
      <c r="O261" s="903">
        <v>57</v>
      </c>
      <c r="P261" s="904">
        <v>7.73</v>
      </c>
      <c r="Q261" s="943"/>
      <c r="R261" s="906"/>
    </row>
    <row r="262" spans="1:18" x14ac:dyDescent="0.2">
      <c r="A262" s="1"/>
      <c r="B262" s="981" t="s">
        <v>254</v>
      </c>
      <c r="C262" s="985" t="s">
        <v>506</v>
      </c>
      <c r="D262" s="985" t="s">
        <v>1651</v>
      </c>
      <c r="E262" s="986" t="s">
        <v>1733</v>
      </c>
      <c r="F262" s="918">
        <v>3770</v>
      </c>
      <c r="G262" s="987">
        <f t="shared" si="3"/>
        <v>3770</v>
      </c>
      <c r="H262" s="987">
        <v>3770</v>
      </c>
      <c r="I262" s="987" t="s">
        <v>97</v>
      </c>
      <c r="J262" s="923">
        <v>1145.3199999999899</v>
      </c>
      <c r="K262" s="923">
        <v>9636.5</v>
      </c>
      <c r="L262" s="924">
        <v>39475</v>
      </c>
      <c r="M262" s="924">
        <v>40883</v>
      </c>
      <c r="N262" s="988" t="s">
        <v>97</v>
      </c>
      <c r="O262" s="914">
        <v>58</v>
      </c>
      <c r="P262" s="915">
        <v>5.99</v>
      </c>
      <c r="Q262" s="943"/>
      <c r="R262" s="906"/>
    </row>
    <row r="263" spans="1:18" x14ac:dyDescent="0.2">
      <c r="A263" s="1"/>
      <c r="B263" s="981" t="s">
        <v>255</v>
      </c>
      <c r="C263" s="982" t="s">
        <v>507</v>
      </c>
      <c r="D263" s="982" t="s">
        <v>1685</v>
      </c>
      <c r="E263" s="65" t="s">
        <v>1733</v>
      </c>
      <c r="F263" s="983">
        <v>652</v>
      </c>
      <c r="G263" s="80">
        <f t="shared" si="3"/>
        <v>652</v>
      </c>
      <c r="H263" s="80">
        <v>652</v>
      </c>
      <c r="I263" s="80" t="s">
        <v>97</v>
      </c>
      <c r="J263" s="149">
        <v>417.94</v>
      </c>
      <c r="K263" s="149">
        <v>1432.75</v>
      </c>
      <c r="L263" s="921">
        <v>39113</v>
      </c>
      <c r="M263" s="921">
        <v>39142</v>
      </c>
      <c r="N263" s="984" t="s">
        <v>97</v>
      </c>
      <c r="O263" s="903">
        <v>14</v>
      </c>
      <c r="P263" s="904">
        <v>6.04</v>
      </c>
      <c r="Q263" s="943"/>
      <c r="R263" s="906"/>
    </row>
    <row r="264" spans="1:18" x14ac:dyDescent="0.2">
      <c r="A264" s="1"/>
      <c r="B264" s="981" t="s">
        <v>256</v>
      </c>
      <c r="C264" s="982" t="s">
        <v>508</v>
      </c>
      <c r="D264" s="982" t="s">
        <v>1685</v>
      </c>
      <c r="E264" s="65" t="s">
        <v>1733</v>
      </c>
      <c r="F264" s="983">
        <v>794</v>
      </c>
      <c r="G264" s="80">
        <f t="shared" si="3"/>
        <v>794</v>
      </c>
      <c r="H264" s="80">
        <v>794</v>
      </c>
      <c r="I264" s="80" t="s">
        <v>97</v>
      </c>
      <c r="J264" s="149">
        <v>441.76999999999902</v>
      </c>
      <c r="K264" s="149">
        <v>1589.9</v>
      </c>
      <c r="L264" s="921">
        <v>39128</v>
      </c>
      <c r="M264" s="921">
        <v>39150</v>
      </c>
      <c r="N264" s="984" t="s">
        <v>97</v>
      </c>
      <c r="O264" s="903">
        <v>23</v>
      </c>
      <c r="P264" s="904">
        <v>5.95</v>
      </c>
      <c r="Q264" s="943"/>
      <c r="R264" s="906"/>
    </row>
    <row r="265" spans="1:18" x14ac:dyDescent="0.2">
      <c r="A265" s="1"/>
      <c r="B265" s="981" t="s">
        <v>257</v>
      </c>
      <c r="C265" s="982" t="s">
        <v>509</v>
      </c>
      <c r="D265" s="982" t="s">
        <v>1685</v>
      </c>
      <c r="E265" s="65" t="s">
        <v>1733</v>
      </c>
      <c r="F265" s="983">
        <v>1190</v>
      </c>
      <c r="G265" s="80">
        <f t="shared" si="3"/>
        <v>1190</v>
      </c>
      <c r="H265" s="80">
        <v>1190</v>
      </c>
      <c r="I265" s="80" t="s">
        <v>97</v>
      </c>
      <c r="J265" s="149">
        <v>384.47</v>
      </c>
      <c r="K265" s="149">
        <v>2956.4099999999899</v>
      </c>
      <c r="L265" s="921">
        <v>39665</v>
      </c>
      <c r="M265" s="921">
        <v>39786</v>
      </c>
      <c r="N265" s="984" t="s">
        <v>97</v>
      </c>
      <c r="O265" s="903">
        <v>55</v>
      </c>
      <c r="P265" s="904">
        <v>7.51</v>
      </c>
      <c r="Q265" s="943"/>
      <c r="R265" s="906"/>
    </row>
    <row r="266" spans="1:18" x14ac:dyDescent="0.2">
      <c r="A266" s="1"/>
      <c r="B266" s="981" t="s">
        <v>258</v>
      </c>
      <c r="C266" s="985" t="s">
        <v>1503</v>
      </c>
      <c r="D266" s="985" t="s">
        <v>607</v>
      </c>
      <c r="E266" s="986" t="s">
        <v>1733</v>
      </c>
      <c r="F266" s="918">
        <v>1020</v>
      </c>
      <c r="G266" s="987">
        <f t="shared" si="3"/>
        <v>1020</v>
      </c>
      <c r="H266" s="987">
        <v>1020</v>
      </c>
      <c r="I266" s="987" t="s">
        <v>97</v>
      </c>
      <c r="J266" s="923">
        <v>436.6</v>
      </c>
      <c r="K266" s="923">
        <v>2618.13</v>
      </c>
      <c r="L266" s="924">
        <v>39864</v>
      </c>
      <c r="M266" s="924">
        <v>40855</v>
      </c>
      <c r="N266" s="988" t="s">
        <v>97</v>
      </c>
      <c r="O266" s="914">
        <v>8</v>
      </c>
      <c r="P266" s="915">
        <v>11.4</v>
      </c>
      <c r="Q266" s="943"/>
      <c r="R266" s="906"/>
    </row>
    <row r="267" spans="1:18" x14ac:dyDescent="0.2">
      <c r="A267" s="1"/>
      <c r="B267" s="981" t="s">
        <v>259</v>
      </c>
      <c r="C267" s="982" t="s">
        <v>1504</v>
      </c>
      <c r="D267" s="982" t="s">
        <v>607</v>
      </c>
      <c r="E267" s="65" t="s">
        <v>1733</v>
      </c>
      <c r="F267" s="983">
        <v>1810</v>
      </c>
      <c r="G267" s="80">
        <f t="shared" ref="G267:G274" si="4">ROUNDDOWN(F267,0)</f>
        <v>1810</v>
      </c>
      <c r="H267" s="80">
        <v>1810</v>
      </c>
      <c r="I267" s="80" t="s">
        <v>97</v>
      </c>
      <c r="J267" s="149">
        <v>694.62</v>
      </c>
      <c r="K267" s="149">
        <v>4231.4099999999899</v>
      </c>
      <c r="L267" s="921">
        <v>39123</v>
      </c>
      <c r="M267" s="921">
        <v>41520</v>
      </c>
      <c r="N267" s="984" t="s">
        <v>97</v>
      </c>
      <c r="O267" s="903">
        <v>29</v>
      </c>
      <c r="P267" s="904">
        <v>9.93</v>
      </c>
      <c r="Q267" s="943"/>
      <c r="R267" s="906"/>
    </row>
    <row r="268" spans="1:18" x14ac:dyDescent="0.2">
      <c r="A268" s="1"/>
      <c r="B268" s="981" t="s">
        <v>260</v>
      </c>
      <c r="C268" s="982" t="s">
        <v>512</v>
      </c>
      <c r="D268" s="982" t="s">
        <v>1657</v>
      </c>
      <c r="E268" s="65" t="s">
        <v>640</v>
      </c>
      <c r="F268" s="983">
        <v>588</v>
      </c>
      <c r="G268" s="80">
        <f t="shared" si="4"/>
        <v>588</v>
      </c>
      <c r="H268" s="80">
        <v>588</v>
      </c>
      <c r="I268" s="80" t="s">
        <v>97</v>
      </c>
      <c r="J268" s="149">
        <v>449.00999999999902</v>
      </c>
      <c r="K268" s="149">
        <v>2299.36</v>
      </c>
      <c r="L268" s="921">
        <v>39149</v>
      </c>
      <c r="M268" s="921">
        <v>39218</v>
      </c>
      <c r="N268" s="984" t="s">
        <v>97</v>
      </c>
      <c r="O268" s="903">
        <v>99</v>
      </c>
      <c r="P268" s="904">
        <v>1.46</v>
      </c>
      <c r="Q268" s="943"/>
      <c r="R268" s="906"/>
    </row>
    <row r="269" spans="1:18" x14ac:dyDescent="0.2">
      <c r="A269" s="1"/>
      <c r="B269" s="981" t="s">
        <v>261</v>
      </c>
      <c r="C269" s="982" t="s">
        <v>513</v>
      </c>
      <c r="D269" s="982" t="s">
        <v>1657</v>
      </c>
      <c r="E269" s="65" t="s">
        <v>640</v>
      </c>
      <c r="F269" s="983">
        <v>265</v>
      </c>
      <c r="G269" s="80">
        <f t="shared" si="4"/>
        <v>265</v>
      </c>
      <c r="H269" s="80">
        <v>265</v>
      </c>
      <c r="I269" s="80" t="s">
        <v>97</v>
      </c>
      <c r="J269" s="149">
        <v>331.13999999999902</v>
      </c>
      <c r="K269" s="149">
        <v>994.22</v>
      </c>
      <c r="L269" s="921">
        <v>39153</v>
      </c>
      <c r="M269" s="921">
        <v>39218</v>
      </c>
      <c r="N269" s="984" t="s">
        <v>97</v>
      </c>
      <c r="O269" s="903">
        <v>50</v>
      </c>
      <c r="P269" s="904">
        <v>2.4700000000000002</v>
      </c>
      <c r="Q269" s="943"/>
      <c r="R269" s="906"/>
    </row>
    <row r="270" spans="1:18" x14ac:dyDescent="0.2">
      <c r="A270" s="1"/>
      <c r="B270" s="981" t="s">
        <v>262</v>
      </c>
      <c r="C270" s="985" t="s">
        <v>514</v>
      </c>
      <c r="D270" s="985" t="s">
        <v>1657</v>
      </c>
      <c r="E270" s="986" t="s">
        <v>640</v>
      </c>
      <c r="F270" s="918">
        <v>398</v>
      </c>
      <c r="G270" s="987">
        <f t="shared" si="4"/>
        <v>398</v>
      </c>
      <c r="H270" s="987">
        <v>398</v>
      </c>
      <c r="I270" s="987" t="s">
        <v>97</v>
      </c>
      <c r="J270" s="923">
        <v>369.88</v>
      </c>
      <c r="K270" s="923">
        <v>1345.0799999999899</v>
      </c>
      <c r="L270" s="924">
        <v>39492</v>
      </c>
      <c r="M270" s="924">
        <v>39512</v>
      </c>
      <c r="N270" s="988" t="s">
        <v>97</v>
      </c>
      <c r="O270" s="914">
        <v>62</v>
      </c>
      <c r="P270" s="915">
        <v>0.63</v>
      </c>
      <c r="Q270" s="943"/>
      <c r="R270" s="906"/>
    </row>
    <row r="271" spans="1:18" x14ac:dyDescent="0.2">
      <c r="A271" s="1"/>
      <c r="B271" s="981" t="s">
        <v>263</v>
      </c>
      <c r="C271" s="982" t="s">
        <v>515</v>
      </c>
      <c r="D271" s="982" t="s">
        <v>1657</v>
      </c>
      <c r="E271" s="65" t="s">
        <v>640</v>
      </c>
      <c r="F271" s="983">
        <v>622</v>
      </c>
      <c r="G271" s="80">
        <f>ROUNDDOWN(F271,0)</f>
        <v>622</v>
      </c>
      <c r="H271" s="80">
        <v>622</v>
      </c>
      <c r="I271" s="80" t="s">
        <v>97</v>
      </c>
      <c r="J271" s="149">
        <v>490.50999999999902</v>
      </c>
      <c r="K271" s="149">
        <v>2080.0799999999899</v>
      </c>
      <c r="L271" s="921">
        <v>39510</v>
      </c>
      <c r="M271" s="921">
        <v>39526</v>
      </c>
      <c r="N271" s="984" t="s">
        <v>97</v>
      </c>
      <c r="O271" s="903">
        <v>94</v>
      </c>
      <c r="P271" s="904">
        <v>2.37</v>
      </c>
      <c r="Q271" s="943"/>
      <c r="R271" s="906"/>
    </row>
    <row r="272" spans="1:18" x14ac:dyDescent="0.2">
      <c r="A272" s="1"/>
      <c r="B272" s="981" t="s">
        <v>264</v>
      </c>
      <c r="C272" s="982" t="s">
        <v>516</v>
      </c>
      <c r="D272" s="982" t="s">
        <v>1657</v>
      </c>
      <c r="E272" s="65" t="s">
        <v>640</v>
      </c>
      <c r="F272" s="983">
        <v>604</v>
      </c>
      <c r="G272" s="80">
        <f t="shared" si="4"/>
        <v>604</v>
      </c>
      <c r="H272" s="80">
        <v>604</v>
      </c>
      <c r="I272" s="80" t="s">
        <v>97</v>
      </c>
      <c r="J272" s="149">
        <v>1010.33</v>
      </c>
      <c r="K272" s="149">
        <v>2194.85</v>
      </c>
      <c r="L272" s="921">
        <v>39518</v>
      </c>
      <c r="M272" s="921">
        <v>39535</v>
      </c>
      <c r="N272" s="984" t="s">
        <v>97</v>
      </c>
      <c r="O272" s="903">
        <v>59</v>
      </c>
      <c r="P272" s="904">
        <v>0.67</v>
      </c>
      <c r="Q272" s="943"/>
      <c r="R272" s="906"/>
    </row>
    <row r="273" spans="1:18" ht="15.5" thickBot="1" x14ac:dyDescent="0.25">
      <c r="A273" s="1"/>
      <c r="B273" s="989" t="s">
        <v>803</v>
      </c>
      <c r="C273" s="982" t="s">
        <v>816</v>
      </c>
      <c r="D273" s="982" t="s">
        <v>1651</v>
      </c>
      <c r="E273" s="65" t="s">
        <v>1733</v>
      </c>
      <c r="F273" s="983">
        <v>1110</v>
      </c>
      <c r="G273" s="80">
        <f t="shared" si="4"/>
        <v>1110</v>
      </c>
      <c r="H273" s="80">
        <v>1110</v>
      </c>
      <c r="I273" s="80" t="s">
        <v>97</v>
      </c>
      <c r="J273" s="149">
        <v>400.53</v>
      </c>
      <c r="K273" s="149">
        <v>2393.4699999999998</v>
      </c>
      <c r="L273" s="921">
        <v>39672</v>
      </c>
      <c r="M273" s="921">
        <v>42465</v>
      </c>
      <c r="N273" s="984" t="s">
        <v>97</v>
      </c>
      <c r="O273" s="903">
        <v>31</v>
      </c>
      <c r="P273" s="904">
        <v>6.66</v>
      </c>
      <c r="Q273" s="943"/>
      <c r="R273" s="906"/>
    </row>
    <row r="274" spans="1:18" ht="15.5" thickTop="1" x14ac:dyDescent="0.2">
      <c r="A274" s="1"/>
      <c r="B274" s="990" t="s">
        <v>1734</v>
      </c>
      <c r="C274" s="991" t="s">
        <v>817</v>
      </c>
      <c r="D274" s="991" t="s">
        <v>617</v>
      </c>
      <c r="E274" s="992" t="s">
        <v>633</v>
      </c>
      <c r="F274" s="993">
        <v>4900</v>
      </c>
      <c r="G274" s="994">
        <f t="shared" si="4"/>
        <v>4900</v>
      </c>
      <c r="H274" s="994">
        <v>4900</v>
      </c>
      <c r="I274" s="995" t="s">
        <v>1630</v>
      </c>
      <c r="J274" s="996">
        <v>14427.02</v>
      </c>
      <c r="K274" s="996" t="s">
        <v>275</v>
      </c>
      <c r="L274" s="997" t="s">
        <v>1630</v>
      </c>
      <c r="M274" s="997">
        <v>42516</v>
      </c>
      <c r="N274" s="993" t="s">
        <v>266</v>
      </c>
      <c r="O274" s="993" t="s">
        <v>1630</v>
      </c>
      <c r="P274" s="998" t="s">
        <v>1630</v>
      </c>
      <c r="Q274" s="943"/>
      <c r="R274" s="906"/>
    </row>
    <row r="275" spans="1:18" ht="16.25" customHeight="1" x14ac:dyDescent="0.2">
      <c r="A275" s="1"/>
      <c r="O275" s="1003"/>
      <c r="P275" s="1003"/>
      <c r="R275" s="906"/>
    </row>
    <row r="276" spans="1:18" ht="16.25" customHeight="1" x14ac:dyDescent="0.2">
      <c r="A276" s="1"/>
      <c r="B276" s="1004"/>
      <c r="C276" s="1005" t="s">
        <v>1735</v>
      </c>
      <c r="D276" s="1006" t="s">
        <v>1535</v>
      </c>
      <c r="E276" s="1006" t="s">
        <v>1630</v>
      </c>
      <c r="F276" s="1007">
        <f>SUM(F4:F274)</f>
        <v>922568.14099999995</v>
      </c>
      <c r="G276" s="1007">
        <v>922568</v>
      </c>
      <c r="H276" s="1007">
        <v>915388</v>
      </c>
      <c r="I276" s="1008">
        <v>7180</v>
      </c>
      <c r="J276" s="1009">
        <v>980213.94207436382</v>
      </c>
      <c r="K276" s="1009">
        <v>2244174.7899999982</v>
      </c>
      <c r="L276" s="1006" t="s">
        <v>97</v>
      </c>
      <c r="M276" s="1006" t="s">
        <v>97</v>
      </c>
      <c r="N276" s="1006" t="s">
        <v>97</v>
      </c>
      <c r="O276" s="1010">
        <v>24338</v>
      </c>
      <c r="P276" s="1011">
        <v>2.04</v>
      </c>
      <c r="R276" s="906"/>
    </row>
    <row r="277" spans="1:18" ht="16.25" customHeight="1" x14ac:dyDescent="0.2">
      <c r="A277" s="1"/>
      <c r="B277" s="1012"/>
      <c r="C277" s="1013" t="s">
        <v>1736</v>
      </c>
      <c r="D277" s="1014" t="s">
        <v>1535</v>
      </c>
      <c r="E277" s="1014" t="s">
        <v>1535</v>
      </c>
      <c r="F277" s="1015">
        <f>SUM(F4:F62)</f>
        <v>428110</v>
      </c>
      <c r="G277" s="1015">
        <v>428110</v>
      </c>
      <c r="H277" s="1015">
        <v>428110</v>
      </c>
      <c r="I277" s="1016" t="s">
        <v>97</v>
      </c>
      <c r="J277" s="1017">
        <v>198776.31207436498</v>
      </c>
      <c r="K277" s="1017">
        <v>785359.32999999903</v>
      </c>
      <c r="L277" s="1014" t="s">
        <v>97</v>
      </c>
      <c r="M277" s="1014" t="s">
        <v>97</v>
      </c>
      <c r="N277" s="1014" t="s">
        <v>97</v>
      </c>
      <c r="O277" s="1018">
        <v>3250</v>
      </c>
      <c r="P277" s="1014" t="s">
        <v>97</v>
      </c>
      <c r="R277" s="906"/>
    </row>
    <row r="278" spans="1:18" ht="16.25" customHeight="1" x14ac:dyDescent="0.2">
      <c r="A278" s="1"/>
      <c r="B278" s="1019"/>
      <c r="C278" s="1020" t="s">
        <v>1737</v>
      </c>
      <c r="D278" s="1021" t="s">
        <v>1535</v>
      </c>
      <c r="E278" s="1021" t="s">
        <v>1630</v>
      </c>
      <c r="F278" s="1022">
        <f t="shared" ref="F278" si="5">SUM(F63:F106)</f>
        <v>159783.141</v>
      </c>
      <c r="G278" s="1022">
        <v>159783</v>
      </c>
      <c r="H278" s="1022">
        <v>152603</v>
      </c>
      <c r="I278" s="1023">
        <v>7180</v>
      </c>
      <c r="J278" s="1024">
        <v>201743.43999999994</v>
      </c>
      <c r="K278" s="1024">
        <v>440964.84999999963</v>
      </c>
      <c r="L278" s="1021" t="s">
        <v>97</v>
      </c>
      <c r="M278" s="1021" t="s">
        <v>97</v>
      </c>
      <c r="N278" s="1021" t="s">
        <v>97</v>
      </c>
      <c r="O278" s="1025">
        <v>6892</v>
      </c>
      <c r="P278" s="1021" t="s">
        <v>97</v>
      </c>
      <c r="R278" s="906"/>
    </row>
    <row r="279" spans="1:18" ht="16.25" customHeight="1" x14ac:dyDescent="0.2">
      <c r="B279" s="1026"/>
      <c r="C279" s="1027" t="s">
        <v>1738</v>
      </c>
      <c r="D279" s="1028" t="s">
        <v>1535</v>
      </c>
      <c r="E279" s="1028" t="s">
        <v>1535</v>
      </c>
      <c r="F279" s="1029">
        <f>SUM(F107:F123)</f>
        <v>145730</v>
      </c>
      <c r="G279" s="1029">
        <v>145730</v>
      </c>
      <c r="H279" s="1029">
        <v>145730</v>
      </c>
      <c r="I279" s="1030" t="s">
        <v>97</v>
      </c>
      <c r="J279" s="1031">
        <v>428475.53999999934</v>
      </c>
      <c r="K279" s="1031">
        <v>660643.58999999939</v>
      </c>
      <c r="L279" s="1028" t="s">
        <v>97</v>
      </c>
      <c r="M279" s="1028" t="s">
        <v>97</v>
      </c>
      <c r="N279" s="1028" t="s">
        <v>97</v>
      </c>
      <c r="O279" s="1032">
        <v>3469</v>
      </c>
      <c r="P279" s="1033" t="s">
        <v>97</v>
      </c>
    </row>
    <row r="280" spans="1:18" ht="16.25" customHeight="1" x14ac:dyDescent="0.2">
      <c r="B280" s="1034"/>
      <c r="C280" s="1035" t="s">
        <v>1739</v>
      </c>
      <c r="D280" s="1036" t="s">
        <v>1630</v>
      </c>
      <c r="E280" s="1036" t="s">
        <v>1535</v>
      </c>
      <c r="F280" s="1037">
        <f>SUM(F124:F273)</f>
        <v>184045</v>
      </c>
      <c r="G280" s="1037">
        <v>184045</v>
      </c>
      <c r="H280" s="1037">
        <v>184045</v>
      </c>
      <c r="I280" s="1038" t="s">
        <v>97</v>
      </c>
      <c r="J280" s="1039">
        <v>136791.62999999989</v>
      </c>
      <c r="K280" s="1039">
        <v>357207.01999999967</v>
      </c>
      <c r="L280" s="1036" t="s">
        <v>97</v>
      </c>
      <c r="M280" s="1036" t="s">
        <v>97</v>
      </c>
      <c r="N280" s="1036" t="s">
        <v>97</v>
      </c>
      <c r="O280" s="1040">
        <v>10726</v>
      </c>
      <c r="P280" s="1041" t="s">
        <v>97</v>
      </c>
    </row>
    <row r="281" spans="1:18" ht="16.25" customHeight="1" x14ac:dyDescent="0.2">
      <c r="B281" s="1042"/>
      <c r="C281" s="1043" t="s">
        <v>1740</v>
      </c>
      <c r="D281" s="1044" t="s">
        <v>1630</v>
      </c>
      <c r="E281" s="1044" t="s">
        <v>1535</v>
      </c>
      <c r="F281" s="1045">
        <f>SUM(F274)</f>
        <v>4900</v>
      </c>
      <c r="G281" s="1045">
        <v>4900</v>
      </c>
      <c r="H281" s="1045">
        <v>4900</v>
      </c>
      <c r="I281" s="1046" t="s">
        <v>97</v>
      </c>
      <c r="J281" s="1047">
        <v>14427.02</v>
      </c>
      <c r="K281" s="1048" t="s">
        <v>97</v>
      </c>
      <c r="L281" s="1044" t="s">
        <v>97</v>
      </c>
      <c r="M281" s="1044" t="s">
        <v>97</v>
      </c>
      <c r="N281" s="1044" t="s">
        <v>97</v>
      </c>
      <c r="O281" s="1049" t="s">
        <v>97</v>
      </c>
      <c r="P281" s="1044" t="s">
        <v>97</v>
      </c>
    </row>
    <row r="282" spans="1:18" ht="16.25" customHeight="1" x14ac:dyDescent="0.2">
      <c r="B282" s="870" t="s">
        <v>1741</v>
      </c>
    </row>
    <row r="283" spans="1:18" ht="16.25" customHeight="1" x14ac:dyDescent="0.2"/>
    <row r="284" spans="1:18" ht="16.25" customHeight="1" x14ac:dyDescent="0.2">
      <c r="B284" s="870" t="s">
        <v>1742</v>
      </c>
    </row>
    <row r="285" spans="1:18" s="883" customFormat="1" ht="27.75" customHeight="1" x14ac:dyDescent="0.2">
      <c r="A285" s="135"/>
      <c r="B285" s="871" t="s">
        <v>699</v>
      </c>
      <c r="C285" s="872" t="s">
        <v>1743</v>
      </c>
      <c r="D285" s="872" t="s">
        <v>1744</v>
      </c>
      <c r="E285" s="873" t="s">
        <v>1745</v>
      </c>
      <c r="F285" s="874" t="s">
        <v>594</v>
      </c>
      <c r="G285" s="874" t="s">
        <v>1746</v>
      </c>
      <c r="H285" s="875" t="s">
        <v>1747</v>
      </c>
      <c r="I285" s="876" t="s">
        <v>1748</v>
      </c>
      <c r="J285" s="877" t="s">
        <v>604</v>
      </c>
      <c r="K285" s="877" t="s">
        <v>1749</v>
      </c>
      <c r="L285" s="878" t="s">
        <v>1750</v>
      </c>
      <c r="M285" s="879" t="s">
        <v>1624</v>
      </c>
      <c r="N285" s="1050" t="s">
        <v>1625</v>
      </c>
      <c r="O285" s="1051"/>
      <c r="P285" s="1051"/>
      <c r="Q285" s="1052"/>
    </row>
    <row r="286" spans="1:18" s="883" customFormat="1" ht="20.25" customHeight="1" x14ac:dyDescent="0.2">
      <c r="A286" s="135"/>
      <c r="B286" s="884"/>
      <c r="C286" s="885"/>
      <c r="D286" s="886"/>
      <c r="E286" s="887" t="s">
        <v>1193</v>
      </c>
      <c r="F286" s="888" t="s">
        <v>1751</v>
      </c>
      <c r="G286" s="888" t="s">
        <v>1751</v>
      </c>
      <c r="H286" s="888" t="s">
        <v>1194</v>
      </c>
      <c r="I286" s="888" t="s">
        <v>1751</v>
      </c>
      <c r="J286" s="889" t="s">
        <v>1752</v>
      </c>
      <c r="K286" s="889" t="s">
        <v>0</v>
      </c>
      <c r="L286" s="890"/>
      <c r="M286" s="891"/>
      <c r="N286" s="1053"/>
      <c r="O286" s="1051"/>
      <c r="P286" s="1051"/>
      <c r="Q286" s="1052"/>
    </row>
    <row r="287" spans="1:18" s="883" customFormat="1" ht="54" x14ac:dyDescent="0.2">
      <c r="A287" s="135"/>
      <c r="B287" s="939" t="s">
        <v>58</v>
      </c>
      <c r="C287" s="368" t="s">
        <v>323</v>
      </c>
      <c r="D287" s="1054" t="s">
        <v>1753</v>
      </c>
      <c r="E287" s="908" t="s">
        <v>634</v>
      </c>
      <c r="F287" s="909">
        <v>16600</v>
      </c>
      <c r="G287" s="910">
        <f t="shared" ref="G287" si="6">ROUNDDOWN(F287,0)</f>
        <v>16600</v>
      </c>
      <c r="H287" s="910">
        <v>16600</v>
      </c>
      <c r="I287" s="910" t="s">
        <v>1630</v>
      </c>
      <c r="J287" s="926">
        <v>19194.64</v>
      </c>
      <c r="K287" s="927">
        <v>97699.839999999895</v>
      </c>
      <c r="L287" s="929" t="s">
        <v>1754</v>
      </c>
      <c r="M287" s="901">
        <v>41439</v>
      </c>
      <c r="N287" s="902" t="s">
        <v>1627</v>
      </c>
      <c r="O287" s="713"/>
      <c r="P287" s="713"/>
    </row>
    <row r="288" spans="1:18" ht="27" x14ac:dyDescent="0.2">
      <c r="A288" s="1"/>
      <c r="B288" s="962" t="s">
        <v>106</v>
      </c>
      <c r="C288" s="1055" t="s">
        <v>366</v>
      </c>
      <c r="D288" s="1056" t="s">
        <v>620</v>
      </c>
      <c r="E288" s="965" t="s">
        <v>1700</v>
      </c>
      <c r="F288" s="963">
        <v>4660</v>
      </c>
      <c r="G288" s="966">
        <f>ROUNDDOWN(F288,0)</f>
        <v>4660</v>
      </c>
      <c r="H288" s="966">
        <v>4660</v>
      </c>
      <c r="I288" s="966" t="s">
        <v>97</v>
      </c>
      <c r="J288" s="911">
        <v>10335</v>
      </c>
      <c r="K288" s="911">
        <v>30421.7</v>
      </c>
      <c r="L288" s="912">
        <v>33482</v>
      </c>
      <c r="M288" s="912">
        <v>41439</v>
      </c>
      <c r="N288" s="913" t="s">
        <v>97</v>
      </c>
      <c r="O288" s="713"/>
      <c r="P288" s="713"/>
    </row>
  </sheetData>
  <sheetProtection password="DD24" sheet="1" objects="1" scenarios="1"/>
  <phoneticPr fontId="2"/>
  <conditionalFormatting sqref="C288:N288 C275:P275 N95:N97 E98:O98 E102:O103 E99:K101 M99:O101 E107:P213 E104:K104 M104:O104 E214:N214 E4:P89 E90:O94 E105:O106 E215:P274">
    <cfRule type="expression" dxfId="109" priority="39">
      <formula>MOD(ROW(),2)=0</formula>
    </cfRule>
  </conditionalFormatting>
  <conditionalFormatting sqref="C287:K287 M287:N287">
    <cfRule type="expression" dxfId="108" priority="38">
      <formula>MOD(ROW(),2)=0</formula>
    </cfRule>
  </conditionalFormatting>
  <conditionalFormatting sqref="C287:K287 M287:N287">
    <cfRule type="expression" dxfId="107" priority="37">
      <formula>MOD(ROW(),2)=0</formula>
    </cfRule>
  </conditionalFormatting>
  <conditionalFormatting sqref="C287:K287 M287:N287">
    <cfRule type="expression" dxfId="106" priority="36">
      <formula>MOD(ROW(),2)=0</formula>
    </cfRule>
  </conditionalFormatting>
  <conditionalFormatting sqref="H97:M97 O97 F97">
    <cfRule type="expression" dxfId="105" priority="35">
      <formula>MOD(ROW(),2)=0</formula>
    </cfRule>
  </conditionalFormatting>
  <conditionalFormatting sqref="H95:M95 F95 O95">
    <cfRule type="expression" dxfId="104" priority="34">
      <formula>MOD(ROW(),2)=0</formula>
    </cfRule>
  </conditionalFormatting>
  <conditionalFormatting sqref="H96:M96 F96 O96">
    <cfRule type="expression" dxfId="103" priority="33">
      <formula>MOD(ROW(),2)=0</formula>
    </cfRule>
  </conditionalFormatting>
  <conditionalFormatting sqref="G95:G97">
    <cfRule type="expression" dxfId="102" priority="32">
      <formula>MOD(ROW(),2)=0</formula>
    </cfRule>
  </conditionalFormatting>
  <conditionalFormatting sqref="E95:E96">
    <cfRule type="expression" dxfId="101" priority="31">
      <formula>MOD(ROW(),2)=0</formula>
    </cfRule>
  </conditionalFormatting>
  <conditionalFormatting sqref="E97">
    <cfRule type="expression" dxfId="100" priority="30">
      <formula>MOD(ROW(),2)=0</formula>
    </cfRule>
  </conditionalFormatting>
  <conditionalFormatting sqref="C4:D46 C98:D274 C49:D94">
    <cfRule type="expression" dxfId="99" priority="29">
      <formula>MOD(ROW(),2)=0</formula>
    </cfRule>
  </conditionalFormatting>
  <conditionalFormatting sqref="L99:L101">
    <cfRule type="expression" dxfId="98" priority="28">
      <formula>MOD(ROW(),2)=0</formula>
    </cfRule>
  </conditionalFormatting>
  <conditionalFormatting sqref="L99:L101">
    <cfRule type="expression" dxfId="97" priority="23">
      <formula>MOD(ROW(),2)=1</formula>
    </cfRule>
    <cfRule type="expression" dxfId="96" priority="24">
      <formula>MOD(ROW(),2)=1</formula>
    </cfRule>
    <cfRule type="expression" dxfId="95" priority="25">
      <formula>"　=MOD(ROW(),2)=1 "</formula>
    </cfRule>
    <cfRule type="expression" dxfId="94" priority="26">
      <formula>MOD(ROW(),2)=0</formula>
    </cfRule>
    <cfRule type="expression" dxfId="93" priority="27">
      <formula>MOD(ROW(),2)=0</formula>
    </cfRule>
  </conditionalFormatting>
  <conditionalFormatting sqref="L104">
    <cfRule type="expression" dxfId="92" priority="22">
      <formula>MOD(ROW(),2)=0</formula>
    </cfRule>
  </conditionalFormatting>
  <conditionalFormatting sqref="L104">
    <cfRule type="expression" dxfId="91" priority="17">
      <formula>MOD(ROW(),2)=1</formula>
    </cfRule>
    <cfRule type="expression" dxfId="90" priority="18">
      <formula>MOD(ROW(),2)=1</formula>
    </cfRule>
    <cfRule type="expression" dxfId="89" priority="19">
      <formula>"　=MOD(ROW(),2)=1 "</formula>
    </cfRule>
    <cfRule type="expression" dxfId="88" priority="20">
      <formula>MOD(ROW(),2)=0</formula>
    </cfRule>
    <cfRule type="expression" dxfId="87" priority="21">
      <formula>MOD(ROW(),2)=0</formula>
    </cfRule>
  </conditionalFormatting>
  <conditionalFormatting sqref="L287">
    <cfRule type="expression" dxfId="86" priority="12">
      <formula>MOD(ROW(),2)=1</formula>
    </cfRule>
    <cfRule type="expression" dxfId="85" priority="13">
      <formula>MOD(ROW(),2)=1</formula>
    </cfRule>
    <cfRule type="expression" dxfId="84" priority="14">
      <formula>"　=MOD(ROW(),2)=1 "</formula>
    </cfRule>
    <cfRule type="expression" dxfId="83" priority="15">
      <formula>MOD(ROW(),2)=0</formula>
    </cfRule>
    <cfRule type="expression" dxfId="82" priority="16">
      <formula>MOD(ROW(),2)=0</formula>
    </cfRule>
  </conditionalFormatting>
  <conditionalFormatting sqref="O214:P214">
    <cfRule type="expression" dxfId="81" priority="7">
      <formula>MOD(ROW(),2)=1</formula>
    </cfRule>
    <cfRule type="expression" dxfId="80" priority="8">
      <formula>MOD(ROW(),2)=1</formula>
    </cfRule>
    <cfRule type="expression" dxfId="79" priority="9">
      <formula>"　=MOD(ROW(),2)=1 "</formula>
    </cfRule>
    <cfRule type="expression" dxfId="78" priority="10">
      <formula>MOD(ROW(),2)=0</formula>
    </cfRule>
    <cfRule type="expression" dxfId="77" priority="11">
      <formula>MOD(ROW(),2)=0</formula>
    </cfRule>
  </conditionalFormatting>
  <conditionalFormatting sqref="C47:D48">
    <cfRule type="expression" dxfId="76" priority="6">
      <formula>MOD(ROW(),2)=0</formula>
    </cfRule>
  </conditionalFormatting>
  <conditionalFormatting sqref="C95:D97">
    <cfRule type="expression" dxfId="75" priority="5">
      <formula>MOD(ROW(),2)=0</formula>
    </cfRule>
  </conditionalFormatting>
  <conditionalFormatting sqref="P98:P106 P90:P94">
    <cfRule type="expression" dxfId="74" priority="4">
      <formula>MOD(ROW(),2)=0</formula>
    </cfRule>
  </conditionalFormatting>
  <conditionalFormatting sqref="P97">
    <cfRule type="expression" dxfId="73" priority="3">
      <formula>MOD(ROW(),2)=0</formula>
    </cfRule>
  </conditionalFormatting>
  <conditionalFormatting sqref="P95">
    <cfRule type="expression" dxfId="72" priority="2">
      <formula>MOD(ROW(),2)=0</formula>
    </cfRule>
  </conditionalFormatting>
  <conditionalFormatting sqref="P96">
    <cfRule type="expression" dxfId="71"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V27"/>
  <sheetViews>
    <sheetView showGridLines="0" zoomScaleNormal="100" workbookViewId="0">
      <pane xSplit="2" topLeftCell="C1" activePane="topRight" state="frozen"/>
      <selection pane="topRight" activeCell="H5" sqref="H5"/>
    </sheetView>
  </sheetViews>
  <sheetFormatPr defaultColWidth="9" defaultRowHeight="23.25" customHeight="1" x14ac:dyDescent="0.3"/>
  <cols>
    <col min="1" max="1" width="3.453125" style="1057" customWidth="1"/>
    <col min="2" max="2" width="24.1796875" style="1057" bestFit="1" customWidth="1"/>
    <col min="3" max="9" width="17" style="1059" customWidth="1"/>
    <col min="10" max="282" width="17" style="1057" customWidth="1"/>
    <col min="283" max="16384" width="9" style="1057"/>
  </cols>
  <sheetData>
    <row r="1" spans="1:282" ht="23.25" customHeight="1" x14ac:dyDescent="0.35">
      <c r="B1" s="1058" t="s">
        <v>1755</v>
      </c>
      <c r="H1" s="1060"/>
      <c r="J1" s="1059"/>
      <c r="DY1" s="1061"/>
    </row>
    <row r="2" spans="1:282" ht="23.25" customHeight="1" x14ac:dyDescent="0.3">
      <c r="A2" s="1062"/>
      <c r="B2" s="1062" t="s">
        <v>1756</v>
      </c>
      <c r="C2" s="1063"/>
      <c r="D2" s="1063"/>
      <c r="E2" s="1063"/>
      <c r="F2" s="1063"/>
      <c r="G2" s="1063"/>
      <c r="H2" s="1064"/>
      <c r="I2" s="1063"/>
      <c r="J2" s="1063"/>
      <c r="K2" s="1062"/>
      <c r="L2" s="1065"/>
      <c r="M2" s="1062"/>
      <c r="N2" s="1062"/>
      <c r="O2" s="1062"/>
      <c r="P2" s="1062"/>
      <c r="Q2" s="1062"/>
      <c r="R2" s="1062"/>
      <c r="S2" s="1062"/>
      <c r="T2" s="1062"/>
      <c r="U2" s="1062"/>
      <c r="V2" s="1062"/>
      <c r="W2" s="1062"/>
      <c r="X2" s="1062"/>
      <c r="Y2" s="1062"/>
      <c r="Z2" s="1062"/>
      <c r="AA2" s="1062"/>
      <c r="AB2" s="1062"/>
      <c r="AC2" s="1062"/>
      <c r="AD2" s="1062"/>
      <c r="AE2" s="1062"/>
      <c r="AF2" s="1065"/>
      <c r="AG2" s="1062"/>
      <c r="AH2" s="1062"/>
      <c r="AI2" s="1062"/>
      <c r="AJ2" s="1062"/>
      <c r="AK2" s="1062"/>
      <c r="AL2" s="1062"/>
      <c r="AM2" s="1062"/>
      <c r="AN2" s="1062"/>
      <c r="AO2" s="1062"/>
      <c r="AP2" s="1062"/>
      <c r="AQ2" s="1062"/>
      <c r="AR2" s="1062"/>
      <c r="AS2" s="1062"/>
      <c r="AT2" s="1062"/>
      <c r="AU2" s="1062"/>
      <c r="AV2" s="1062"/>
      <c r="AW2" s="1062"/>
      <c r="AX2" s="1062"/>
      <c r="AY2" s="1062"/>
      <c r="AZ2" s="1062"/>
      <c r="BA2" s="1062"/>
      <c r="BB2" s="1062"/>
      <c r="BC2" s="1062"/>
      <c r="BD2" s="1062"/>
      <c r="BE2" s="1062"/>
      <c r="BF2" s="1062"/>
      <c r="BG2" s="1062"/>
      <c r="BH2" s="1062"/>
      <c r="BI2" s="1062"/>
      <c r="BJ2" s="1062"/>
      <c r="BK2" s="1062"/>
      <c r="BL2" s="1062"/>
      <c r="BM2" s="1062"/>
      <c r="BN2" s="1062"/>
      <c r="BO2" s="1062"/>
      <c r="BP2" s="1062"/>
      <c r="BQ2" s="1062"/>
      <c r="BR2" s="1062"/>
      <c r="BS2" s="1062"/>
      <c r="BT2" s="1062"/>
      <c r="BU2" s="1062"/>
      <c r="BV2" s="1062"/>
      <c r="BW2" s="1062"/>
      <c r="BX2" s="1062"/>
      <c r="BY2" s="1062"/>
      <c r="BZ2" s="1062"/>
      <c r="CA2" s="1062"/>
      <c r="CB2" s="1062"/>
      <c r="CC2" s="1062"/>
      <c r="CD2" s="1062"/>
      <c r="CE2" s="1062"/>
      <c r="CF2" s="1062"/>
      <c r="CG2" s="1062"/>
      <c r="CH2" s="1062"/>
      <c r="CI2" s="1062"/>
      <c r="CJ2" s="1062"/>
      <c r="CK2" s="1062"/>
      <c r="CL2" s="1062"/>
      <c r="CM2" s="1062"/>
      <c r="CN2" s="1062"/>
      <c r="CO2" s="1062"/>
      <c r="CP2" s="1062"/>
      <c r="CQ2" s="1062"/>
      <c r="CR2" s="1062"/>
      <c r="CS2" s="1062"/>
      <c r="CT2" s="1062"/>
      <c r="CU2" s="1062"/>
      <c r="CV2" s="1065"/>
      <c r="CW2" s="1065"/>
      <c r="CX2" s="1065"/>
      <c r="CY2" s="1065"/>
      <c r="CZ2" s="1065"/>
      <c r="DA2" s="1062"/>
      <c r="DB2" s="1062"/>
      <c r="DC2" s="1062"/>
      <c r="DD2" s="1062"/>
      <c r="DE2" s="1062"/>
      <c r="DF2" s="1062"/>
      <c r="DG2" s="1065"/>
      <c r="DH2" s="1065"/>
      <c r="DI2" s="1065"/>
      <c r="DJ2" s="1062"/>
      <c r="DK2" s="1062"/>
      <c r="DL2" s="1062"/>
      <c r="DM2" s="1062"/>
      <c r="DN2" s="1062"/>
      <c r="DO2" s="1062"/>
      <c r="DP2" s="1062"/>
      <c r="DQ2" s="1062"/>
      <c r="DR2" s="1062"/>
      <c r="DS2" s="1062"/>
      <c r="DT2" s="1062"/>
      <c r="DU2" s="1062"/>
      <c r="DV2" s="1062"/>
      <c r="DW2" s="1062"/>
      <c r="DX2" s="1062"/>
      <c r="DY2" s="1065"/>
      <c r="DZ2" s="1061"/>
      <c r="EA2" s="1062"/>
      <c r="EB2" s="1062"/>
      <c r="EC2" s="1062"/>
      <c r="ED2" s="1062"/>
      <c r="EE2" s="1062"/>
      <c r="EF2" s="1062"/>
      <c r="EG2" s="1062"/>
      <c r="EH2" s="1062"/>
      <c r="EI2" s="1062"/>
      <c r="EJ2" s="1062"/>
      <c r="EK2" s="1062"/>
      <c r="EL2" s="1062"/>
      <c r="EM2" s="1062"/>
      <c r="EN2" s="1062"/>
      <c r="EO2" s="1062"/>
      <c r="EP2" s="1062"/>
      <c r="EQ2" s="1062"/>
      <c r="ER2" s="1062"/>
      <c r="ES2" s="1062"/>
      <c r="ET2" s="1062"/>
      <c r="EU2" s="1062"/>
      <c r="EV2" s="1062"/>
      <c r="EW2" s="1062"/>
      <c r="EX2" s="1062"/>
      <c r="EY2" s="1062"/>
      <c r="EZ2" s="1062"/>
      <c r="FA2" s="1062"/>
      <c r="FB2" s="1062"/>
      <c r="FC2" s="1062"/>
      <c r="FD2" s="1062"/>
      <c r="FE2" s="1062"/>
      <c r="FF2" s="1062"/>
      <c r="FG2" s="1062"/>
      <c r="FH2" s="1062"/>
      <c r="FI2" s="1062"/>
      <c r="FJ2" s="1062"/>
      <c r="FK2" s="1062"/>
      <c r="FL2" s="1062"/>
      <c r="FM2" s="1062"/>
      <c r="FN2" s="1062"/>
      <c r="FO2" s="1062"/>
      <c r="FP2" s="1062"/>
      <c r="FQ2" s="1062"/>
      <c r="FR2" s="1062"/>
      <c r="FS2" s="1062"/>
      <c r="FT2" s="1062"/>
      <c r="FU2" s="1062"/>
      <c r="FV2" s="1062"/>
      <c r="FW2" s="1062"/>
      <c r="FX2" s="1062"/>
      <c r="FY2" s="1062"/>
      <c r="FZ2" s="1062"/>
      <c r="GA2" s="1062"/>
      <c r="GB2" s="1062"/>
      <c r="GC2" s="1062"/>
      <c r="GD2" s="1062"/>
      <c r="GE2" s="1062"/>
      <c r="GF2" s="1062"/>
      <c r="GG2" s="1062"/>
      <c r="GH2" s="1062"/>
      <c r="GI2" s="1062"/>
      <c r="GJ2" s="1062"/>
      <c r="GK2" s="1062"/>
      <c r="GL2" s="1062"/>
      <c r="GM2" s="1062"/>
      <c r="GN2" s="1062"/>
      <c r="GO2" s="1062"/>
      <c r="GP2" s="1062"/>
      <c r="GQ2" s="1062"/>
      <c r="GR2" s="1062"/>
      <c r="GS2" s="1062"/>
      <c r="GT2" s="1062"/>
      <c r="GU2" s="1062"/>
      <c r="GV2" s="1062"/>
      <c r="GW2" s="1062"/>
      <c r="GX2" s="1062"/>
      <c r="GY2" s="1062"/>
      <c r="GZ2" s="1062"/>
      <c r="HA2" s="1062"/>
      <c r="HB2" s="1062"/>
      <c r="HC2" s="1062"/>
      <c r="HD2" s="1062"/>
      <c r="HE2" s="1062"/>
      <c r="HF2" s="1062"/>
      <c r="HG2" s="1062"/>
      <c r="HH2" s="1062"/>
      <c r="HI2" s="1062"/>
      <c r="HJ2" s="1062"/>
      <c r="HK2" s="1062"/>
      <c r="HL2" s="1062"/>
      <c r="HM2" s="1062"/>
      <c r="HN2" s="1062"/>
      <c r="HO2" s="1062"/>
      <c r="HP2" s="1062"/>
      <c r="HQ2" s="1062"/>
      <c r="HR2" s="1062"/>
      <c r="HS2" s="1062"/>
      <c r="HT2" s="1062"/>
      <c r="HU2" s="1062"/>
      <c r="HV2" s="1062"/>
      <c r="HW2" s="1062"/>
      <c r="HX2" s="1062"/>
      <c r="HY2" s="1062"/>
      <c r="HZ2" s="1062"/>
      <c r="IA2" s="1062"/>
      <c r="IB2" s="1062"/>
      <c r="IC2" s="1062"/>
      <c r="ID2" s="1062"/>
      <c r="IE2" s="1062"/>
      <c r="IF2" s="1062"/>
      <c r="IG2" s="1062"/>
      <c r="IH2" s="1062"/>
      <c r="II2" s="1062"/>
      <c r="IJ2" s="1065"/>
      <c r="IK2" s="1065"/>
      <c r="IL2" s="1065"/>
      <c r="IM2" s="1065"/>
      <c r="IN2" s="1062"/>
      <c r="IO2" s="1062"/>
      <c r="IP2" s="1062"/>
      <c r="IQ2" s="1062"/>
      <c r="IR2" s="1062"/>
      <c r="IS2" s="1062"/>
      <c r="IT2" s="1062"/>
      <c r="IU2" s="1062"/>
      <c r="IV2" s="1062"/>
      <c r="IW2" s="1062"/>
      <c r="IX2" s="1062"/>
      <c r="IY2" s="1062"/>
      <c r="IZ2" s="1062"/>
      <c r="JA2" s="1062"/>
      <c r="JB2" s="1062"/>
      <c r="JC2" s="1062"/>
      <c r="JD2" s="1062"/>
      <c r="JE2" s="1062"/>
      <c r="JF2" s="1062"/>
      <c r="JG2" s="1062"/>
    </row>
    <row r="3" spans="1:282" ht="23.25" customHeight="1" x14ac:dyDescent="0.3">
      <c r="A3" s="164"/>
      <c r="B3" s="360" t="s">
        <v>1757</v>
      </c>
      <c r="C3" s="1066" t="s">
        <v>97</v>
      </c>
      <c r="D3" s="1066" t="s">
        <v>97</v>
      </c>
      <c r="E3" s="1066" t="s">
        <v>97</v>
      </c>
      <c r="F3" s="1066" t="s">
        <v>97</v>
      </c>
      <c r="G3" s="1066" t="s">
        <v>97</v>
      </c>
      <c r="H3" s="1066" t="s">
        <v>97</v>
      </c>
      <c r="I3" s="718"/>
      <c r="J3" s="1066" t="s">
        <v>6</v>
      </c>
      <c r="K3" s="1066" t="s">
        <v>3</v>
      </c>
      <c r="L3" s="1066" t="s">
        <v>7</v>
      </c>
      <c r="M3" s="1066" t="s">
        <v>5</v>
      </c>
      <c r="N3" s="1066" t="s">
        <v>9</v>
      </c>
      <c r="O3" s="1066" t="s">
        <v>10</v>
      </c>
      <c r="P3" s="1066" t="s">
        <v>11</v>
      </c>
      <c r="Q3" s="1066" t="s">
        <v>12</v>
      </c>
      <c r="R3" s="1066" t="s">
        <v>13</v>
      </c>
      <c r="S3" s="1066" t="s">
        <v>15</v>
      </c>
      <c r="T3" s="1066" t="s">
        <v>17</v>
      </c>
      <c r="U3" s="1066" t="s">
        <v>18</v>
      </c>
      <c r="V3" s="1066" t="s">
        <v>19</v>
      </c>
      <c r="W3" s="1066" t="s">
        <v>20</v>
      </c>
      <c r="X3" s="1066" t="s">
        <v>21</v>
      </c>
      <c r="Y3" s="1066" t="s">
        <v>22</v>
      </c>
      <c r="Z3" s="1066" t="s">
        <v>23</v>
      </c>
      <c r="AA3" s="1066" t="s">
        <v>24</v>
      </c>
      <c r="AB3" s="1066" t="s">
        <v>25</v>
      </c>
      <c r="AC3" s="1066" t="s">
        <v>26</v>
      </c>
      <c r="AD3" s="1066" t="s">
        <v>28</v>
      </c>
      <c r="AE3" s="1066" t="s">
        <v>30</v>
      </c>
      <c r="AF3" s="1066" t="s">
        <v>31</v>
      </c>
      <c r="AG3" s="1066" t="s">
        <v>33</v>
      </c>
      <c r="AH3" s="1066" t="s">
        <v>36</v>
      </c>
      <c r="AI3" s="1066" t="s">
        <v>37</v>
      </c>
      <c r="AJ3" s="1066" t="s">
        <v>38</v>
      </c>
      <c r="AK3" s="1066" t="s">
        <v>39</v>
      </c>
      <c r="AL3" s="1066" t="s">
        <v>40</v>
      </c>
      <c r="AM3" s="1066" t="s">
        <v>41</v>
      </c>
      <c r="AN3" s="1066" t="s">
        <v>733</v>
      </c>
      <c r="AO3" s="1066" t="s">
        <v>734</v>
      </c>
      <c r="AP3" s="1066" t="s">
        <v>736</v>
      </c>
      <c r="AQ3" s="1066" t="s">
        <v>1218</v>
      </c>
      <c r="AR3" s="1066" t="s">
        <v>1219</v>
      </c>
      <c r="AS3" s="1066" t="s">
        <v>1220</v>
      </c>
      <c r="AT3" s="1066" t="s">
        <v>1222</v>
      </c>
      <c r="AU3" s="1066" t="s">
        <v>1223</v>
      </c>
      <c r="AV3" s="1066" t="s">
        <v>1224</v>
      </c>
      <c r="AW3" s="1066" t="s">
        <v>1225</v>
      </c>
      <c r="AX3" s="1066" t="s">
        <v>1227</v>
      </c>
      <c r="AY3" s="1066" t="s">
        <v>1229</v>
      </c>
      <c r="AZ3" s="1066" t="s">
        <v>1231</v>
      </c>
      <c r="BA3" s="1066" t="s">
        <v>1642</v>
      </c>
      <c r="BB3" s="1066" t="s">
        <v>1645</v>
      </c>
      <c r="BC3" s="1066" t="s">
        <v>43</v>
      </c>
      <c r="BD3" s="1066" t="s">
        <v>44</v>
      </c>
      <c r="BE3" s="1066" t="s">
        <v>46</v>
      </c>
      <c r="BF3" s="1066" t="s">
        <v>47</v>
      </c>
      <c r="BG3" s="1066" t="s">
        <v>48</v>
      </c>
      <c r="BH3" s="1066" t="s">
        <v>49</v>
      </c>
      <c r="BI3" s="1066" t="s">
        <v>50</v>
      </c>
      <c r="BJ3" s="1066" t="s">
        <v>51</v>
      </c>
      <c r="BK3" s="1066" t="s">
        <v>52</v>
      </c>
      <c r="BL3" s="1066" t="s">
        <v>53</v>
      </c>
      <c r="BM3" s="1066" t="s">
        <v>54</v>
      </c>
      <c r="BN3" s="1066" t="s">
        <v>55</v>
      </c>
      <c r="BO3" s="1066" t="s">
        <v>56</v>
      </c>
      <c r="BP3" s="1066" t="s">
        <v>57</v>
      </c>
      <c r="BQ3" s="1066" t="s">
        <v>58</v>
      </c>
      <c r="BR3" s="1066" t="s">
        <v>59</v>
      </c>
      <c r="BS3" s="1066" t="s">
        <v>60</v>
      </c>
      <c r="BT3" s="1066" t="s">
        <v>61</v>
      </c>
      <c r="BU3" s="1066" t="s">
        <v>62</v>
      </c>
      <c r="BV3" s="1066" t="s">
        <v>63</v>
      </c>
      <c r="BW3" s="1066" t="s">
        <v>64</v>
      </c>
      <c r="BX3" s="1066" t="s">
        <v>65</v>
      </c>
      <c r="BY3" s="1066" t="s">
        <v>66</v>
      </c>
      <c r="BZ3" s="1066" t="s">
        <v>67</v>
      </c>
      <c r="CA3" s="1066" t="s">
        <v>68</v>
      </c>
      <c r="CB3" s="1066" t="s">
        <v>69</v>
      </c>
      <c r="CC3" s="1066" t="s">
        <v>70</v>
      </c>
      <c r="CD3" s="1066" t="s">
        <v>71</v>
      </c>
      <c r="CE3" s="1066" t="s">
        <v>72</v>
      </c>
      <c r="CF3" s="1066" t="s">
        <v>73</v>
      </c>
      <c r="CG3" s="1066" t="s">
        <v>75</v>
      </c>
      <c r="CH3" s="1066" t="s">
        <v>76</v>
      </c>
      <c r="CI3" s="1066" t="s">
        <v>77</v>
      </c>
      <c r="CJ3" s="1066" t="s">
        <v>78</v>
      </c>
      <c r="CK3" s="1066" t="s">
        <v>79</v>
      </c>
      <c r="CL3" s="1066" t="s">
        <v>80</v>
      </c>
      <c r="CM3" s="1066" t="s">
        <v>82</v>
      </c>
      <c r="CN3" s="1066" t="s">
        <v>83</v>
      </c>
      <c r="CO3" s="1066" t="s">
        <v>84</v>
      </c>
      <c r="CP3" s="1066" t="s">
        <v>85</v>
      </c>
      <c r="CQ3" s="1066" t="s">
        <v>86</v>
      </c>
      <c r="CR3" s="1066" t="s">
        <v>87</v>
      </c>
      <c r="CS3" s="1066" t="s">
        <v>88</v>
      </c>
      <c r="CT3" s="1066" t="s">
        <v>89</v>
      </c>
      <c r="CU3" s="1066" t="s">
        <v>1262</v>
      </c>
      <c r="CV3" s="1066" t="s">
        <v>1263</v>
      </c>
      <c r="CW3" s="1066" t="s">
        <v>1415</v>
      </c>
      <c r="CX3" s="1066" t="s">
        <v>1677</v>
      </c>
      <c r="CY3" s="1066" t="s">
        <v>1679</v>
      </c>
      <c r="CZ3" s="1066" t="s">
        <v>1681</v>
      </c>
      <c r="DA3" s="1066" t="s">
        <v>90</v>
      </c>
      <c r="DB3" s="1066" t="s">
        <v>91</v>
      </c>
      <c r="DC3" s="1066" t="s">
        <v>93</v>
      </c>
      <c r="DD3" s="1066" t="s">
        <v>94</v>
      </c>
      <c r="DE3" s="1066" t="s">
        <v>95</v>
      </c>
      <c r="DF3" s="1066" t="s">
        <v>96</v>
      </c>
      <c r="DG3" s="1066" t="s">
        <v>1270</v>
      </c>
      <c r="DH3" s="1066" t="s">
        <v>1416</v>
      </c>
      <c r="DI3" s="1066" t="s">
        <v>1417</v>
      </c>
      <c r="DJ3" s="1066" t="s">
        <v>98</v>
      </c>
      <c r="DK3" s="1066" t="s">
        <v>99</v>
      </c>
      <c r="DL3" s="1066" t="s">
        <v>100</v>
      </c>
      <c r="DM3" s="1066" t="s">
        <v>101</v>
      </c>
      <c r="DN3" s="1066" t="s">
        <v>102</v>
      </c>
      <c r="DO3" s="1066" t="s">
        <v>103</v>
      </c>
      <c r="DP3" s="1066" t="s">
        <v>104</v>
      </c>
      <c r="DQ3" s="1066" t="s">
        <v>105</v>
      </c>
      <c r="DR3" s="1066" t="s">
        <v>106</v>
      </c>
      <c r="DS3" s="1066" t="s">
        <v>107</v>
      </c>
      <c r="DT3" s="1066" t="s">
        <v>108</v>
      </c>
      <c r="DU3" s="1066" t="s">
        <v>109</v>
      </c>
      <c r="DV3" s="1066" t="s">
        <v>110</v>
      </c>
      <c r="DW3" s="1066" t="s">
        <v>111</v>
      </c>
      <c r="DX3" s="1066" t="s">
        <v>112</v>
      </c>
      <c r="DY3" s="1066" t="s">
        <v>1280</v>
      </c>
      <c r="DZ3" s="1066" t="s">
        <v>1418</v>
      </c>
      <c r="EA3" s="1066" t="s">
        <v>807</v>
      </c>
      <c r="EB3" s="1066" t="s">
        <v>117</v>
      </c>
      <c r="EC3" s="1066" t="s">
        <v>118</v>
      </c>
      <c r="ED3" s="1066" t="s">
        <v>119</v>
      </c>
      <c r="EE3" s="1066" t="s">
        <v>120</v>
      </c>
      <c r="EF3" s="1066" t="s">
        <v>121</v>
      </c>
      <c r="EG3" s="1066" t="s">
        <v>122</v>
      </c>
      <c r="EH3" s="1066" t="s">
        <v>123</v>
      </c>
      <c r="EI3" s="1066" t="s">
        <v>124</v>
      </c>
      <c r="EJ3" s="1066" t="s">
        <v>125</v>
      </c>
      <c r="EK3" s="1066" t="s">
        <v>126</v>
      </c>
      <c r="EL3" s="1066" t="s">
        <v>127</v>
      </c>
      <c r="EM3" s="1066" t="s">
        <v>128</v>
      </c>
      <c r="EN3" s="1066" t="s">
        <v>129</v>
      </c>
      <c r="EO3" s="1066" t="s">
        <v>130</v>
      </c>
      <c r="EP3" s="1066" t="s">
        <v>131</v>
      </c>
      <c r="EQ3" s="1066" t="s">
        <v>132</v>
      </c>
      <c r="ER3" s="1066" t="s">
        <v>133</v>
      </c>
      <c r="ES3" s="1066" t="s">
        <v>134</v>
      </c>
      <c r="ET3" s="1066" t="s">
        <v>135</v>
      </c>
      <c r="EU3" s="1066" t="s">
        <v>136</v>
      </c>
      <c r="EV3" s="1066" t="s">
        <v>137</v>
      </c>
      <c r="EW3" s="1066" t="s">
        <v>138</v>
      </c>
      <c r="EX3" s="1066" t="s">
        <v>139</v>
      </c>
      <c r="EY3" s="1066" t="s">
        <v>140</v>
      </c>
      <c r="EZ3" s="1066" t="s">
        <v>141</v>
      </c>
      <c r="FA3" s="1066" t="s">
        <v>142</v>
      </c>
      <c r="FB3" s="1066" t="s">
        <v>144</v>
      </c>
      <c r="FC3" s="1066" t="s">
        <v>145</v>
      </c>
      <c r="FD3" s="1066" t="s">
        <v>146</v>
      </c>
      <c r="FE3" s="1066" t="s">
        <v>147</v>
      </c>
      <c r="FF3" s="1066" t="s">
        <v>148</v>
      </c>
      <c r="FG3" s="1066" t="s">
        <v>149</v>
      </c>
      <c r="FH3" s="1066" t="s">
        <v>150</v>
      </c>
      <c r="FI3" s="1066" t="s">
        <v>151</v>
      </c>
      <c r="FJ3" s="1066" t="s">
        <v>152</v>
      </c>
      <c r="FK3" s="1066" t="s">
        <v>153</v>
      </c>
      <c r="FL3" s="1066" t="s">
        <v>154</v>
      </c>
      <c r="FM3" s="1066" t="s">
        <v>155</v>
      </c>
      <c r="FN3" s="1066" t="s">
        <v>156</v>
      </c>
      <c r="FO3" s="1066" t="s">
        <v>157</v>
      </c>
      <c r="FP3" s="1066" t="s">
        <v>158</v>
      </c>
      <c r="FQ3" s="1066" t="s">
        <v>159</v>
      </c>
      <c r="FR3" s="1066" t="s">
        <v>160</v>
      </c>
      <c r="FS3" s="1066" t="s">
        <v>161</v>
      </c>
      <c r="FT3" s="1066" t="s">
        <v>162</v>
      </c>
      <c r="FU3" s="1066" t="s">
        <v>163</v>
      </c>
      <c r="FV3" s="1066" t="s">
        <v>164</v>
      </c>
      <c r="FW3" s="1066" t="s">
        <v>166</v>
      </c>
      <c r="FX3" s="1066" t="s">
        <v>167</v>
      </c>
      <c r="FY3" s="1066" t="s">
        <v>168</v>
      </c>
      <c r="FZ3" s="1066" t="s">
        <v>169</v>
      </c>
      <c r="GA3" s="1066" t="s">
        <v>170</v>
      </c>
      <c r="GB3" s="1066" t="s">
        <v>171</v>
      </c>
      <c r="GC3" s="1066" t="s">
        <v>172</v>
      </c>
      <c r="GD3" s="1066" t="s">
        <v>173</v>
      </c>
      <c r="GE3" s="1066" t="s">
        <v>174</v>
      </c>
      <c r="GF3" s="1066" t="s">
        <v>176</v>
      </c>
      <c r="GG3" s="1066" t="s">
        <v>177</v>
      </c>
      <c r="GH3" s="1066" t="s">
        <v>178</v>
      </c>
      <c r="GI3" s="1066" t="s">
        <v>179</v>
      </c>
      <c r="GJ3" s="1066" t="s">
        <v>181</v>
      </c>
      <c r="GK3" s="1066" t="s">
        <v>182</v>
      </c>
      <c r="GL3" s="1066" t="s">
        <v>183</v>
      </c>
      <c r="GM3" s="1066" t="s">
        <v>184</v>
      </c>
      <c r="GN3" s="1066" t="s">
        <v>185</v>
      </c>
      <c r="GO3" s="1066" t="s">
        <v>186</v>
      </c>
      <c r="GP3" s="1066" t="s">
        <v>187</v>
      </c>
      <c r="GQ3" s="1066" t="s">
        <v>188</v>
      </c>
      <c r="GR3" s="1066" t="s">
        <v>189</v>
      </c>
      <c r="GS3" s="1066" t="s">
        <v>191</v>
      </c>
      <c r="GT3" s="1066" t="s">
        <v>192</v>
      </c>
      <c r="GU3" s="1066" t="s">
        <v>193</v>
      </c>
      <c r="GV3" s="1066" t="s">
        <v>194</v>
      </c>
      <c r="GW3" s="1066" t="s">
        <v>195</v>
      </c>
      <c r="GX3" s="1066" t="s">
        <v>196</v>
      </c>
      <c r="GY3" s="1066" t="s">
        <v>197</v>
      </c>
      <c r="GZ3" s="1066" t="s">
        <v>198</v>
      </c>
      <c r="HA3" s="1066" t="s">
        <v>199</v>
      </c>
      <c r="HB3" s="1066" t="s">
        <v>200</v>
      </c>
      <c r="HC3" s="1066" t="s">
        <v>201</v>
      </c>
      <c r="HD3" s="1066" t="s">
        <v>202</v>
      </c>
      <c r="HE3" s="1066" t="s">
        <v>203</v>
      </c>
      <c r="HF3" s="1066" t="s">
        <v>204</v>
      </c>
      <c r="HG3" s="1066" t="s">
        <v>205</v>
      </c>
      <c r="HH3" s="1066" t="s">
        <v>206</v>
      </c>
      <c r="HI3" s="1066" t="s">
        <v>207</v>
      </c>
      <c r="HJ3" s="1066" t="s">
        <v>209</v>
      </c>
      <c r="HK3" s="1066" t="s">
        <v>210</v>
      </c>
      <c r="HL3" s="1066" t="s">
        <v>211</v>
      </c>
      <c r="HM3" s="1066" t="s">
        <v>212</v>
      </c>
      <c r="HN3" s="1066" t="s">
        <v>213</v>
      </c>
      <c r="HO3" s="1066" t="s">
        <v>214</v>
      </c>
      <c r="HP3" s="1066" t="s">
        <v>215</v>
      </c>
      <c r="HQ3" s="1066" t="s">
        <v>216</v>
      </c>
      <c r="HR3" s="1066" t="s">
        <v>217</v>
      </c>
      <c r="HS3" s="1066" t="s">
        <v>218</v>
      </c>
      <c r="HT3" s="1066" t="s">
        <v>219</v>
      </c>
      <c r="HU3" s="1066" t="s">
        <v>221</v>
      </c>
      <c r="HV3" s="1066" t="s">
        <v>222</v>
      </c>
      <c r="HW3" s="1066" t="s">
        <v>223</v>
      </c>
      <c r="HX3" s="1066" t="s">
        <v>224</v>
      </c>
      <c r="HY3" s="1066" t="s">
        <v>225</v>
      </c>
      <c r="HZ3" s="1066" t="s">
        <v>226</v>
      </c>
      <c r="IA3" s="1066" t="s">
        <v>227</v>
      </c>
      <c r="IB3" s="1066" t="s">
        <v>228</v>
      </c>
      <c r="IC3" s="1066" t="s">
        <v>229</v>
      </c>
      <c r="ID3" s="1066" t="s">
        <v>230</v>
      </c>
      <c r="IE3" s="1066" t="s">
        <v>795</v>
      </c>
      <c r="IF3" s="1066" t="s">
        <v>1294</v>
      </c>
      <c r="IG3" s="1066" t="s">
        <v>1296</v>
      </c>
      <c r="IH3" s="1066" t="s">
        <v>1297</v>
      </c>
      <c r="II3" s="1066" t="s">
        <v>1298</v>
      </c>
      <c r="IJ3" s="1066" t="s">
        <v>1299</v>
      </c>
      <c r="IK3" s="1066" t="s">
        <v>1419</v>
      </c>
      <c r="IL3" s="1066" t="s">
        <v>1420</v>
      </c>
      <c r="IM3" s="1066" t="s">
        <v>1421</v>
      </c>
      <c r="IN3" s="1066" t="s">
        <v>231</v>
      </c>
      <c r="IO3" s="1066" t="s">
        <v>232</v>
      </c>
      <c r="IP3" s="1066" t="s">
        <v>233</v>
      </c>
      <c r="IQ3" s="1066" t="s">
        <v>235</v>
      </c>
      <c r="IR3" s="1066" t="s">
        <v>236</v>
      </c>
      <c r="IS3" s="1066" t="s">
        <v>237</v>
      </c>
      <c r="IT3" s="1066" t="s">
        <v>238</v>
      </c>
      <c r="IU3" s="1066" t="s">
        <v>239</v>
      </c>
      <c r="IV3" s="1066" t="s">
        <v>240</v>
      </c>
      <c r="IW3" s="1066" t="s">
        <v>241</v>
      </c>
      <c r="IX3" s="1066" t="s">
        <v>242</v>
      </c>
      <c r="IY3" s="1066" t="s">
        <v>243</v>
      </c>
      <c r="IZ3" s="1066" t="s">
        <v>244</v>
      </c>
      <c r="JA3" s="1066" t="s">
        <v>245</v>
      </c>
      <c r="JB3" s="1066" t="s">
        <v>246</v>
      </c>
      <c r="JC3" s="1066" t="s">
        <v>247</v>
      </c>
      <c r="JD3" s="1066" t="s">
        <v>248</v>
      </c>
      <c r="JE3" s="1066" t="s">
        <v>249</v>
      </c>
      <c r="JF3" s="1066" t="s">
        <v>250</v>
      </c>
      <c r="JG3" s="1066" t="s">
        <v>251</v>
      </c>
      <c r="JH3" s="1066" t="s">
        <v>252</v>
      </c>
      <c r="JI3" s="1066" t="s">
        <v>253</v>
      </c>
      <c r="JJ3" s="1066" t="s">
        <v>254</v>
      </c>
      <c r="JK3" s="1066" t="s">
        <v>255</v>
      </c>
      <c r="JL3" s="1066" t="s">
        <v>256</v>
      </c>
      <c r="JM3" s="1066" t="s">
        <v>257</v>
      </c>
      <c r="JN3" s="1066" t="s">
        <v>258</v>
      </c>
      <c r="JO3" s="1066" t="s">
        <v>259</v>
      </c>
      <c r="JP3" s="1066" t="s">
        <v>260</v>
      </c>
      <c r="JQ3" s="1066" t="s">
        <v>261</v>
      </c>
      <c r="JR3" s="1066" t="s">
        <v>262</v>
      </c>
      <c r="JS3" s="1066" t="s">
        <v>263</v>
      </c>
      <c r="JT3" s="1066" t="s">
        <v>264</v>
      </c>
      <c r="JU3" s="1066" t="s">
        <v>803</v>
      </c>
      <c r="JV3" s="1066" t="s">
        <v>808</v>
      </c>
    </row>
    <row r="4" spans="1:282" s="1067" customFormat="1" ht="54" x14ac:dyDescent="0.3">
      <c r="A4" s="165"/>
      <c r="B4" s="43" t="s">
        <v>573</v>
      </c>
      <c r="C4" s="16" t="s">
        <v>598</v>
      </c>
      <c r="D4" s="16" t="s">
        <v>599</v>
      </c>
      <c r="E4" s="16" t="s">
        <v>600</v>
      </c>
      <c r="F4" s="16" t="s">
        <v>601</v>
      </c>
      <c r="G4" s="16" t="s">
        <v>1758</v>
      </c>
      <c r="H4" s="16" t="s">
        <v>810</v>
      </c>
      <c r="I4" s="719"/>
      <c r="J4" s="720" t="s">
        <v>595</v>
      </c>
      <c r="K4" s="720" t="s">
        <v>277</v>
      </c>
      <c r="L4" s="720" t="s">
        <v>278</v>
      </c>
      <c r="M4" s="720" t="s">
        <v>1304</v>
      </c>
      <c r="N4" s="720" t="s">
        <v>1458</v>
      </c>
      <c r="O4" s="720" t="s">
        <v>283</v>
      </c>
      <c r="P4" s="720" t="s">
        <v>1459</v>
      </c>
      <c r="Q4" s="720" t="s">
        <v>1759</v>
      </c>
      <c r="R4" s="720" t="s">
        <v>286</v>
      </c>
      <c r="S4" s="720" t="s">
        <v>287</v>
      </c>
      <c r="T4" s="720" t="s">
        <v>1309</v>
      </c>
      <c r="U4" s="720" t="s">
        <v>289</v>
      </c>
      <c r="V4" s="720" t="s">
        <v>290</v>
      </c>
      <c r="W4" s="720" t="s">
        <v>1310</v>
      </c>
      <c r="X4" s="720" t="s">
        <v>292</v>
      </c>
      <c r="Y4" s="720" t="s">
        <v>293</v>
      </c>
      <c r="Z4" s="720" t="s">
        <v>294</v>
      </c>
      <c r="AA4" s="720" t="s">
        <v>1460</v>
      </c>
      <c r="AB4" s="720" t="s">
        <v>1312</v>
      </c>
      <c r="AC4" s="720" t="s">
        <v>297</v>
      </c>
      <c r="AD4" s="720" t="s">
        <v>298</v>
      </c>
      <c r="AE4" s="720" t="s">
        <v>299</v>
      </c>
      <c r="AF4" s="720" t="s">
        <v>300</v>
      </c>
      <c r="AG4" s="720" t="s">
        <v>302</v>
      </c>
      <c r="AH4" s="720" t="s">
        <v>303</v>
      </c>
      <c r="AI4" s="720" t="s">
        <v>1313</v>
      </c>
      <c r="AJ4" s="720" t="s">
        <v>305</v>
      </c>
      <c r="AK4" s="720" t="s">
        <v>1314</v>
      </c>
      <c r="AL4" s="720" t="s">
        <v>1461</v>
      </c>
      <c r="AM4" s="720" t="s">
        <v>1316</v>
      </c>
      <c r="AN4" s="720" t="s">
        <v>811</v>
      </c>
      <c r="AO4" s="720" t="s">
        <v>812</v>
      </c>
      <c r="AP4" s="720" t="s">
        <v>813</v>
      </c>
      <c r="AQ4" s="720" t="s">
        <v>1317</v>
      </c>
      <c r="AR4" s="720" t="s">
        <v>1318</v>
      </c>
      <c r="AS4" s="720" t="s">
        <v>1428</v>
      </c>
      <c r="AT4" s="720" t="s">
        <v>1429</v>
      </c>
      <c r="AU4" s="720" t="s">
        <v>1321</v>
      </c>
      <c r="AV4" s="720" t="s">
        <v>1430</v>
      </c>
      <c r="AW4" s="720" t="s">
        <v>1431</v>
      </c>
      <c r="AX4" s="720" t="s">
        <v>1432</v>
      </c>
      <c r="AY4" s="720" t="s">
        <v>1433</v>
      </c>
      <c r="AZ4" s="720" t="s">
        <v>1326</v>
      </c>
      <c r="BA4" s="720" t="s">
        <v>1760</v>
      </c>
      <c r="BB4" s="720" t="s">
        <v>1646</v>
      </c>
      <c r="BC4" s="720" t="s">
        <v>309</v>
      </c>
      <c r="BD4" s="720" t="s">
        <v>310</v>
      </c>
      <c r="BE4" s="720" t="s">
        <v>1327</v>
      </c>
      <c r="BF4" s="720" t="s">
        <v>1649</v>
      </c>
      <c r="BG4" s="720" t="s">
        <v>1463</v>
      </c>
      <c r="BH4" s="720" t="s">
        <v>1464</v>
      </c>
      <c r="BI4" s="720" t="s">
        <v>315</v>
      </c>
      <c r="BJ4" s="720" t="s">
        <v>316</v>
      </c>
      <c r="BK4" s="720" t="s">
        <v>317</v>
      </c>
      <c r="BL4" s="720" t="s">
        <v>318</v>
      </c>
      <c r="BM4" s="720" t="s">
        <v>319</v>
      </c>
      <c r="BN4" s="720" t="s">
        <v>320</v>
      </c>
      <c r="BO4" s="720" t="s">
        <v>1331</v>
      </c>
      <c r="BP4" s="720" t="s">
        <v>1332</v>
      </c>
      <c r="BQ4" s="720" t="s">
        <v>323</v>
      </c>
      <c r="BR4" s="720" t="s">
        <v>324</v>
      </c>
      <c r="BS4" s="720" t="s">
        <v>271</v>
      </c>
      <c r="BT4" s="720" t="s">
        <v>325</v>
      </c>
      <c r="BU4" s="720" t="s">
        <v>326</v>
      </c>
      <c r="BV4" s="720" t="s">
        <v>327</v>
      </c>
      <c r="BW4" s="720" t="s">
        <v>2</v>
      </c>
      <c r="BX4" s="720" t="s">
        <v>328</v>
      </c>
      <c r="BY4" s="720" t="s">
        <v>329</v>
      </c>
      <c r="BZ4" s="720" t="s">
        <v>272</v>
      </c>
      <c r="CA4" s="720" t="s">
        <v>330</v>
      </c>
      <c r="CB4" s="720" t="s">
        <v>331</v>
      </c>
      <c r="CC4" s="720" t="s">
        <v>332</v>
      </c>
      <c r="CD4" s="720" t="s">
        <v>333</v>
      </c>
      <c r="CE4" s="720" t="s">
        <v>1828</v>
      </c>
      <c r="CF4" s="720" t="s">
        <v>1830</v>
      </c>
      <c r="CG4" s="720" t="s">
        <v>1832</v>
      </c>
      <c r="CH4" s="720" t="s">
        <v>1834</v>
      </c>
      <c r="CI4" s="720" t="s">
        <v>1836</v>
      </c>
      <c r="CJ4" s="720" t="s">
        <v>1838</v>
      </c>
      <c r="CK4" s="720" t="s">
        <v>1840</v>
      </c>
      <c r="CL4" s="720" t="s">
        <v>1842</v>
      </c>
      <c r="CM4" s="720" t="s">
        <v>1844</v>
      </c>
      <c r="CN4" s="720" t="s">
        <v>1846</v>
      </c>
      <c r="CO4" s="720" t="s">
        <v>1848</v>
      </c>
      <c r="CP4" s="720" t="s">
        <v>1850</v>
      </c>
      <c r="CQ4" s="720" t="s">
        <v>1852</v>
      </c>
      <c r="CR4" s="720" t="s">
        <v>1854</v>
      </c>
      <c r="CS4" s="720" t="s">
        <v>596</v>
      </c>
      <c r="CT4" s="720" t="s">
        <v>350</v>
      </c>
      <c r="CU4" s="720" t="s">
        <v>1339</v>
      </c>
      <c r="CV4" s="720" t="s">
        <v>1340</v>
      </c>
      <c r="CW4" s="720" t="s">
        <v>1467</v>
      </c>
      <c r="CX4" s="720" t="s">
        <v>1678</v>
      </c>
      <c r="CY4" s="720" t="s">
        <v>1680</v>
      </c>
      <c r="CZ4" s="720" t="s">
        <v>1682</v>
      </c>
      <c r="DA4" s="720" t="s">
        <v>351</v>
      </c>
      <c r="DB4" s="720" t="s">
        <v>352</v>
      </c>
      <c r="DC4" s="720" t="s">
        <v>354</v>
      </c>
      <c r="DD4" s="720" t="s">
        <v>355</v>
      </c>
      <c r="DE4" s="720" t="s">
        <v>356</v>
      </c>
      <c r="DF4" s="720" t="s">
        <v>357</v>
      </c>
      <c r="DG4" s="720" t="s">
        <v>1346</v>
      </c>
      <c r="DH4" s="720" t="s">
        <v>1473</v>
      </c>
      <c r="DI4" s="720" t="s">
        <v>1475</v>
      </c>
      <c r="DJ4" s="720" t="s">
        <v>358</v>
      </c>
      <c r="DK4" s="720" t="s">
        <v>359</v>
      </c>
      <c r="DL4" s="720" t="s">
        <v>360</v>
      </c>
      <c r="DM4" s="720" t="s">
        <v>361</v>
      </c>
      <c r="DN4" s="720" t="s">
        <v>362</v>
      </c>
      <c r="DO4" s="720" t="s">
        <v>363</v>
      </c>
      <c r="DP4" s="720" t="s">
        <v>364</v>
      </c>
      <c r="DQ4" s="720" t="s">
        <v>365</v>
      </c>
      <c r="DR4" s="720" t="s">
        <v>366</v>
      </c>
      <c r="DS4" s="720" t="s">
        <v>367</v>
      </c>
      <c r="DT4" s="720" t="s">
        <v>368</v>
      </c>
      <c r="DU4" s="720" t="s">
        <v>369</v>
      </c>
      <c r="DV4" s="720" t="s">
        <v>370</v>
      </c>
      <c r="DW4" s="720" t="s">
        <v>371</v>
      </c>
      <c r="DX4" s="720" t="s">
        <v>372</v>
      </c>
      <c r="DY4" s="720" t="s">
        <v>1353</v>
      </c>
      <c r="DZ4" s="720" t="s">
        <v>1482</v>
      </c>
      <c r="EA4" s="720" t="s">
        <v>1357</v>
      </c>
      <c r="EB4" s="720" t="s">
        <v>377</v>
      </c>
      <c r="EC4" s="720" t="s">
        <v>378</v>
      </c>
      <c r="ED4" s="720" t="s">
        <v>379</v>
      </c>
      <c r="EE4" s="720" t="s">
        <v>380</v>
      </c>
      <c r="EF4" s="720" t="s">
        <v>381</v>
      </c>
      <c r="EG4" s="720" t="s">
        <v>382</v>
      </c>
      <c r="EH4" s="720" t="s">
        <v>383</v>
      </c>
      <c r="EI4" s="720" t="s">
        <v>384</v>
      </c>
      <c r="EJ4" s="720" t="s">
        <v>385</v>
      </c>
      <c r="EK4" s="720" t="s">
        <v>386</v>
      </c>
      <c r="EL4" s="720" t="s">
        <v>387</v>
      </c>
      <c r="EM4" s="720" t="s">
        <v>388</v>
      </c>
      <c r="EN4" s="720" t="s">
        <v>389</v>
      </c>
      <c r="EO4" s="720" t="s">
        <v>390</v>
      </c>
      <c r="EP4" s="720" t="s">
        <v>391</v>
      </c>
      <c r="EQ4" s="720" t="s">
        <v>392</v>
      </c>
      <c r="ER4" s="720" t="s">
        <v>393</v>
      </c>
      <c r="ES4" s="720" t="s">
        <v>394</v>
      </c>
      <c r="ET4" s="720" t="s">
        <v>1485</v>
      </c>
      <c r="EU4" s="720" t="s">
        <v>396</v>
      </c>
      <c r="EV4" s="720" t="s">
        <v>397</v>
      </c>
      <c r="EW4" s="720" t="s">
        <v>398</v>
      </c>
      <c r="EX4" s="720" t="s">
        <v>399</v>
      </c>
      <c r="EY4" s="720" t="s">
        <v>400</v>
      </c>
      <c r="EZ4" s="720" t="s">
        <v>401</v>
      </c>
      <c r="FA4" s="720" t="s">
        <v>1486</v>
      </c>
      <c r="FB4" s="720" t="s">
        <v>403</v>
      </c>
      <c r="FC4" s="720" t="s">
        <v>404</v>
      </c>
      <c r="FD4" s="720" t="s">
        <v>405</v>
      </c>
      <c r="FE4" s="720" t="s">
        <v>406</v>
      </c>
      <c r="FF4" s="720" t="s">
        <v>407</v>
      </c>
      <c r="FG4" s="720" t="s">
        <v>408</v>
      </c>
      <c r="FH4" s="720" t="s">
        <v>409</v>
      </c>
      <c r="FI4" s="720" t="s">
        <v>410</v>
      </c>
      <c r="FJ4" s="720" t="s">
        <v>411</v>
      </c>
      <c r="FK4" s="720" t="s">
        <v>412</v>
      </c>
      <c r="FL4" s="720" t="s">
        <v>413</v>
      </c>
      <c r="FM4" s="720" t="s">
        <v>414</v>
      </c>
      <c r="FN4" s="720" t="s">
        <v>415</v>
      </c>
      <c r="FO4" s="720" t="s">
        <v>416</v>
      </c>
      <c r="FP4" s="720" t="s">
        <v>417</v>
      </c>
      <c r="FQ4" s="720" t="s">
        <v>418</v>
      </c>
      <c r="FR4" s="720" t="s">
        <v>419</v>
      </c>
      <c r="FS4" s="720" t="s">
        <v>420</v>
      </c>
      <c r="FT4" s="720" t="s">
        <v>421</v>
      </c>
      <c r="FU4" s="720" t="s">
        <v>422</v>
      </c>
      <c r="FV4" s="720" t="s">
        <v>423</v>
      </c>
      <c r="FW4" s="720" t="s">
        <v>424</v>
      </c>
      <c r="FX4" s="720" t="s">
        <v>425</v>
      </c>
      <c r="FY4" s="720" t="s">
        <v>426</v>
      </c>
      <c r="FZ4" s="720" t="s">
        <v>427</v>
      </c>
      <c r="GA4" s="720" t="s">
        <v>428</v>
      </c>
      <c r="GB4" s="720" t="s">
        <v>429</v>
      </c>
      <c r="GC4" s="720" t="s">
        <v>430</v>
      </c>
      <c r="GD4" s="720" t="s">
        <v>431</v>
      </c>
      <c r="GE4" s="720" t="s">
        <v>432</v>
      </c>
      <c r="GF4" s="720" t="s">
        <v>433</v>
      </c>
      <c r="GG4" s="720" t="s">
        <v>434</v>
      </c>
      <c r="GH4" s="720" t="s">
        <v>435</v>
      </c>
      <c r="GI4" s="720" t="s">
        <v>436</v>
      </c>
      <c r="GJ4" s="720" t="s">
        <v>437</v>
      </c>
      <c r="GK4" s="720" t="s">
        <v>438</v>
      </c>
      <c r="GL4" s="720" t="s">
        <v>439</v>
      </c>
      <c r="GM4" s="720" t="s">
        <v>440</v>
      </c>
      <c r="GN4" s="720" t="s">
        <v>441</v>
      </c>
      <c r="GO4" s="720" t="s">
        <v>442</v>
      </c>
      <c r="GP4" s="720" t="s">
        <v>443</v>
      </c>
      <c r="GQ4" s="720" t="s">
        <v>444</v>
      </c>
      <c r="GR4" s="720" t="s">
        <v>445</v>
      </c>
      <c r="GS4" s="720" t="s">
        <v>446</v>
      </c>
      <c r="GT4" s="720" t="s">
        <v>447</v>
      </c>
      <c r="GU4" s="720" t="s">
        <v>448</v>
      </c>
      <c r="GV4" s="720" t="s">
        <v>449</v>
      </c>
      <c r="GW4" s="720" t="s">
        <v>450</v>
      </c>
      <c r="GX4" s="720" t="s">
        <v>451</v>
      </c>
      <c r="GY4" s="720" t="s">
        <v>452</v>
      </c>
      <c r="GZ4" s="720" t="s">
        <v>453</v>
      </c>
      <c r="HA4" s="720" t="s">
        <v>454</v>
      </c>
      <c r="HB4" s="720" t="s">
        <v>455</v>
      </c>
      <c r="HC4" s="720" t="s">
        <v>456</v>
      </c>
      <c r="HD4" s="720" t="s">
        <v>457</v>
      </c>
      <c r="HE4" s="720" t="s">
        <v>458</v>
      </c>
      <c r="HF4" s="720" t="s">
        <v>459</v>
      </c>
      <c r="HG4" s="720" t="s">
        <v>460</v>
      </c>
      <c r="HH4" s="720" t="s">
        <v>461</v>
      </c>
      <c r="HI4" s="720" t="s">
        <v>462</v>
      </c>
      <c r="HJ4" s="720" t="s">
        <v>463</v>
      </c>
      <c r="HK4" s="720" t="s">
        <v>464</v>
      </c>
      <c r="HL4" s="720" t="s">
        <v>465</v>
      </c>
      <c r="HM4" s="720" t="s">
        <v>466</v>
      </c>
      <c r="HN4" s="720" t="s">
        <v>467</v>
      </c>
      <c r="HO4" s="720" t="s">
        <v>468</v>
      </c>
      <c r="HP4" s="720" t="s">
        <v>469</v>
      </c>
      <c r="HQ4" s="720" t="s">
        <v>470</v>
      </c>
      <c r="HR4" s="720" t="s">
        <v>471</v>
      </c>
      <c r="HS4" s="720" t="s">
        <v>472</v>
      </c>
      <c r="HT4" s="720" t="s">
        <v>473</v>
      </c>
      <c r="HU4" s="720" t="s">
        <v>474</v>
      </c>
      <c r="HV4" s="720" t="s">
        <v>475</v>
      </c>
      <c r="HW4" s="720" t="s">
        <v>476</v>
      </c>
      <c r="HX4" s="720" t="s">
        <v>477</v>
      </c>
      <c r="HY4" s="720" t="s">
        <v>478</v>
      </c>
      <c r="HZ4" s="720" t="s">
        <v>479</v>
      </c>
      <c r="IA4" s="720" t="s">
        <v>480</v>
      </c>
      <c r="IB4" s="720" t="s">
        <v>481</v>
      </c>
      <c r="IC4" s="720" t="s">
        <v>482</v>
      </c>
      <c r="ID4" s="720" t="s">
        <v>483</v>
      </c>
      <c r="IE4" s="720" t="s">
        <v>1361</v>
      </c>
      <c r="IF4" s="720" t="s">
        <v>1362</v>
      </c>
      <c r="IG4" s="720" t="s">
        <v>1363</v>
      </c>
      <c r="IH4" s="720" t="s">
        <v>1364</v>
      </c>
      <c r="II4" s="720" t="s">
        <v>1365</v>
      </c>
      <c r="IJ4" s="720" t="s">
        <v>1761</v>
      </c>
      <c r="IK4" s="720" t="s">
        <v>1762</v>
      </c>
      <c r="IL4" s="720" t="s">
        <v>1500</v>
      </c>
      <c r="IM4" s="720" t="s">
        <v>1501</v>
      </c>
      <c r="IN4" s="720" t="s">
        <v>484</v>
      </c>
      <c r="IO4" s="720" t="s">
        <v>485</v>
      </c>
      <c r="IP4" s="720" t="s">
        <v>486</v>
      </c>
      <c r="IQ4" s="720" t="s">
        <v>487</v>
      </c>
      <c r="IR4" s="720" t="s">
        <v>488</v>
      </c>
      <c r="IS4" s="720" t="s">
        <v>489</v>
      </c>
      <c r="IT4" s="720" t="s">
        <v>490</v>
      </c>
      <c r="IU4" s="720" t="s">
        <v>491</v>
      </c>
      <c r="IV4" s="720" t="s">
        <v>492</v>
      </c>
      <c r="IW4" s="720" t="s">
        <v>493</v>
      </c>
      <c r="IX4" s="720" t="s">
        <v>494</v>
      </c>
      <c r="IY4" s="720" t="s">
        <v>495</v>
      </c>
      <c r="IZ4" s="720" t="s">
        <v>496</v>
      </c>
      <c r="JA4" s="720" t="s">
        <v>497</v>
      </c>
      <c r="JB4" s="720" t="s">
        <v>498</v>
      </c>
      <c r="JC4" s="720" t="s">
        <v>499</v>
      </c>
      <c r="JD4" s="720" t="s">
        <v>500</v>
      </c>
      <c r="JE4" s="720" t="s">
        <v>501</v>
      </c>
      <c r="JF4" s="720" t="s">
        <v>502</v>
      </c>
      <c r="JG4" s="720" t="s">
        <v>503</v>
      </c>
      <c r="JH4" s="720" t="s">
        <v>504</v>
      </c>
      <c r="JI4" s="720" t="s">
        <v>505</v>
      </c>
      <c r="JJ4" s="720" t="s">
        <v>506</v>
      </c>
      <c r="JK4" s="720" t="s">
        <v>507</v>
      </c>
      <c r="JL4" s="720" t="s">
        <v>508</v>
      </c>
      <c r="JM4" s="720" t="s">
        <v>509</v>
      </c>
      <c r="JN4" s="720" t="s">
        <v>510</v>
      </c>
      <c r="JO4" s="720" t="s">
        <v>511</v>
      </c>
      <c r="JP4" s="720" t="s">
        <v>512</v>
      </c>
      <c r="JQ4" s="720" t="s">
        <v>513</v>
      </c>
      <c r="JR4" s="720" t="s">
        <v>514</v>
      </c>
      <c r="JS4" s="720" t="s">
        <v>515</v>
      </c>
      <c r="JT4" s="720" t="s">
        <v>516</v>
      </c>
      <c r="JU4" s="720" t="s">
        <v>816</v>
      </c>
      <c r="JV4" s="720" t="s">
        <v>817</v>
      </c>
    </row>
    <row r="5" spans="1:282" ht="32.25" customHeight="1" thickBot="1" x14ac:dyDescent="0.35">
      <c r="A5" s="164"/>
      <c r="B5" s="285" t="s">
        <v>1763</v>
      </c>
      <c r="C5" s="475" t="s">
        <v>97</v>
      </c>
      <c r="D5" s="475" t="s">
        <v>97</v>
      </c>
      <c r="E5" s="475" t="s">
        <v>97</v>
      </c>
      <c r="F5" s="475" t="s">
        <v>97</v>
      </c>
      <c r="G5" s="475" t="s">
        <v>97</v>
      </c>
      <c r="H5" s="475" t="s">
        <v>97</v>
      </c>
      <c r="I5" s="476"/>
      <c r="J5" s="477">
        <v>181</v>
      </c>
      <c r="K5" s="477">
        <v>181</v>
      </c>
      <c r="L5" s="477">
        <v>181</v>
      </c>
      <c r="M5" s="477">
        <v>181</v>
      </c>
      <c r="N5" s="477">
        <v>181</v>
      </c>
      <c r="O5" s="477">
        <v>181</v>
      </c>
      <c r="P5" s="477">
        <v>181</v>
      </c>
      <c r="Q5" s="477">
        <v>181</v>
      </c>
      <c r="R5" s="477">
        <v>181</v>
      </c>
      <c r="S5" s="477">
        <v>181</v>
      </c>
      <c r="T5" s="477">
        <v>181</v>
      </c>
      <c r="U5" s="477">
        <v>181</v>
      </c>
      <c r="V5" s="477">
        <v>181</v>
      </c>
      <c r="W5" s="477">
        <v>181</v>
      </c>
      <c r="X5" s="477">
        <v>181</v>
      </c>
      <c r="Y5" s="477">
        <v>181</v>
      </c>
      <c r="Z5" s="477">
        <v>181</v>
      </c>
      <c r="AA5" s="477">
        <v>181</v>
      </c>
      <c r="AB5" s="477">
        <v>181</v>
      </c>
      <c r="AC5" s="477">
        <v>181</v>
      </c>
      <c r="AD5" s="477">
        <v>181</v>
      </c>
      <c r="AE5" s="477">
        <v>181</v>
      </c>
      <c r="AF5" s="477">
        <v>181</v>
      </c>
      <c r="AG5" s="477">
        <v>181</v>
      </c>
      <c r="AH5" s="477">
        <v>181</v>
      </c>
      <c r="AI5" s="477">
        <v>181</v>
      </c>
      <c r="AJ5" s="477">
        <v>181</v>
      </c>
      <c r="AK5" s="477">
        <v>181</v>
      </c>
      <c r="AL5" s="477">
        <v>181</v>
      </c>
      <c r="AM5" s="477">
        <v>181</v>
      </c>
      <c r="AN5" s="477">
        <v>181</v>
      </c>
      <c r="AO5" s="477">
        <v>181</v>
      </c>
      <c r="AP5" s="477">
        <v>181</v>
      </c>
      <c r="AQ5" s="477">
        <v>181</v>
      </c>
      <c r="AR5" s="477">
        <v>181</v>
      </c>
      <c r="AS5" s="477">
        <v>181</v>
      </c>
      <c r="AT5" s="477">
        <v>181</v>
      </c>
      <c r="AU5" s="477">
        <v>181</v>
      </c>
      <c r="AV5" s="477">
        <v>181</v>
      </c>
      <c r="AW5" s="477">
        <v>181</v>
      </c>
      <c r="AX5" s="477">
        <v>181</v>
      </c>
      <c r="AY5" s="477">
        <v>181</v>
      </c>
      <c r="AZ5" s="477">
        <v>181</v>
      </c>
      <c r="BA5" s="477">
        <v>153</v>
      </c>
      <c r="BB5" s="477">
        <v>153</v>
      </c>
      <c r="BC5" s="477">
        <v>181</v>
      </c>
      <c r="BD5" s="477">
        <v>181</v>
      </c>
      <c r="BE5" s="477">
        <v>181</v>
      </c>
      <c r="BF5" s="477">
        <v>181</v>
      </c>
      <c r="BG5" s="477">
        <v>181</v>
      </c>
      <c r="BH5" s="477">
        <v>181</v>
      </c>
      <c r="BI5" s="477">
        <v>181</v>
      </c>
      <c r="BJ5" s="477">
        <v>181</v>
      </c>
      <c r="BK5" s="477">
        <v>181</v>
      </c>
      <c r="BL5" s="477">
        <v>181</v>
      </c>
      <c r="BM5" s="477">
        <v>181</v>
      </c>
      <c r="BN5" s="477">
        <v>181</v>
      </c>
      <c r="BO5" s="477">
        <v>181</v>
      </c>
      <c r="BP5" s="477">
        <v>181</v>
      </c>
      <c r="BQ5" s="477">
        <v>29</v>
      </c>
      <c r="BR5" s="477">
        <v>181</v>
      </c>
      <c r="BS5" s="477">
        <v>181</v>
      </c>
      <c r="BT5" s="477">
        <v>181</v>
      </c>
      <c r="BU5" s="477">
        <v>181</v>
      </c>
      <c r="BV5" s="477">
        <v>181</v>
      </c>
      <c r="BW5" s="477">
        <v>181</v>
      </c>
      <c r="BX5" s="477">
        <v>181</v>
      </c>
      <c r="BY5" s="477">
        <v>181</v>
      </c>
      <c r="BZ5" s="477">
        <v>181</v>
      </c>
      <c r="CA5" s="477">
        <v>181</v>
      </c>
      <c r="CB5" s="477">
        <v>181</v>
      </c>
      <c r="CC5" s="477">
        <v>181</v>
      </c>
      <c r="CD5" s="477">
        <v>181</v>
      </c>
      <c r="CE5" s="477">
        <v>181</v>
      </c>
      <c r="CF5" s="477">
        <v>181</v>
      </c>
      <c r="CG5" s="477">
        <v>181</v>
      </c>
      <c r="CH5" s="477">
        <v>181</v>
      </c>
      <c r="CI5" s="477">
        <v>181</v>
      </c>
      <c r="CJ5" s="477">
        <v>181</v>
      </c>
      <c r="CK5" s="477">
        <v>181</v>
      </c>
      <c r="CL5" s="477">
        <v>181</v>
      </c>
      <c r="CM5" s="477">
        <v>181</v>
      </c>
      <c r="CN5" s="477">
        <v>181</v>
      </c>
      <c r="CO5" s="477">
        <v>181</v>
      </c>
      <c r="CP5" s="477">
        <v>181</v>
      </c>
      <c r="CQ5" s="477">
        <v>181</v>
      </c>
      <c r="CR5" s="477">
        <v>181</v>
      </c>
      <c r="CS5" s="477">
        <v>181</v>
      </c>
      <c r="CT5" s="477">
        <v>181</v>
      </c>
      <c r="CU5" s="477">
        <v>181</v>
      </c>
      <c r="CV5" s="477">
        <v>181</v>
      </c>
      <c r="CW5" s="477">
        <v>181</v>
      </c>
      <c r="CX5" s="477">
        <v>153</v>
      </c>
      <c r="CY5" s="477">
        <v>153</v>
      </c>
      <c r="CZ5" s="477">
        <v>91</v>
      </c>
      <c r="DA5" s="477">
        <v>181</v>
      </c>
      <c r="DB5" s="477">
        <v>181</v>
      </c>
      <c r="DC5" s="477">
        <v>181</v>
      </c>
      <c r="DD5" s="477">
        <v>181</v>
      </c>
      <c r="DE5" s="477">
        <v>181</v>
      </c>
      <c r="DF5" s="477">
        <v>181</v>
      </c>
      <c r="DG5" s="477">
        <v>181</v>
      </c>
      <c r="DH5" s="477">
        <v>181</v>
      </c>
      <c r="DI5" s="477">
        <v>181</v>
      </c>
      <c r="DJ5" s="477">
        <v>181</v>
      </c>
      <c r="DK5" s="477">
        <v>181</v>
      </c>
      <c r="DL5" s="477">
        <v>181</v>
      </c>
      <c r="DM5" s="477">
        <v>181</v>
      </c>
      <c r="DN5" s="477">
        <v>181</v>
      </c>
      <c r="DO5" s="477">
        <v>181</v>
      </c>
      <c r="DP5" s="477">
        <v>181</v>
      </c>
      <c r="DQ5" s="477">
        <v>181</v>
      </c>
      <c r="DR5" s="477">
        <v>141</v>
      </c>
      <c r="DS5" s="477">
        <v>181</v>
      </c>
      <c r="DT5" s="477">
        <v>181</v>
      </c>
      <c r="DU5" s="477">
        <v>181</v>
      </c>
      <c r="DV5" s="477">
        <v>181</v>
      </c>
      <c r="DW5" s="477">
        <v>181</v>
      </c>
      <c r="DX5" s="477">
        <v>181</v>
      </c>
      <c r="DY5" s="477">
        <v>181</v>
      </c>
      <c r="DZ5" s="477">
        <v>181</v>
      </c>
      <c r="EA5" s="477">
        <v>181</v>
      </c>
      <c r="EB5" s="477">
        <v>181</v>
      </c>
      <c r="EC5" s="477">
        <v>181</v>
      </c>
      <c r="ED5" s="477">
        <v>181</v>
      </c>
      <c r="EE5" s="477">
        <v>181</v>
      </c>
      <c r="EF5" s="477">
        <v>181</v>
      </c>
      <c r="EG5" s="477">
        <v>181</v>
      </c>
      <c r="EH5" s="477">
        <v>181</v>
      </c>
      <c r="EI5" s="477">
        <v>181</v>
      </c>
      <c r="EJ5" s="477">
        <v>181</v>
      </c>
      <c r="EK5" s="477">
        <v>181</v>
      </c>
      <c r="EL5" s="477">
        <v>181</v>
      </c>
      <c r="EM5" s="477">
        <v>181</v>
      </c>
      <c r="EN5" s="477">
        <v>181</v>
      </c>
      <c r="EO5" s="477">
        <v>181</v>
      </c>
      <c r="EP5" s="477">
        <v>181</v>
      </c>
      <c r="EQ5" s="477">
        <v>181</v>
      </c>
      <c r="ER5" s="477">
        <v>181</v>
      </c>
      <c r="ES5" s="477">
        <v>181</v>
      </c>
      <c r="ET5" s="477">
        <v>181</v>
      </c>
      <c r="EU5" s="477">
        <v>181</v>
      </c>
      <c r="EV5" s="477">
        <v>181</v>
      </c>
      <c r="EW5" s="477">
        <v>181</v>
      </c>
      <c r="EX5" s="477">
        <v>181</v>
      </c>
      <c r="EY5" s="477">
        <v>181</v>
      </c>
      <c r="EZ5" s="477">
        <v>181</v>
      </c>
      <c r="FA5" s="477">
        <v>181</v>
      </c>
      <c r="FB5" s="477">
        <v>181</v>
      </c>
      <c r="FC5" s="477">
        <v>181</v>
      </c>
      <c r="FD5" s="477">
        <v>181</v>
      </c>
      <c r="FE5" s="477">
        <v>181</v>
      </c>
      <c r="FF5" s="477">
        <v>181</v>
      </c>
      <c r="FG5" s="477">
        <v>181</v>
      </c>
      <c r="FH5" s="477">
        <v>181</v>
      </c>
      <c r="FI5" s="477">
        <v>181</v>
      </c>
      <c r="FJ5" s="477">
        <v>181</v>
      </c>
      <c r="FK5" s="477">
        <v>181</v>
      </c>
      <c r="FL5" s="477">
        <v>181</v>
      </c>
      <c r="FM5" s="477">
        <v>181</v>
      </c>
      <c r="FN5" s="477">
        <v>181</v>
      </c>
      <c r="FO5" s="477">
        <v>181</v>
      </c>
      <c r="FP5" s="477">
        <v>181</v>
      </c>
      <c r="FQ5" s="477">
        <v>181</v>
      </c>
      <c r="FR5" s="477">
        <v>181</v>
      </c>
      <c r="FS5" s="477">
        <v>181</v>
      </c>
      <c r="FT5" s="477">
        <v>181</v>
      </c>
      <c r="FU5" s="477">
        <v>181</v>
      </c>
      <c r="FV5" s="477">
        <v>181</v>
      </c>
      <c r="FW5" s="477">
        <v>181</v>
      </c>
      <c r="FX5" s="477">
        <v>181</v>
      </c>
      <c r="FY5" s="477">
        <v>181</v>
      </c>
      <c r="FZ5" s="477">
        <v>181</v>
      </c>
      <c r="GA5" s="477">
        <v>181</v>
      </c>
      <c r="GB5" s="477">
        <v>181</v>
      </c>
      <c r="GC5" s="477">
        <v>181</v>
      </c>
      <c r="GD5" s="477">
        <v>181</v>
      </c>
      <c r="GE5" s="477">
        <v>181</v>
      </c>
      <c r="GF5" s="477">
        <v>181</v>
      </c>
      <c r="GG5" s="477">
        <v>181</v>
      </c>
      <c r="GH5" s="477">
        <v>181</v>
      </c>
      <c r="GI5" s="477">
        <v>181</v>
      </c>
      <c r="GJ5" s="477">
        <v>181</v>
      </c>
      <c r="GK5" s="477">
        <v>181</v>
      </c>
      <c r="GL5" s="477">
        <v>181</v>
      </c>
      <c r="GM5" s="477">
        <v>181</v>
      </c>
      <c r="GN5" s="477">
        <v>181</v>
      </c>
      <c r="GO5" s="477">
        <v>181</v>
      </c>
      <c r="GP5" s="477">
        <v>181</v>
      </c>
      <c r="GQ5" s="477">
        <v>181</v>
      </c>
      <c r="GR5" s="477">
        <v>181</v>
      </c>
      <c r="GS5" s="477">
        <v>181</v>
      </c>
      <c r="GT5" s="477">
        <v>181</v>
      </c>
      <c r="GU5" s="477">
        <v>181</v>
      </c>
      <c r="GV5" s="477">
        <v>181</v>
      </c>
      <c r="GW5" s="477">
        <v>181</v>
      </c>
      <c r="GX5" s="477">
        <v>181</v>
      </c>
      <c r="GY5" s="477">
        <v>181</v>
      </c>
      <c r="GZ5" s="477">
        <v>181</v>
      </c>
      <c r="HA5" s="477">
        <v>181</v>
      </c>
      <c r="HB5" s="477">
        <v>181</v>
      </c>
      <c r="HC5" s="477">
        <v>181</v>
      </c>
      <c r="HD5" s="477">
        <v>181</v>
      </c>
      <c r="HE5" s="477">
        <v>181</v>
      </c>
      <c r="HF5" s="477">
        <v>181</v>
      </c>
      <c r="HG5" s="477">
        <v>181</v>
      </c>
      <c r="HH5" s="477">
        <v>181</v>
      </c>
      <c r="HI5" s="477">
        <v>181</v>
      </c>
      <c r="HJ5" s="477">
        <v>181</v>
      </c>
      <c r="HK5" s="477">
        <v>181</v>
      </c>
      <c r="HL5" s="477">
        <v>181</v>
      </c>
      <c r="HM5" s="477">
        <v>181</v>
      </c>
      <c r="HN5" s="477">
        <v>181</v>
      </c>
      <c r="HO5" s="477">
        <v>181</v>
      </c>
      <c r="HP5" s="477">
        <v>181</v>
      </c>
      <c r="HQ5" s="477">
        <v>181</v>
      </c>
      <c r="HR5" s="477">
        <v>181</v>
      </c>
      <c r="HS5" s="477">
        <v>181</v>
      </c>
      <c r="HT5" s="477">
        <v>181</v>
      </c>
      <c r="HU5" s="477">
        <v>181</v>
      </c>
      <c r="HV5" s="477">
        <v>181</v>
      </c>
      <c r="HW5" s="477">
        <v>181</v>
      </c>
      <c r="HX5" s="477">
        <v>181</v>
      </c>
      <c r="HY5" s="477">
        <v>181</v>
      </c>
      <c r="HZ5" s="477">
        <v>181</v>
      </c>
      <c r="IA5" s="477">
        <v>181</v>
      </c>
      <c r="IB5" s="477">
        <v>181</v>
      </c>
      <c r="IC5" s="477">
        <v>181</v>
      </c>
      <c r="ID5" s="477">
        <v>181</v>
      </c>
      <c r="IE5" s="477">
        <v>181</v>
      </c>
      <c r="IF5" s="477">
        <v>181</v>
      </c>
      <c r="IG5" s="477">
        <v>181</v>
      </c>
      <c r="IH5" s="477">
        <v>181</v>
      </c>
      <c r="II5" s="477">
        <v>181</v>
      </c>
      <c r="IJ5" s="477">
        <v>181</v>
      </c>
      <c r="IK5" s="477">
        <v>181</v>
      </c>
      <c r="IL5" s="477">
        <v>181</v>
      </c>
      <c r="IM5" s="477">
        <v>181</v>
      </c>
      <c r="IN5" s="477">
        <v>181</v>
      </c>
      <c r="IO5" s="477">
        <v>181</v>
      </c>
      <c r="IP5" s="477">
        <v>181</v>
      </c>
      <c r="IQ5" s="477">
        <v>181</v>
      </c>
      <c r="IR5" s="477">
        <v>181</v>
      </c>
      <c r="IS5" s="477">
        <v>181</v>
      </c>
      <c r="IT5" s="477">
        <v>181</v>
      </c>
      <c r="IU5" s="477">
        <v>181</v>
      </c>
      <c r="IV5" s="477">
        <v>181</v>
      </c>
      <c r="IW5" s="477">
        <v>181</v>
      </c>
      <c r="IX5" s="477">
        <v>181</v>
      </c>
      <c r="IY5" s="477">
        <v>181</v>
      </c>
      <c r="IZ5" s="477">
        <v>181</v>
      </c>
      <c r="JA5" s="477">
        <v>181</v>
      </c>
      <c r="JB5" s="477">
        <v>181</v>
      </c>
      <c r="JC5" s="477">
        <v>181</v>
      </c>
      <c r="JD5" s="477">
        <v>181</v>
      </c>
      <c r="JE5" s="477">
        <v>181</v>
      </c>
      <c r="JF5" s="477">
        <v>181</v>
      </c>
      <c r="JG5" s="477">
        <v>181</v>
      </c>
      <c r="JH5" s="477">
        <v>181</v>
      </c>
      <c r="JI5" s="477">
        <v>181</v>
      </c>
      <c r="JJ5" s="477">
        <v>181</v>
      </c>
      <c r="JK5" s="477">
        <v>181</v>
      </c>
      <c r="JL5" s="477">
        <v>181</v>
      </c>
      <c r="JM5" s="477">
        <v>181</v>
      </c>
      <c r="JN5" s="477">
        <v>181</v>
      </c>
      <c r="JO5" s="477">
        <v>181</v>
      </c>
      <c r="JP5" s="477">
        <v>181</v>
      </c>
      <c r="JQ5" s="477">
        <v>181</v>
      </c>
      <c r="JR5" s="477">
        <v>181</v>
      </c>
      <c r="JS5" s="477">
        <v>181</v>
      </c>
      <c r="JT5" s="477">
        <v>181</v>
      </c>
      <c r="JU5" s="477">
        <v>181</v>
      </c>
      <c r="JV5" s="477">
        <v>181</v>
      </c>
    </row>
    <row r="6" spans="1:282" ht="23.25" customHeight="1" thickTop="1" x14ac:dyDescent="0.3">
      <c r="A6" s="164"/>
      <c r="B6" s="44" t="s">
        <v>578</v>
      </c>
      <c r="C6" s="478">
        <v>30724</v>
      </c>
      <c r="D6" s="478">
        <v>14460</v>
      </c>
      <c r="E6" s="478">
        <v>5663</v>
      </c>
      <c r="F6" s="478">
        <v>4685</v>
      </c>
      <c r="G6" s="478">
        <v>5810</v>
      </c>
      <c r="H6" s="478">
        <v>103</v>
      </c>
      <c r="I6" s="479"/>
      <c r="J6" s="478">
        <v>1578</v>
      </c>
      <c r="K6" s="478" t="s">
        <v>273</v>
      </c>
      <c r="L6" s="478" t="s">
        <v>273</v>
      </c>
      <c r="M6" s="478">
        <v>284</v>
      </c>
      <c r="N6" s="478">
        <v>256</v>
      </c>
      <c r="O6" s="478" t="s">
        <v>273</v>
      </c>
      <c r="P6" s="478">
        <v>222</v>
      </c>
      <c r="Q6" s="478">
        <v>255</v>
      </c>
      <c r="R6" s="478">
        <v>140</v>
      </c>
      <c r="S6" s="478">
        <v>122</v>
      </c>
      <c r="T6" s="478">
        <v>146</v>
      </c>
      <c r="U6" s="478">
        <v>103</v>
      </c>
      <c r="V6" s="478">
        <v>128</v>
      </c>
      <c r="W6" s="478">
        <v>216</v>
      </c>
      <c r="X6" s="478">
        <v>118</v>
      </c>
      <c r="Y6" s="478">
        <v>119</v>
      </c>
      <c r="Z6" s="478">
        <v>79</v>
      </c>
      <c r="AA6" s="478">
        <v>118</v>
      </c>
      <c r="AB6" s="478">
        <v>92</v>
      </c>
      <c r="AC6" s="478">
        <v>71</v>
      </c>
      <c r="AD6" s="478">
        <v>66</v>
      </c>
      <c r="AE6" s="478">
        <v>56</v>
      </c>
      <c r="AF6" s="478">
        <v>191</v>
      </c>
      <c r="AG6" s="478" t="s">
        <v>273</v>
      </c>
      <c r="AH6" s="478">
        <v>114</v>
      </c>
      <c r="AI6" s="478">
        <v>64</v>
      </c>
      <c r="AJ6" s="478">
        <v>197</v>
      </c>
      <c r="AK6" s="478">
        <v>281</v>
      </c>
      <c r="AL6" s="478">
        <v>201</v>
      </c>
      <c r="AM6" s="478">
        <v>140</v>
      </c>
      <c r="AN6" s="478">
        <v>166</v>
      </c>
      <c r="AO6" s="478">
        <v>91</v>
      </c>
      <c r="AP6" s="478" t="s">
        <v>273</v>
      </c>
      <c r="AQ6" s="478" t="s">
        <v>273</v>
      </c>
      <c r="AR6" s="478">
        <v>772</v>
      </c>
      <c r="AS6" s="478">
        <v>290</v>
      </c>
      <c r="AT6" s="478">
        <v>248</v>
      </c>
      <c r="AU6" s="478" t="s">
        <v>273</v>
      </c>
      <c r="AV6" s="478">
        <v>178</v>
      </c>
      <c r="AW6" s="478">
        <v>174</v>
      </c>
      <c r="AX6" s="478">
        <v>106</v>
      </c>
      <c r="AY6" s="478">
        <v>87</v>
      </c>
      <c r="AZ6" s="478">
        <v>132</v>
      </c>
      <c r="BA6" s="478">
        <v>107</v>
      </c>
      <c r="BB6" s="478">
        <v>76</v>
      </c>
      <c r="BC6" s="478">
        <v>306</v>
      </c>
      <c r="BD6" s="478">
        <v>163</v>
      </c>
      <c r="BE6" s="478">
        <v>120</v>
      </c>
      <c r="BF6" s="478">
        <v>123</v>
      </c>
      <c r="BG6" s="478">
        <v>67</v>
      </c>
      <c r="BH6" s="478">
        <v>98</v>
      </c>
      <c r="BI6" s="478" t="s">
        <v>273</v>
      </c>
      <c r="BJ6" s="478">
        <v>447</v>
      </c>
      <c r="BK6" s="478">
        <v>347</v>
      </c>
      <c r="BL6" s="478">
        <v>152</v>
      </c>
      <c r="BM6" s="478">
        <v>227</v>
      </c>
      <c r="BN6" s="478">
        <v>159</v>
      </c>
      <c r="BO6" s="478">
        <v>176</v>
      </c>
      <c r="BP6" s="478">
        <v>79</v>
      </c>
      <c r="BQ6" s="478">
        <v>135</v>
      </c>
      <c r="BR6" s="478" t="s">
        <v>273</v>
      </c>
      <c r="BS6" s="478">
        <v>251</v>
      </c>
      <c r="BT6" s="478" t="s">
        <v>273</v>
      </c>
      <c r="BU6" s="478">
        <v>153</v>
      </c>
      <c r="BV6" s="478">
        <v>135</v>
      </c>
      <c r="BW6" s="478">
        <v>138</v>
      </c>
      <c r="BX6" s="478" t="s">
        <v>273</v>
      </c>
      <c r="BY6" s="478" t="s">
        <v>273</v>
      </c>
      <c r="BZ6" s="478" t="s">
        <v>273</v>
      </c>
      <c r="CA6" s="478">
        <v>80</v>
      </c>
      <c r="CB6" s="478" t="s">
        <v>273</v>
      </c>
      <c r="CC6" s="478">
        <v>71</v>
      </c>
      <c r="CD6" s="478" t="s">
        <v>273</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v>59</v>
      </c>
      <c r="CU6" s="478" t="s">
        <v>273</v>
      </c>
      <c r="CV6" s="478">
        <v>126</v>
      </c>
      <c r="CW6" s="478" t="s">
        <v>273</v>
      </c>
      <c r="CX6" s="478">
        <v>48</v>
      </c>
      <c r="CY6" s="478">
        <v>38</v>
      </c>
      <c r="CZ6" s="478" t="s">
        <v>273</v>
      </c>
      <c r="DA6" s="478">
        <v>637</v>
      </c>
      <c r="DB6" s="478" t="s">
        <v>273</v>
      </c>
      <c r="DC6" s="478" t="s">
        <v>273</v>
      </c>
      <c r="DD6" s="478" t="s">
        <v>273</v>
      </c>
      <c r="DE6" s="478">
        <v>195</v>
      </c>
      <c r="DF6" s="478">
        <v>137</v>
      </c>
      <c r="DG6" s="478">
        <v>51</v>
      </c>
      <c r="DH6" s="478">
        <v>278</v>
      </c>
      <c r="DI6" s="478">
        <v>209</v>
      </c>
      <c r="DJ6" s="478" t="s">
        <v>273</v>
      </c>
      <c r="DK6" s="478" t="s">
        <v>273</v>
      </c>
      <c r="DL6" s="478" t="s">
        <v>273</v>
      </c>
      <c r="DM6" s="478">
        <v>226</v>
      </c>
      <c r="DN6" s="478" t="s">
        <v>273</v>
      </c>
      <c r="DO6" s="478" t="s">
        <v>273</v>
      </c>
      <c r="DP6" s="478">
        <v>277</v>
      </c>
      <c r="DQ6" s="478" t="s">
        <v>273</v>
      </c>
      <c r="DR6" s="478" t="s">
        <v>273</v>
      </c>
      <c r="DS6" s="478" t="s">
        <v>273</v>
      </c>
      <c r="DT6" s="478" t="s">
        <v>273</v>
      </c>
      <c r="DU6" s="478" t="s">
        <v>273</v>
      </c>
      <c r="DV6" s="478" t="s">
        <v>273</v>
      </c>
      <c r="DW6" s="478" t="s">
        <v>273</v>
      </c>
      <c r="DX6" s="478" t="s">
        <v>273</v>
      </c>
      <c r="DY6" s="478" t="s">
        <v>273</v>
      </c>
      <c r="DZ6" s="478" t="s">
        <v>273</v>
      </c>
      <c r="EA6" s="478" t="s">
        <v>273</v>
      </c>
      <c r="EB6" s="478">
        <v>89</v>
      </c>
      <c r="EC6" s="478">
        <v>29</v>
      </c>
      <c r="ED6" s="478">
        <v>22</v>
      </c>
      <c r="EE6" s="478">
        <v>20</v>
      </c>
      <c r="EF6" s="478">
        <v>22</v>
      </c>
      <c r="EG6" s="478">
        <v>25</v>
      </c>
      <c r="EH6" s="478">
        <v>73</v>
      </c>
      <c r="EI6" s="478">
        <v>46</v>
      </c>
      <c r="EJ6" s="478">
        <v>34</v>
      </c>
      <c r="EK6" s="478">
        <v>27</v>
      </c>
      <c r="EL6" s="478">
        <v>34</v>
      </c>
      <c r="EM6" s="478">
        <v>35</v>
      </c>
      <c r="EN6" s="478">
        <v>99</v>
      </c>
      <c r="EO6" s="478">
        <v>19</v>
      </c>
      <c r="EP6" s="478">
        <v>29</v>
      </c>
      <c r="EQ6" s="478">
        <v>19</v>
      </c>
      <c r="ER6" s="478">
        <v>31</v>
      </c>
      <c r="ES6" s="478">
        <v>51</v>
      </c>
      <c r="ET6" s="478">
        <v>61</v>
      </c>
      <c r="EU6" s="478">
        <v>67</v>
      </c>
      <c r="EV6" s="478">
        <v>91</v>
      </c>
      <c r="EW6" s="478">
        <v>55</v>
      </c>
      <c r="EX6" s="478">
        <v>31</v>
      </c>
      <c r="EY6" s="478">
        <v>27</v>
      </c>
      <c r="EZ6" s="478">
        <v>29</v>
      </c>
      <c r="FA6" s="478">
        <v>55</v>
      </c>
      <c r="FB6" s="478">
        <v>10</v>
      </c>
      <c r="FC6" s="478">
        <v>32</v>
      </c>
      <c r="FD6" s="478">
        <v>31</v>
      </c>
      <c r="FE6" s="478">
        <v>20</v>
      </c>
      <c r="FF6" s="478">
        <v>59</v>
      </c>
      <c r="FG6" s="478">
        <v>31</v>
      </c>
      <c r="FH6" s="478">
        <v>38</v>
      </c>
      <c r="FI6" s="478">
        <v>23</v>
      </c>
      <c r="FJ6" s="478">
        <v>14</v>
      </c>
      <c r="FK6" s="478">
        <v>13</v>
      </c>
      <c r="FL6" s="478">
        <v>79</v>
      </c>
      <c r="FM6" s="478">
        <v>37</v>
      </c>
      <c r="FN6" s="478">
        <v>30</v>
      </c>
      <c r="FO6" s="478">
        <v>75</v>
      </c>
      <c r="FP6" s="478">
        <v>90</v>
      </c>
      <c r="FQ6" s="478">
        <v>66</v>
      </c>
      <c r="FR6" s="478">
        <v>120</v>
      </c>
      <c r="FS6" s="478">
        <v>45</v>
      </c>
      <c r="FT6" s="478">
        <v>16</v>
      </c>
      <c r="FU6" s="478">
        <v>25</v>
      </c>
      <c r="FV6" s="478">
        <v>43</v>
      </c>
      <c r="FW6" s="478">
        <v>35</v>
      </c>
      <c r="FX6" s="478">
        <v>27</v>
      </c>
      <c r="FY6" s="478">
        <v>13</v>
      </c>
      <c r="FZ6" s="478">
        <v>14</v>
      </c>
      <c r="GA6" s="478">
        <v>20</v>
      </c>
      <c r="GB6" s="478">
        <v>41</v>
      </c>
      <c r="GC6" s="478">
        <v>79</v>
      </c>
      <c r="GD6" s="478">
        <v>21</v>
      </c>
      <c r="GE6" s="478">
        <v>22</v>
      </c>
      <c r="GF6" s="478">
        <v>21</v>
      </c>
      <c r="GG6" s="478">
        <v>23</v>
      </c>
      <c r="GH6" s="478">
        <v>17</v>
      </c>
      <c r="GI6" s="478">
        <v>11</v>
      </c>
      <c r="GJ6" s="478">
        <v>21</v>
      </c>
      <c r="GK6" s="478">
        <v>39</v>
      </c>
      <c r="GL6" s="478">
        <v>20</v>
      </c>
      <c r="GM6" s="478">
        <v>55</v>
      </c>
      <c r="GN6" s="478">
        <v>44</v>
      </c>
      <c r="GO6" s="478">
        <v>34</v>
      </c>
      <c r="GP6" s="478">
        <v>28</v>
      </c>
      <c r="GQ6" s="478">
        <v>24</v>
      </c>
      <c r="GR6" s="478">
        <v>45</v>
      </c>
      <c r="GS6" s="478">
        <v>18</v>
      </c>
      <c r="GT6" s="478">
        <v>37</v>
      </c>
      <c r="GU6" s="478">
        <v>12</v>
      </c>
      <c r="GV6" s="478">
        <v>47</v>
      </c>
      <c r="GW6" s="478">
        <v>23</v>
      </c>
      <c r="GX6" s="478">
        <v>17</v>
      </c>
      <c r="GY6" s="478">
        <v>99</v>
      </c>
      <c r="GZ6" s="478">
        <v>73</v>
      </c>
      <c r="HA6" s="478">
        <v>24</v>
      </c>
      <c r="HB6" s="478">
        <v>18</v>
      </c>
      <c r="HC6" s="478">
        <v>20</v>
      </c>
      <c r="HD6" s="478">
        <v>39</v>
      </c>
      <c r="HE6" s="478">
        <v>23</v>
      </c>
      <c r="HF6" s="478">
        <v>23</v>
      </c>
      <c r="HG6" s="478">
        <v>18</v>
      </c>
      <c r="HH6" s="478">
        <v>29</v>
      </c>
      <c r="HI6" s="478">
        <v>37</v>
      </c>
      <c r="HJ6" s="478">
        <v>35</v>
      </c>
      <c r="HK6" s="478">
        <v>14</v>
      </c>
      <c r="HL6" s="478">
        <v>67</v>
      </c>
      <c r="HM6" s="478">
        <v>65</v>
      </c>
      <c r="HN6" s="478">
        <v>44</v>
      </c>
      <c r="HO6" s="478">
        <v>26</v>
      </c>
      <c r="HP6" s="478">
        <v>52</v>
      </c>
      <c r="HQ6" s="478">
        <v>66</v>
      </c>
      <c r="HR6" s="478">
        <v>33</v>
      </c>
      <c r="HS6" s="478">
        <v>35</v>
      </c>
      <c r="HT6" s="478">
        <v>16</v>
      </c>
      <c r="HU6" s="478">
        <v>26</v>
      </c>
      <c r="HV6" s="478">
        <v>20</v>
      </c>
      <c r="HW6" s="478">
        <v>23</v>
      </c>
      <c r="HX6" s="478">
        <v>15</v>
      </c>
      <c r="HY6" s="478">
        <v>19</v>
      </c>
      <c r="HZ6" s="478">
        <v>29</v>
      </c>
      <c r="IA6" s="478">
        <v>24</v>
      </c>
      <c r="IB6" s="478">
        <v>48</v>
      </c>
      <c r="IC6" s="478">
        <v>27</v>
      </c>
      <c r="ID6" s="478">
        <v>22</v>
      </c>
      <c r="IE6" s="478">
        <v>26</v>
      </c>
      <c r="IF6" s="478">
        <v>237</v>
      </c>
      <c r="IG6" s="478">
        <v>156</v>
      </c>
      <c r="IH6" s="478">
        <v>86</v>
      </c>
      <c r="II6" s="478">
        <v>34</v>
      </c>
      <c r="IJ6" s="478">
        <v>40</v>
      </c>
      <c r="IK6" s="478">
        <v>34</v>
      </c>
      <c r="IL6" s="478">
        <v>33</v>
      </c>
      <c r="IM6" s="478">
        <v>25</v>
      </c>
      <c r="IN6" s="478">
        <v>27</v>
      </c>
      <c r="IO6" s="478">
        <v>26</v>
      </c>
      <c r="IP6" s="478">
        <v>53</v>
      </c>
      <c r="IQ6" s="478">
        <v>12</v>
      </c>
      <c r="IR6" s="478">
        <v>17</v>
      </c>
      <c r="IS6" s="478">
        <v>11</v>
      </c>
      <c r="IT6" s="478">
        <v>22</v>
      </c>
      <c r="IU6" s="478">
        <v>20</v>
      </c>
      <c r="IV6" s="478">
        <v>15</v>
      </c>
      <c r="IW6" s="478">
        <v>11</v>
      </c>
      <c r="IX6" s="478">
        <v>10</v>
      </c>
      <c r="IY6" s="478">
        <v>18</v>
      </c>
      <c r="IZ6" s="478">
        <v>24</v>
      </c>
      <c r="JA6" s="478">
        <v>168</v>
      </c>
      <c r="JB6" s="478">
        <v>60</v>
      </c>
      <c r="JC6" s="478">
        <v>38</v>
      </c>
      <c r="JD6" s="478">
        <v>17</v>
      </c>
      <c r="JE6" s="478">
        <v>40</v>
      </c>
      <c r="JF6" s="478">
        <v>21</v>
      </c>
      <c r="JG6" s="478">
        <v>21</v>
      </c>
      <c r="JH6" s="478">
        <v>37</v>
      </c>
      <c r="JI6" s="478">
        <v>52</v>
      </c>
      <c r="JJ6" s="478">
        <v>122</v>
      </c>
      <c r="JK6" s="478">
        <v>17</v>
      </c>
      <c r="JL6" s="478">
        <v>23</v>
      </c>
      <c r="JM6" s="478">
        <v>33</v>
      </c>
      <c r="JN6" s="478">
        <v>33</v>
      </c>
      <c r="JO6" s="478">
        <v>58</v>
      </c>
      <c r="JP6" s="478">
        <v>27</v>
      </c>
      <c r="JQ6" s="478">
        <v>12</v>
      </c>
      <c r="JR6" s="478">
        <v>15</v>
      </c>
      <c r="JS6" s="478">
        <v>23</v>
      </c>
      <c r="JT6" s="478">
        <v>20</v>
      </c>
      <c r="JU6" s="478">
        <v>33</v>
      </c>
      <c r="JV6" s="478" t="s">
        <v>273</v>
      </c>
    </row>
    <row r="7" spans="1:282" ht="23.25" customHeight="1" x14ac:dyDescent="0.3">
      <c r="A7" s="164"/>
      <c r="B7" s="45" t="s">
        <v>579</v>
      </c>
      <c r="C7" s="480">
        <v>2907</v>
      </c>
      <c r="D7" s="480">
        <v>1372</v>
      </c>
      <c r="E7" s="480">
        <v>812</v>
      </c>
      <c r="F7" s="480">
        <v>318</v>
      </c>
      <c r="G7" s="480">
        <v>404</v>
      </c>
      <c r="H7" s="480" t="s">
        <v>97</v>
      </c>
      <c r="I7" s="479"/>
      <c r="J7" s="480">
        <v>133</v>
      </c>
      <c r="K7" s="480" t="s">
        <v>273</v>
      </c>
      <c r="L7" s="480" t="s">
        <v>273</v>
      </c>
      <c r="M7" s="480">
        <v>18</v>
      </c>
      <c r="N7" s="480">
        <v>28</v>
      </c>
      <c r="O7" s="480" t="s">
        <v>273</v>
      </c>
      <c r="P7" s="480">
        <v>24</v>
      </c>
      <c r="Q7" s="480">
        <v>26</v>
      </c>
      <c r="R7" s="480">
        <v>11</v>
      </c>
      <c r="S7" s="480">
        <v>12</v>
      </c>
      <c r="T7" s="480">
        <v>10</v>
      </c>
      <c r="U7" s="480">
        <v>6</v>
      </c>
      <c r="V7" s="480">
        <v>11</v>
      </c>
      <c r="W7" s="480">
        <v>19</v>
      </c>
      <c r="X7" s="480">
        <v>10</v>
      </c>
      <c r="Y7" s="480">
        <v>8</v>
      </c>
      <c r="Z7" s="480">
        <v>8</v>
      </c>
      <c r="AA7" s="480">
        <v>22</v>
      </c>
      <c r="AB7" s="480">
        <v>9</v>
      </c>
      <c r="AC7" s="480">
        <v>6</v>
      </c>
      <c r="AD7" s="480">
        <v>5</v>
      </c>
      <c r="AE7" s="480">
        <v>4</v>
      </c>
      <c r="AF7" s="480">
        <v>16</v>
      </c>
      <c r="AG7" s="480" t="s">
        <v>273</v>
      </c>
      <c r="AH7" s="480">
        <v>10</v>
      </c>
      <c r="AI7" s="480">
        <v>5</v>
      </c>
      <c r="AJ7" s="480">
        <v>18</v>
      </c>
      <c r="AK7" s="480">
        <v>37</v>
      </c>
      <c r="AL7" s="480">
        <v>25</v>
      </c>
      <c r="AM7" s="480">
        <v>11</v>
      </c>
      <c r="AN7" s="480">
        <v>11</v>
      </c>
      <c r="AO7" s="480">
        <v>3</v>
      </c>
      <c r="AP7" s="480" t="s">
        <v>273</v>
      </c>
      <c r="AQ7" s="480" t="s">
        <v>273</v>
      </c>
      <c r="AR7" s="480">
        <v>67</v>
      </c>
      <c r="AS7" s="480">
        <v>19</v>
      </c>
      <c r="AT7" s="480">
        <v>19</v>
      </c>
      <c r="AU7" s="480" t="s">
        <v>273</v>
      </c>
      <c r="AV7" s="480">
        <v>25</v>
      </c>
      <c r="AW7" s="480">
        <v>16</v>
      </c>
      <c r="AX7" s="480">
        <v>11</v>
      </c>
      <c r="AY7" s="480">
        <v>5</v>
      </c>
      <c r="AZ7" s="480">
        <v>15</v>
      </c>
      <c r="BA7" s="480">
        <v>5</v>
      </c>
      <c r="BB7" s="480">
        <v>3</v>
      </c>
      <c r="BC7" s="480">
        <v>47</v>
      </c>
      <c r="BD7" s="480">
        <v>25</v>
      </c>
      <c r="BE7" s="480">
        <v>24</v>
      </c>
      <c r="BF7" s="480">
        <v>24</v>
      </c>
      <c r="BG7" s="480">
        <v>10</v>
      </c>
      <c r="BH7" s="480">
        <v>13</v>
      </c>
      <c r="BI7" s="480" t="s">
        <v>273</v>
      </c>
      <c r="BJ7" s="480">
        <v>88</v>
      </c>
      <c r="BK7" s="480">
        <v>55</v>
      </c>
      <c r="BL7" s="480">
        <v>16</v>
      </c>
      <c r="BM7" s="480">
        <v>20</v>
      </c>
      <c r="BN7" s="480">
        <v>16</v>
      </c>
      <c r="BO7" s="480">
        <v>25</v>
      </c>
      <c r="BP7" s="480">
        <v>11</v>
      </c>
      <c r="BQ7" s="480">
        <v>51</v>
      </c>
      <c r="BR7" s="480" t="s">
        <v>273</v>
      </c>
      <c r="BS7" s="480">
        <v>43</v>
      </c>
      <c r="BT7" s="480" t="s">
        <v>273</v>
      </c>
      <c r="BU7" s="480">
        <v>23</v>
      </c>
      <c r="BV7" s="480">
        <v>15</v>
      </c>
      <c r="BW7" s="480">
        <v>22</v>
      </c>
      <c r="BX7" s="480" t="s">
        <v>273</v>
      </c>
      <c r="BY7" s="480" t="s">
        <v>273</v>
      </c>
      <c r="BZ7" s="480" t="s">
        <v>273</v>
      </c>
      <c r="CA7" s="480">
        <v>14</v>
      </c>
      <c r="CB7" s="480" t="s">
        <v>273</v>
      </c>
      <c r="CC7" s="480">
        <v>5</v>
      </c>
      <c r="CD7" s="480" t="s">
        <v>273</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v>11</v>
      </c>
      <c r="CU7" s="480" t="s">
        <v>273</v>
      </c>
      <c r="CV7" s="480">
        <v>0</v>
      </c>
      <c r="CW7" s="480" t="s">
        <v>273</v>
      </c>
      <c r="CX7" s="480">
        <v>10</v>
      </c>
      <c r="CY7" s="480">
        <v>8</v>
      </c>
      <c r="CZ7" s="480" t="s">
        <v>273</v>
      </c>
      <c r="DA7" s="480">
        <v>286</v>
      </c>
      <c r="DB7" s="480" t="s">
        <v>273</v>
      </c>
      <c r="DC7" s="480" t="s">
        <v>273</v>
      </c>
      <c r="DD7" s="480" t="s">
        <v>273</v>
      </c>
      <c r="DE7" s="480">
        <v>23</v>
      </c>
      <c r="DF7" s="480">
        <v>24</v>
      </c>
      <c r="DG7" s="480">
        <v>5</v>
      </c>
      <c r="DH7" s="480">
        <v>126</v>
      </c>
      <c r="DI7" s="480">
        <v>60</v>
      </c>
      <c r="DJ7" s="480" t="s">
        <v>273</v>
      </c>
      <c r="DK7" s="480" t="s">
        <v>273</v>
      </c>
      <c r="DL7" s="480" t="s">
        <v>273</v>
      </c>
      <c r="DM7" s="480">
        <v>16</v>
      </c>
      <c r="DN7" s="480" t="s">
        <v>273</v>
      </c>
      <c r="DO7" s="480" t="s">
        <v>273</v>
      </c>
      <c r="DP7" s="480">
        <v>21</v>
      </c>
      <c r="DQ7" s="480" t="s">
        <v>273</v>
      </c>
      <c r="DR7" s="480" t="s">
        <v>273</v>
      </c>
      <c r="DS7" s="480" t="s">
        <v>273</v>
      </c>
      <c r="DT7" s="480" t="s">
        <v>273</v>
      </c>
      <c r="DU7" s="480" t="s">
        <v>273</v>
      </c>
      <c r="DV7" s="480" t="s">
        <v>273</v>
      </c>
      <c r="DW7" s="480" t="s">
        <v>273</v>
      </c>
      <c r="DX7" s="480" t="s">
        <v>273</v>
      </c>
      <c r="DY7" s="480" t="s">
        <v>273</v>
      </c>
      <c r="DZ7" s="480" t="s">
        <v>273</v>
      </c>
      <c r="EA7" s="480" t="s">
        <v>273</v>
      </c>
      <c r="EB7" s="480">
        <v>7</v>
      </c>
      <c r="EC7" s="480">
        <v>1</v>
      </c>
      <c r="ED7" s="480">
        <v>1</v>
      </c>
      <c r="EE7" s="480">
        <v>2</v>
      </c>
      <c r="EF7" s="480">
        <v>1</v>
      </c>
      <c r="EG7" s="480">
        <v>2</v>
      </c>
      <c r="EH7" s="480">
        <v>2</v>
      </c>
      <c r="EI7" s="480">
        <v>1</v>
      </c>
      <c r="EJ7" s="480">
        <v>1</v>
      </c>
      <c r="EK7" s="480">
        <v>2</v>
      </c>
      <c r="EL7" s="480">
        <v>1</v>
      </c>
      <c r="EM7" s="480">
        <v>2</v>
      </c>
      <c r="EN7" s="480">
        <v>6</v>
      </c>
      <c r="EO7" s="480">
        <v>1</v>
      </c>
      <c r="EP7" s="480">
        <v>1</v>
      </c>
      <c r="EQ7" s="480">
        <v>1</v>
      </c>
      <c r="ER7" s="480">
        <v>2</v>
      </c>
      <c r="ES7" s="480">
        <v>1</v>
      </c>
      <c r="ET7" s="480">
        <v>3</v>
      </c>
      <c r="EU7" s="480">
        <v>4</v>
      </c>
      <c r="EV7" s="480">
        <v>3</v>
      </c>
      <c r="EW7" s="480">
        <v>8</v>
      </c>
      <c r="EX7" s="480">
        <v>1</v>
      </c>
      <c r="EY7" s="480">
        <v>0</v>
      </c>
      <c r="EZ7" s="480">
        <v>1</v>
      </c>
      <c r="FA7" s="480">
        <v>4</v>
      </c>
      <c r="FB7" s="480">
        <v>0</v>
      </c>
      <c r="FC7" s="480">
        <v>2</v>
      </c>
      <c r="FD7" s="480">
        <v>1</v>
      </c>
      <c r="FE7" s="480">
        <v>0</v>
      </c>
      <c r="FF7" s="480">
        <v>4</v>
      </c>
      <c r="FG7" s="480">
        <v>4</v>
      </c>
      <c r="FH7" s="480">
        <v>2</v>
      </c>
      <c r="FI7" s="480">
        <v>0</v>
      </c>
      <c r="FJ7" s="480">
        <v>0</v>
      </c>
      <c r="FK7" s="480">
        <v>0</v>
      </c>
      <c r="FL7" s="480">
        <v>5</v>
      </c>
      <c r="FM7" s="480">
        <v>2</v>
      </c>
      <c r="FN7" s="480">
        <v>1</v>
      </c>
      <c r="FO7" s="480">
        <v>5</v>
      </c>
      <c r="FP7" s="480">
        <v>5</v>
      </c>
      <c r="FQ7" s="480">
        <v>7</v>
      </c>
      <c r="FR7" s="480">
        <v>10</v>
      </c>
      <c r="FS7" s="480">
        <v>4</v>
      </c>
      <c r="FT7" s="480">
        <v>1</v>
      </c>
      <c r="FU7" s="480">
        <v>1</v>
      </c>
      <c r="FV7" s="480">
        <v>2</v>
      </c>
      <c r="FW7" s="480">
        <v>3</v>
      </c>
      <c r="FX7" s="480">
        <v>1</v>
      </c>
      <c r="FY7" s="480">
        <v>0</v>
      </c>
      <c r="FZ7" s="480">
        <v>0</v>
      </c>
      <c r="GA7" s="480">
        <v>0</v>
      </c>
      <c r="GB7" s="480">
        <v>1</v>
      </c>
      <c r="GC7" s="480">
        <v>2</v>
      </c>
      <c r="GD7" s="480">
        <v>2</v>
      </c>
      <c r="GE7" s="480">
        <v>3</v>
      </c>
      <c r="GF7" s="480">
        <v>1</v>
      </c>
      <c r="GG7" s="480">
        <v>2</v>
      </c>
      <c r="GH7" s="480">
        <v>0</v>
      </c>
      <c r="GI7" s="480">
        <v>0</v>
      </c>
      <c r="GJ7" s="480">
        <v>1</v>
      </c>
      <c r="GK7" s="480">
        <v>3</v>
      </c>
      <c r="GL7" s="480">
        <v>0</v>
      </c>
      <c r="GM7" s="480">
        <v>2</v>
      </c>
      <c r="GN7" s="480">
        <v>4</v>
      </c>
      <c r="GO7" s="480">
        <v>1</v>
      </c>
      <c r="GP7" s="480">
        <v>1</v>
      </c>
      <c r="GQ7" s="480">
        <v>1</v>
      </c>
      <c r="GR7" s="480">
        <v>2</v>
      </c>
      <c r="GS7" s="480">
        <v>1</v>
      </c>
      <c r="GT7" s="480">
        <v>2</v>
      </c>
      <c r="GU7" s="480">
        <v>0</v>
      </c>
      <c r="GV7" s="480">
        <v>2</v>
      </c>
      <c r="GW7" s="480">
        <v>0</v>
      </c>
      <c r="GX7" s="480">
        <v>1</v>
      </c>
      <c r="GY7" s="480">
        <v>7</v>
      </c>
      <c r="GZ7" s="480">
        <v>3</v>
      </c>
      <c r="HA7" s="480">
        <v>0</v>
      </c>
      <c r="HB7" s="480">
        <v>1</v>
      </c>
      <c r="HC7" s="480">
        <v>0</v>
      </c>
      <c r="HD7" s="480">
        <v>1</v>
      </c>
      <c r="HE7" s="480">
        <v>0</v>
      </c>
      <c r="HF7" s="480">
        <v>1</v>
      </c>
      <c r="HG7" s="480">
        <v>2</v>
      </c>
      <c r="HH7" s="480">
        <v>1</v>
      </c>
      <c r="HI7" s="480">
        <v>1</v>
      </c>
      <c r="HJ7" s="480">
        <v>2</v>
      </c>
      <c r="HK7" s="480">
        <v>0</v>
      </c>
      <c r="HL7" s="480">
        <v>4</v>
      </c>
      <c r="HM7" s="480">
        <v>6</v>
      </c>
      <c r="HN7" s="480">
        <v>5</v>
      </c>
      <c r="HO7" s="480">
        <v>2</v>
      </c>
      <c r="HP7" s="480">
        <v>5</v>
      </c>
      <c r="HQ7" s="480">
        <v>7</v>
      </c>
      <c r="HR7" s="480">
        <v>4</v>
      </c>
      <c r="HS7" s="480">
        <v>1</v>
      </c>
      <c r="HT7" s="480">
        <v>2</v>
      </c>
      <c r="HU7" s="480">
        <v>0</v>
      </c>
      <c r="HV7" s="480">
        <v>1</v>
      </c>
      <c r="HW7" s="480">
        <v>0</v>
      </c>
      <c r="HX7" s="480">
        <v>0</v>
      </c>
      <c r="HY7" s="480">
        <v>0</v>
      </c>
      <c r="HZ7" s="480">
        <v>2</v>
      </c>
      <c r="IA7" s="480">
        <v>1</v>
      </c>
      <c r="IB7" s="480">
        <v>10</v>
      </c>
      <c r="IC7" s="480">
        <v>1</v>
      </c>
      <c r="ID7" s="480">
        <v>0</v>
      </c>
      <c r="IE7" s="480">
        <v>1</v>
      </c>
      <c r="IF7" s="480">
        <v>9</v>
      </c>
      <c r="IG7" s="480">
        <v>10</v>
      </c>
      <c r="IH7" s="480">
        <v>6</v>
      </c>
      <c r="II7" s="480">
        <v>2</v>
      </c>
      <c r="IJ7" s="480">
        <v>3</v>
      </c>
      <c r="IK7" s="480">
        <v>2</v>
      </c>
      <c r="IL7" s="480">
        <v>1</v>
      </c>
      <c r="IM7" s="480">
        <v>0</v>
      </c>
      <c r="IN7" s="480">
        <v>2</v>
      </c>
      <c r="IO7" s="480">
        <v>2</v>
      </c>
      <c r="IP7" s="480">
        <v>5</v>
      </c>
      <c r="IQ7" s="480">
        <v>1</v>
      </c>
      <c r="IR7" s="480">
        <v>0</v>
      </c>
      <c r="IS7" s="480">
        <v>0</v>
      </c>
      <c r="IT7" s="480">
        <v>1</v>
      </c>
      <c r="IU7" s="480">
        <v>2</v>
      </c>
      <c r="IV7" s="480">
        <v>2</v>
      </c>
      <c r="IW7" s="480">
        <v>1</v>
      </c>
      <c r="IX7" s="480">
        <v>0</v>
      </c>
      <c r="IY7" s="480">
        <v>2</v>
      </c>
      <c r="IZ7" s="480">
        <v>2</v>
      </c>
      <c r="JA7" s="480">
        <v>18</v>
      </c>
      <c r="JB7" s="480">
        <v>7</v>
      </c>
      <c r="JC7" s="480">
        <v>4</v>
      </c>
      <c r="JD7" s="480">
        <v>1</v>
      </c>
      <c r="JE7" s="480">
        <v>5</v>
      </c>
      <c r="JF7" s="480">
        <v>2</v>
      </c>
      <c r="JG7" s="480">
        <v>0</v>
      </c>
      <c r="JH7" s="480">
        <v>1</v>
      </c>
      <c r="JI7" s="480">
        <v>3</v>
      </c>
      <c r="JJ7" s="480">
        <v>4</v>
      </c>
      <c r="JK7" s="480">
        <v>1</v>
      </c>
      <c r="JL7" s="480">
        <v>1</v>
      </c>
      <c r="JM7" s="480">
        <v>4</v>
      </c>
      <c r="JN7" s="480">
        <v>1</v>
      </c>
      <c r="JO7" s="480">
        <v>3</v>
      </c>
      <c r="JP7" s="480">
        <v>1</v>
      </c>
      <c r="JQ7" s="480">
        <v>1</v>
      </c>
      <c r="JR7" s="480">
        <v>1</v>
      </c>
      <c r="JS7" s="480">
        <v>1</v>
      </c>
      <c r="JT7" s="480">
        <v>2</v>
      </c>
      <c r="JU7" s="480">
        <v>0</v>
      </c>
      <c r="JV7" s="480" t="s">
        <v>273</v>
      </c>
    </row>
    <row r="8" spans="1:282" ht="23.25" customHeight="1" x14ac:dyDescent="0.3">
      <c r="A8" s="164"/>
      <c r="B8" s="286" t="s">
        <v>580</v>
      </c>
      <c r="C8" s="1068">
        <v>33631</v>
      </c>
      <c r="D8" s="1068">
        <v>15833</v>
      </c>
      <c r="E8" s="1068">
        <v>6475</v>
      </c>
      <c r="F8" s="1068">
        <v>5004</v>
      </c>
      <c r="G8" s="1068">
        <v>6215</v>
      </c>
      <c r="H8" s="1068">
        <v>103</v>
      </c>
      <c r="I8" s="479"/>
      <c r="J8" s="1068">
        <v>1712</v>
      </c>
      <c r="K8" s="1069" t="s">
        <v>1411</v>
      </c>
      <c r="L8" s="1069" t="s">
        <v>1411</v>
      </c>
      <c r="M8" s="1068">
        <v>302</v>
      </c>
      <c r="N8" s="1068">
        <v>285</v>
      </c>
      <c r="O8" s="1069" t="s">
        <v>1411</v>
      </c>
      <c r="P8" s="1068">
        <v>246</v>
      </c>
      <c r="Q8" s="1068">
        <v>281</v>
      </c>
      <c r="R8" s="1068">
        <v>151</v>
      </c>
      <c r="S8" s="1068">
        <v>135</v>
      </c>
      <c r="T8" s="1068">
        <v>157</v>
      </c>
      <c r="U8" s="1068">
        <v>110</v>
      </c>
      <c r="V8" s="1068">
        <v>140</v>
      </c>
      <c r="W8" s="1068">
        <v>236</v>
      </c>
      <c r="X8" s="1068">
        <v>128</v>
      </c>
      <c r="Y8" s="1068">
        <v>128</v>
      </c>
      <c r="Z8" s="1068">
        <v>88</v>
      </c>
      <c r="AA8" s="1068">
        <v>140</v>
      </c>
      <c r="AB8" s="1068">
        <v>102</v>
      </c>
      <c r="AC8" s="1068">
        <v>78</v>
      </c>
      <c r="AD8" s="1068">
        <v>71</v>
      </c>
      <c r="AE8" s="1068">
        <v>60</v>
      </c>
      <c r="AF8" s="1068">
        <v>207</v>
      </c>
      <c r="AG8" s="1069" t="s">
        <v>1411</v>
      </c>
      <c r="AH8" s="1068">
        <v>125</v>
      </c>
      <c r="AI8" s="1068">
        <v>69</v>
      </c>
      <c r="AJ8" s="1068">
        <v>216</v>
      </c>
      <c r="AK8" s="1068">
        <v>319</v>
      </c>
      <c r="AL8" s="1068">
        <v>227</v>
      </c>
      <c r="AM8" s="1068">
        <v>151</v>
      </c>
      <c r="AN8" s="1068">
        <v>177</v>
      </c>
      <c r="AO8" s="1068">
        <v>94</v>
      </c>
      <c r="AP8" s="1069" t="s">
        <v>1411</v>
      </c>
      <c r="AQ8" s="1069" t="s">
        <v>1411</v>
      </c>
      <c r="AR8" s="1068">
        <v>840</v>
      </c>
      <c r="AS8" s="1068">
        <v>309</v>
      </c>
      <c r="AT8" s="1068">
        <v>267</v>
      </c>
      <c r="AU8" s="1069" t="s">
        <v>1411</v>
      </c>
      <c r="AV8" s="1068">
        <v>204</v>
      </c>
      <c r="AW8" s="1068">
        <v>190</v>
      </c>
      <c r="AX8" s="1068">
        <v>117</v>
      </c>
      <c r="AY8" s="1068">
        <v>93</v>
      </c>
      <c r="AZ8" s="1068">
        <v>148</v>
      </c>
      <c r="BA8" s="1068">
        <v>113</v>
      </c>
      <c r="BB8" s="1068">
        <v>80</v>
      </c>
      <c r="BC8" s="1068">
        <v>354</v>
      </c>
      <c r="BD8" s="1068">
        <v>189</v>
      </c>
      <c r="BE8" s="1068">
        <v>144</v>
      </c>
      <c r="BF8" s="1068">
        <v>147</v>
      </c>
      <c r="BG8" s="1068">
        <v>78</v>
      </c>
      <c r="BH8" s="1068">
        <v>112</v>
      </c>
      <c r="BI8" s="1069" t="s">
        <v>1411</v>
      </c>
      <c r="BJ8" s="1068">
        <v>536</v>
      </c>
      <c r="BK8" s="1068">
        <v>402</v>
      </c>
      <c r="BL8" s="1068">
        <v>169</v>
      </c>
      <c r="BM8" s="1068">
        <v>248</v>
      </c>
      <c r="BN8" s="1068">
        <v>176</v>
      </c>
      <c r="BO8" s="1068">
        <v>201</v>
      </c>
      <c r="BP8" s="1068">
        <v>90</v>
      </c>
      <c r="BQ8" s="1068">
        <v>186</v>
      </c>
      <c r="BR8" s="1069" t="s">
        <v>1411</v>
      </c>
      <c r="BS8" s="1068">
        <v>294</v>
      </c>
      <c r="BT8" s="1069" t="s">
        <v>1411</v>
      </c>
      <c r="BU8" s="1068">
        <v>176</v>
      </c>
      <c r="BV8" s="1068">
        <v>150</v>
      </c>
      <c r="BW8" s="1068">
        <v>161</v>
      </c>
      <c r="BX8" s="1069" t="s">
        <v>1411</v>
      </c>
      <c r="BY8" s="1069" t="s">
        <v>1411</v>
      </c>
      <c r="BZ8" s="1069" t="s">
        <v>1411</v>
      </c>
      <c r="CA8" s="1068">
        <v>95</v>
      </c>
      <c r="CB8" s="1069" t="s">
        <v>1411</v>
      </c>
      <c r="CC8" s="1068">
        <v>77</v>
      </c>
      <c r="CD8" s="1069" t="s">
        <v>1411</v>
      </c>
      <c r="CE8" s="1069" t="s">
        <v>1411</v>
      </c>
      <c r="CF8" s="1069" t="s">
        <v>1411</v>
      </c>
      <c r="CG8" s="1069" t="s">
        <v>1411</v>
      </c>
      <c r="CH8" s="1069" t="s">
        <v>1411</v>
      </c>
      <c r="CI8" s="1069" t="s">
        <v>1411</v>
      </c>
      <c r="CJ8" s="1069" t="s">
        <v>1411</v>
      </c>
      <c r="CK8" s="1069" t="s">
        <v>1411</v>
      </c>
      <c r="CL8" s="1069" t="s">
        <v>1411</v>
      </c>
      <c r="CM8" s="1069" t="s">
        <v>1411</v>
      </c>
      <c r="CN8" s="1069" t="s">
        <v>1411</v>
      </c>
      <c r="CO8" s="1069" t="s">
        <v>1411</v>
      </c>
      <c r="CP8" s="1069" t="s">
        <v>1411</v>
      </c>
      <c r="CQ8" s="1069" t="s">
        <v>1411</v>
      </c>
      <c r="CR8" s="1069" t="s">
        <v>1411</v>
      </c>
      <c r="CS8" s="1069" t="s">
        <v>1411</v>
      </c>
      <c r="CT8" s="1068">
        <v>70</v>
      </c>
      <c r="CU8" s="1069" t="s">
        <v>1411</v>
      </c>
      <c r="CV8" s="1068">
        <v>127</v>
      </c>
      <c r="CW8" s="1069" t="s">
        <v>1411</v>
      </c>
      <c r="CX8" s="1069">
        <v>59</v>
      </c>
      <c r="CY8" s="1069">
        <v>47</v>
      </c>
      <c r="CZ8" s="1069" t="s">
        <v>1411</v>
      </c>
      <c r="DA8" s="1068">
        <v>924</v>
      </c>
      <c r="DB8" s="1069" t="s">
        <v>1411</v>
      </c>
      <c r="DC8" s="1069" t="s">
        <v>1411</v>
      </c>
      <c r="DD8" s="1069" t="s">
        <v>1411</v>
      </c>
      <c r="DE8" s="1068">
        <v>218</v>
      </c>
      <c r="DF8" s="1068">
        <v>161</v>
      </c>
      <c r="DG8" s="1068">
        <v>57</v>
      </c>
      <c r="DH8" s="1068">
        <v>405</v>
      </c>
      <c r="DI8" s="1068">
        <v>270</v>
      </c>
      <c r="DJ8" s="1069" t="s">
        <v>1411</v>
      </c>
      <c r="DK8" s="1069" t="s">
        <v>1411</v>
      </c>
      <c r="DL8" s="1069" t="s">
        <v>1411</v>
      </c>
      <c r="DM8" s="1069">
        <v>243</v>
      </c>
      <c r="DN8" s="1069" t="s">
        <v>1411</v>
      </c>
      <c r="DO8" s="1069" t="s">
        <v>1411</v>
      </c>
      <c r="DP8" s="1068">
        <v>298</v>
      </c>
      <c r="DQ8" s="1069" t="s">
        <v>1411</v>
      </c>
      <c r="DR8" s="1069" t="s">
        <v>1411</v>
      </c>
      <c r="DS8" s="1069" t="s">
        <v>1411</v>
      </c>
      <c r="DT8" s="1069" t="s">
        <v>1411</v>
      </c>
      <c r="DU8" s="1069" t="s">
        <v>1411</v>
      </c>
      <c r="DV8" s="1069" t="s">
        <v>1411</v>
      </c>
      <c r="DW8" s="1069" t="s">
        <v>1411</v>
      </c>
      <c r="DX8" s="1069" t="s">
        <v>1411</v>
      </c>
      <c r="DY8" s="1069" t="s">
        <v>1411</v>
      </c>
      <c r="DZ8" s="1069" t="s">
        <v>1411</v>
      </c>
      <c r="EA8" s="1069" t="s">
        <v>1411</v>
      </c>
      <c r="EB8" s="1068">
        <v>96</v>
      </c>
      <c r="EC8" s="1068">
        <v>30</v>
      </c>
      <c r="ED8" s="1068">
        <v>23</v>
      </c>
      <c r="EE8" s="1068">
        <v>22</v>
      </c>
      <c r="EF8" s="1068">
        <v>24</v>
      </c>
      <c r="EG8" s="1068">
        <v>28</v>
      </c>
      <c r="EH8" s="1068">
        <v>76</v>
      </c>
      <c r="EI8" s="1068">
        <v>48</v>
      </c>
      <c r="EJ8" s="1068">
        <v>36</v>
      </c>
      <c r="EK8" s="1068">
        <v>30</v>
      </c>
      <c r="EL8" s="1068">
        <v>36</v>
      </c>
      <c r="EM8" s="1068">
        <v>37</v>
      </c>
      <c r="EN8" s="1068">
        <v>105</v>
      </c>
      <c r="EO8" s="1068">
        <v>20</v>
      </c>
      <c r="EP8" s="1068">
        <v>30</v>
      </c>
      <c r="EQ8" s="1068">
        <v>20</v>
      </c>
      <c r="ER8" s="1068">
        <v>34</v>
      </c>
      <c r="ES8" s="1068">
        <v>53</v>
      </c>
      <c r="ET8" s="1068">
        <v>64</v>
      </c>
      <c r="EU8" s="1068">
        <v>72</v>
      </c>
      <c r="EV8" s="1068">
        <v>94</v>
      </c>
      <c r="EW8" s="1068">
        <v>63</v>
      </c>
      <c r="EX8" s="1068">
        <v>32</v>
      </c>
      <c r="EY8" s="1068">
        <v>28</v>
      </c>
      <c r="EZ8" s="1068">
        <v>30</v>
      </c>
      <c r="FA8" s="1068">
        <v>60</v>
      </c>
      <c r="FB8" s="1068">
        <v>11</v>
      </c>
      <c r="FC8" s="1068">
        <v>34</v>
      </c>
      <c r="FD8" s="1068">
        <v>32</v>
      </c>
      <c r="FE8" s="1068">
        <v>21</v>
      </c>
      <c r="FF8" s="1068">
        <v>63</v>
      </c>
      <c r="FG8" s="1068">
        <v>36</v>
      </c>
      <c r="FH8" s="1068">
        <v>40</v>
      </c>
      <c r="FI8" s="1068">
        <v>24</v>
      </c>
      <c r="FJ8" s="1068">
        <v>15</v>
      </c>
      <c r="FK8" s="1068">
        <v>13</v>
      </c>
      <c r="FL8" s="1068">
        <v>85</v>
      </c>
      <c r="FM8" s="1068">
        <v>39</v>
      </c>
      <c r="FN8" s="1068">
        <v>31</v>
      </c>
      <c r="FO8" s="1068">
        <v>81</v>
      </c>
      <c r="FP8" s="1068">
        <v>95</v>
      </c>
      <c r="FQ8" s="1068">
        <v>73</v>
      </c>
      <c r="FR8" s="1068">
        <v>130</v>
      </c>
      <c r="FS8" s="1068">
        <v>49</v>
      </c>
      <c r="FT8" s="1068">
        <v>18</v>
      </c>
      <c r="FU8" s="1068">
        <v>27</v>
      </c>
      <c r="FV8" s="1068">
        <v>46</v>
      </c>
      <c r="FW8" s="1068">
        <v>38</v>
      </c>
      <c r="FX8" s="1068">
        <v>28</v>
      </c>
      <c r="FY8" s="1068">
        <v>13</v>
      </c>
      <c r="FZ8" s="1068">
        <v>14</v>
      </c>
      <c r="GA8" s="1068">
        <v>21</v>
      </c>
      <c r="GB8" s="1068">
        <v>42</v>
      </c>
      <c r="GC8" s="1068">
        <v>81</v>
      </c>
      <c r="GD8" s="1068">
        <v>23</v>
      </c>
      <c r="GE8" s="1068">
        <v>26</v>
      </c>
      <c r="GF8" s="1068">
        <v>23</v>
      </c>
      <c r="GG8" s="1068">
        <v>25</v>
      </c>
      <c r="GH8" s="1068">
        <v>18</v>
      </c>
      <c r="GI8" s="1068">
        <v>12</v>
      </c>
      <c r="GJ8" s="1068">
        <v>22</v>
      </c>
      <c r="GK8" s="1068">
        <v>43</v>
      </c>
      <c r="GL8" s="1068">
        <v>21</v>
      </c>
      <c r="GM8" s="1068">
        <v>58</v>
      </c>
      <c r="GN8" s="1068">
        <v>48</v>
      </c>
      <c r="GO8" s="1068">
        <v>35</v>
      </c>
      <c r="GP8" s="1068">
        <v>29</v>
      </c>
      <c r="GQ8" s="1068">
        <v>25</v>
      </c>
      <c r="GR8" s="1068">
        <v>47</v>
      </c>
      <c r="GS8" s="1068">
        <v>19</v>
      </c>
      <c r="GT8" s="1068">
        <v>39</v>
      </c>
      <c r="GU8" s="1068">
        <v>13</v>
      </c>
      <c r="GV8" s="1068">
        <v>49</v>
      </c>
      <c r="GW8" s="1068">
        <v>24</v>
      </c>
      <c r="GX8" s="1068">
        <v>19</v>
      </c>
      <c r="GY8" s="1068">
        <v>107</v>
      </c>
      <c r="GZ8" s="1068">
        <v>77</v>
      </c>
      <c r="HA8" s="1068">
        <v>25</v>
      </c>
      <c r="HB8" s="1068">
        <v>20</v>
      </c>
      <c r="HC8" s="1068">
        <v>20</v>
      </c>
      <c r="HD8" s="1068">
        <v>41</v>
      </c>
      <c r="HE8" s="1068">
        <v>23</v>
      </c>
      <c r="HF8" s="1068">
        <v>24</v>
      </c>
      <c r="HG8" s="1068">
        <v>21</v>
      </c>
      <c r="HH8" s="1068">
        <v>30</v>
      </c>
      <c r="HI8" s="1068">
        <v>38</v>
      </c>
      <c r="HJ8" s="1068">
        <v>37</v>
      </c>
      <c r="HK8" s="1068">
        <v>15</v>
      </c>
      <c r="HL8" s="1068">
        <v>71</v>
      </c>
      <c r="HM8" s="1068">
        <v>71</v>
      </c>
      <c r="HN8" s="1068">
        <v>49</v>
      </c>
      <c r="HO8" s="1068">
        <v>28</v>
      </c>
      <c r="HP8" s="1068">
        <v>57</v>
      </c>
      <c r="HQ8" s="1068">
        <v>74</v>
      </c>
      <c r="HR8" s="1068">
        <v>37</v>
      </c>
      <c r="HS8" s="1068">
        <v>36</v>
      </c>
      <c r="HT8" s="1068">
        <v>19</v>
      </c>
      <c r="HU8" s="1068">
        <v>27</v>
      </c>
      <c r="HV8" s="1068">
        <v>22</v>
      </c>
      <c r="HW8" s="1068">
        <v>24</v>
      </c>
      <c r="HX8" s="1068">
        <v>16</v>
      </c>
      <c r="HY8" s="1068">
        <v>19</v>
      </c>
      <c r="HZ8" s="1068">
        <v>31</v>
      </c>
      <c r="IA8" s="1068">
        <v>25</v>
      </c>
      <c r="IB8" s="1068">
        <v>58</v>
      </c>
      <c r="IC8" s="1068">
        <v>28</v>
      </c>
      <c r="ID8" s="1068">
        <v>23</v>
      </c>
      <c r="IE8" s="1068">
        <v>27</v>
      </c>
      <c r="IF8" s="1068">
        <v>247</v>
      </c>
      <c r="IG8" s="1068">
        <v>166</v>
      </c>
      <c r="IH8" s="1068">
        <v>92</v>
      </c>
      <c r="II8" s="1068">
        <v>36</v>
      </c>
      <c r="IJ8" s="1068">
        <v>43</v>
      </c>
      <c r="IK8" s="1068">
        <v>36</v>
      </c>
      <c r="IL8" s="1068">
        <v>35</v>
      </c>
      <c r="IM8" s="1068">
        <v>26</v>
      </c>
      <c r="IN8" s="1068">
        <v>29</v>
      </c>
      <c r="IO8" s="1068">
        <v>29</v>
      </c>
      <c r="IP8" s="1068">
        <v>58</v>
      </c>
      <c r="IQ8" s="1068">
        <v>13</v>
      </c>
      <c r="IR8" s="1068">
        <v>17</v>
      </c>
      <c r="IS8" s="1068">
        <v>11</v>
      </c>
      <c r="IT8" s="1068">
        <v>24</v>
      </c>
      <c r="IU8" s="1068">
        <v>22</v>
      </c>
      <c r="IV8" s="1068">
        <v>18</v>
      </c>
      <c r="IW8" s="1068">
        <v>13</v>
      </c>
      <c r="IX8" s="1068">
        <v>11</v>
      </c>
      <c r="IY8" s="1068">
        <v>20</v>
      </c>
      <c r="IZ8" s="1068">
        <v>27</v>
      </c>
      <c r="JA8" s="1068">
        <v>187</v>
      </c>
      <c r="JB8" s="1068">
        <v>67</v>
      </c>
      <c r="JC8" s="1068">
        <v>42</v>
      </c>
      <c r="JD8" s="1068">
        <v>18</v>
      </c>
      <c r="JE8" s="1068">
        <v>45</v>
      </c>
      <c r="JF8" s="1068">
        <v>23</v>
      </c>
      <c r="JG8" s="1068">
        <v>22</v>
      </c>
      <c r="JH8" s="1068">
        <v>38</v>
      </c>
      <c r="JI8" s="1068">
        <v>56</v>
      </c>
      <c r="JJ8" s="1068">
        <v>127</v>
      </c>
      <c r="JK8" s="1068">
        <v>19</v>
      </c>
      <c r="JL8" s="1068">
        <v>25</v>
      </c>
      <c r="JM8" s="1068">
        <v>38</v>
      </c>
      <c r="JN8" s="1068">
        <v>35</v>
      </c>
      <c r="JO8" s="1068">
        <v>61</v>
      </c>
      <c r="JP8" s="1068">
        <v>29</v>
      </c>
      <c r="JQ8" s="1068">
        <v>13</v>
      </c>
      <c r="JR8" s="1068">
        <v>16</v>
      </c>
      <c r="JS8" s="1068">
        <v>25</v>
      </c>
      <c r="JT8" s="1068">
        <v>22</v>
      </c>
      <c r="JU8" s="1068">
        <v>34</v>
      </c>
      <c r="JV8" s="1069" t="s">
        <v>1411</v>
      </c>
    </row>
    <row r="9" spans="1:282" ht="23.25" customHeight="1" x14ac:dyDescent="0.3">
      <c r="A9" s="164"/>
      <c r="B9" s="287" t="s">
        <v>581</v>
      </c>
      <c r="C9" s="483">
        <v>1592</v>
      </c>
      <c r="D9" s="483">
        <v>969</v>
      </c>
      <c r="E9" s="483">
        <v>251</v>
      </c>
      <c r="F9" s="483">
        <v>157</v>
      </c>
      <c r="G9" s="483">
        <v>213</v>
      </c>
      <c r="H9" s="483" t="s">
        <v>97</v>
      </c>
      <c r="I9" s="479"/>
      <c r="J9" s="483">
        <v>184</v>
      </c>
      <c r="K9" s="483" t="s">
        <v>273</v>
      </c>
      <c r="L9" s="483" t="s">
        <v>273</v>
      </c>
      <c r="M9" s="483">
        <v>10</v>
      </c>
      <c r="N9" s="483">
        <v>8</v>
      </c>
      <c r="O9" s="483" t="s">
        <v>273</v>
      </c>
      <c r="P9" s="483">
        <v>14</v>
      </c>
      <c r="Q9" s="483">
        <v>0</v>
      </c>
      <c r="R9" s="483">
        <v>7</v>
      </c>
      <c r="S9" s="483">
        <v>8</v>
      </c>
      <c r="T9" s="483">
        <v>9</v>
      </c>
      <c r="U9" s="483">
        <v>5</v>
      </c>
      <c r="V9" s="483">
        <v>7</v>
      </c>
      <c r="W9" s="483">
        <v>16</v>
      </c>
      <c r="X9" s="483">
        <v>14</v>
      </c>
      <c r="Y9" s="483">
        <v>5</v>
      </c>
      <c r="Z9" s="483">
        <v>1</v>
      </c>
      <c r="AA9" s="483">
        <v>4</v>
      </c>
      <c r="AB9" s="483">
        <v>8</v>
      </c>
      <c r="AC9" s="483">
        <v>5</v>
      </c>
      <c r="AD9" s="483">
        <v>4</v>
      </c>
      <c r="AE9" s="483">
        <v>4</v>
      </c>
      <c r="AF9" s="483">
        <v>15</v>
      </c>
      <c r="AG9" s="483" t="s">
        <v>273</v>
      </c>
      <c r="AH9" s="483">
        <v>0</v>
      </c>
      <c r="AI9" s="483">
        <v>3</v>
      </c>
      <c r="AJ9" s="483">
        <v>0</v>
      </c>
      <c r="AK9" s="483">
        <v>20</v>
      </c>
      <c r="AL9" s="483">
        <v>15</v>
      </c>
      <c r="AM9" s="483">
        <v>15</v>
      </c>
      <c r="AN9" s="483">
        <v>8</v>
      </c>
      <c r="AO9" s="483">
        <v>4</v>
      </c>
      <c r="AP9" s="483" t="s">
        <v>273</v>
      </c>
      <c r="AQ9" s="483" t="s">
        <v>273</v>
      </c>
      <c r="AR9" s="483">
        <v>11</v>
      </c>
      <c r="AS9" s="483">
        <v>15</v>
      </c>
      <c r="AT9" s="483">
        <v>18</v>
      </c>
      <c r="AU9" s="483" t="s">
        <v>273</v>
      </c>
      <c r="AV9" s="483">
        <v>8</v>
      </c>
      <c r="AW9" s="483">
        <v>16</v>
      </c>
      <c r="AX9" s="483">
        <v>5</v>
      </c>
      <c r="AY9" s="483">
        <v>6</v>
      </c>
      <c r="AZ9" s="483">
        <v>0</v>
      </c>
      <c r="BA9" s="483">
        <v>5</v>
      </c>
      <c r="BB9" s="483">
        <v>3</v>
      </c>
      <c r="BC9" s="483">
        <v>34</v>
      </c>
      <c r="BD9" s="483">
        <v>12</v>
      </c>
      <c r="BE9" s="483">
        <v>16</v>
      </c>
      <c r="BF9" s="483">
        <v>18</v>
      </c>
      <c r="BG9" s="483">
        <v>7</v>
      </c>
      <c r="BH9" s="483">
        <v>8</v>
      </c>
      <c r="BI9" s="483" t="s">
        <v>273</v>
      </c>
      <c r="BJ9" s="483">
        <v>60</v>
      </c>
      <c r="BK9" s="483">
        <v>49</v>
      </c>
      <c r="BL9" s="483">
        <v>11</v>
      </c>
      <c r="BM9" s="483">
        <v>36</v>
      </c>
      <c r="BN9" s="483">
        <v>20</v>
      </c>
      <c r="BO9" s="483">
        <v>15</v>
      </c>
      <c r="BP9" s="483">
        <v>7</v>
      </c>
      <c r="BQ9" s="483">
        <v>23</v>
      </c>
      <c r="BR9" s="483" t="s">
        <v>273</v>
      </c>
      <c r="BS9" s="483">
        <v>26</v>
      </c>
      <c r="BT9" s="483" t="s">
        <v>273</v>
      </c>
      <c r="BU9" s="483">
        <v>10</v>
      </c>
      <c r="BV9" s="483">
        <v>4</v>
      </c>
      <c r="BW9" s="483">
        <v>12</v>
      </c>
      <c r="BX9" s="483" t="s">
        <v>273</v>
      </c>
      <c r="BY9" s="483" t="s">
        <v>273</v>
      </c>
      <c r="BZ9" s="483" t="s">
        <v>273</v>
      </c>
      <c r="CA9" s="483">
        <v>4</v>
      </c>
      <c r="CB9" s="483" t="s">
        <v>273</v>
      </c>
      <c r="CC9" s="483">
        <v>5</v>
      </c>
      <c r="CD9" s="483" t="s">
        <v>273</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v>4</v>
      </c>
      <c r="CU9" s="483" t="s">
        <v>273</v>
      </c>
      <c r="CV9" s="483" t="s">
        <v>97</v>
      </c>
      <c r="CW9" s="483" t="s">
        <v>273</v>
      </c>
      <c r="CX9" s="483">
        <v>4</v>
      </c>
      <c r="CY9" s="483">
        <v>3</v>
      </c>
      <c r="CZ9" s="483" t="s">
        <v>273</v>
      </c>
      <c r="DA9" s="483">
        <v>50</v>
      </c>
      <c r="DB9" s="483" t="s">
        <v>273</v>
      </c>
      <c r="DC9" s="483" t="s">
        <v>273</v>
      </c>
      <c r="DD9" s="483" t="s">
        <v>273</v>
      </c>
      <c r="DE9" s="483">
        <v>6</v>
      </c>
      <c r="DF9" s="483">
        <v>7</v>
      </c>
      <c r="DG9" s="483">
        <v>1</v>
      </c>
      <c r="DH9" s="483">
        <v>44</v>
      </c>
      <c r="DI9" s="483">
        <v>21</v>
      </c>
      <c r="DJ9" s="483" t="s">
        <v>273</v>
      </c>
      <c r="DK9" s="483" t="s">
        <v>273</v>
      </c>
      <c r="DL9" s="483" t="s">
        <v>273</v>
      </c>
      <c r="DM9" s="483">
        <v>23</v>
      </c>
      <c r="DN9" s="483" t="s">
        <v>273</v>
      </c>
      <c r="DO9" s="483" t="s">
        <v>273</v>
      </c>
      <c r="DP9" s="483">
        <v>11</v>
      </c>
      <c r="DQ9" s="483" t="s">
        <v>273</v>
      </c>
      <c r="DR9" s="483" t="s">
        <v>273</v>
      </c>
      <c r="DS9" s="483" t="s">
        <v>273</v>
      </c>
      <c r="DT9" s="483" t="s">
        <v>273</v>
      </c>
      <c r="DU9" s="483" t="s">
        <v>273</v>
      </c>
      <c r="DV9" s="483" t="s">
        <v>273</v>
      </c>
      <c r="DW9" s="483" t="s">
        <v>273</v>
      </c>
      <c r="DX9" s="483" t="s">
        <v>273</v>
      </c>
      <c r="DY9" s="483" t="s">
        <v>273</v>
      </c>
      <c r="DZ9" s="483" t="s">
        <v>273</v>
      </c>
      <c r="EA9" s="483" t="s">
        <v>273</v>
      </c>
      <c r="EB9" s="483">
        <v>2</v>
      </c>
      <c r="EC9" s="483">
        <v>0</v>
      </c>
      <c r="ED9" s="483">
        <v>0</v>
      </c>
      <c r="EE9" s="483">
        <v>1</v>
      </c>
      <c r="EF9" s="483">
        <v>0</v>
      </c>
      <c r="EG9" s="483">
        <v>1</v>
      </c>
      <c r="EH9" s="483">
        <v>3</v>
      </c>
      <c r="EI9" s="483">
        <v>1</v>
      </c>
      <c r="EJ9" s="483">
        <v>1</v>
      </c>
      <c r="EK9" s="483">
        <v>1</v>
      </c>
      <c r="EL9" s="483">
        <v>0</v>
      </c>
      <c r="EM9" s="483">
        <v>1</v>
      </c>
      <c r="EN9" s="483">
        <v>2</v>
      </c>
      <c r="EO9" s="483">
        <v>1</v>
      </c>
      <c r="EP9" s="483">
        <v>2</v>
      </c>
      <c r="EQ9" s="483">
        <v>1</v>
      </c>
      <c r="ER9" s="483">
        <v>2</v>
      </c>
      <c r="ES9" s="483">
        <v>2</v>
      </c>
      <c r="ET9" s="483">
        <v>2</v>
      </c>
      <c r="EU9" s="483">
        <v>2</v>
      </c>
      <c r="EV9" s="483">
        <v>3</v>
      </c>
      <c r="EW9" s="483">
        <v>3</v>
      </c>
      <c r="EX9" s="483">
        <v>1</v>
      </c>
      <c r="EY9" s="483">
        <v>0</v>
      </c>
      <c r="EZ9" s="483">
        <v>0</v>
      </c>
      <c r="FA9" s="483">
        <v>2</v>
      </c>
      <c r="FB9" s="483">
        <v>0</v>
      </c>
      <c r="FC9" s="483">
        <v>1</v>
      </c>
      <c r="FD9" s="483">
        <v>1</v>
      </c>
      <c r="FE9" s="483">
        <v>0</v>
      </c>
      <c r="FF9" s="483">
        <v>1</v>
      </c>
      <c r="FG9" s="483">
        <v>1</v>
      </c>
      <c r="FH9" s="483">
        <v>0</v>
      </c>
      <c r="FI9" s="483">
        <v>0</v>
      </c>
      <c r="FJ9" s="483">
        <v>0</v>
      </c>
      <c r="FK9" s="483">
        <v>0</v>
      </c>
      <c r="FL9" s="483">
        <v>1</v>
      </c>
      <c r="FM9" s="483">
        <v>0</v>
      </c>
      <c r="FN9" s="483">
        <v>0</v>
      </c>
      <c r="FO9" s="483">
        <v>1</v>
      </c>
      <c r="FP9" s="483">
        <v>2</v>
      </c>
      <c r="FQ9" s="483">
        <v>4</v>
      </c>
      <c r="FR9" s="483">
        <v>5</v>
      </c>
      <c r="FS9" s="483">
        <v>0</v>
      </c>
      <c r="FT9" s="483">
        <v>0</v>
      </c>
      <c r="FU9" s="483">
        <v>0</v>
      </c>
      <c r="FV9" s="483">
        <v>1</v>
      </c>
      <c r="FW9" s="483">
        <v>1</v>
      </c>
      <c r="FX9" s="483">
        <v>1</v>
      </c>
      <c r="FY9" s="483">
        <v>0</v>
      </c>
      <c r="FZ9" s="483">
        <v>0</v>
      </c>
      <c r="GA9" s="483">
        <v>0</v>
      </c>
      <c r="GB9" s="483">
        <v>1</v>
      </c>
      <c r="GC9" s="483">
        <v>2</v>
      </c>
      <c r="GD9" s="483">
        <v>0</v>
      </c>
      <c r="GE9" s="483">
        <v>0</v>
      </c>
      <c r="GF9" s="483">
        <v>0</v>
      </c>
      <c r="GG9" s="483">
        <v>0</v>
      </c>
      <c r="GH9" s="483">
        <v>0</v>
      </c>
      <c r="GI9" s="483">
        <v>0</v>
      </c>
      <c r="GJ9" s="483">
        <v>0</v>
      </c>
      <c r="GK9" s="483">
        <v>1</v>
      </c>
      <c r="GL9" s="483">
        <v>1</v>
      </c>
      <c r="GM9" s="483">
        <v>2</v>
      </c>
      <c r="GN9" s="483">
        <v>2</v>
      </c>
      <c r="GO9" s="483">
        <v>1</v>
      </c>
      <c r="GP9" s="483">
        <v>1</v>
      </c>
      <c r="GQ9" s="483">
        <v>1</v>
      </c>
      <c r="GR9" s="483">
        <v>1</v>
      </c>
      <c r="GS9" s="483">
        <v>1</v>
      </c>
      <c r="GT9" s="483">
        <v>1</v>
      </c>
      <c r="GU9" s="483">
        <v>0</v>
      </c>
      <c r="GV9" s="483">
        <v>1</v>
      </c>
      <c r="GW9" s="483">
        <v>0</v>
      </c>
      <c r="GX9" s="483">
        <v>0</v>
      </c>
      <c r="GY9" s="483">
        <v>3</v>
      </c>
      <c r="GZ9" s="483">
        <v>2</v>
      </c>
      <c r="HA9" s="483">
        <v>0</v>
      </c>
      <c r="HB9" s="483">
        <v>0</v>
      </c>
      <c r="HC9" s="483">
        <v>1</v>
      </c>
      <c r="HD9" s="483">
        <v>1</v>
      </c>
      <c r="HE9" s="483">
        <v>0</v>
      </c>
      <c r="HF9" s="483">
        <v>0</v>
      </c>
      <c r="HG9" s="483">
        <v>0</v>
      </c>
      <c r="HH9" s="483">
        <v>0</v>
      </c>
      <c r="HI9" s="483">
        <v>1</v>
      </c>
      <c r="HJ9" s="483">
        <v>1</v>
      </c>
      <c r="HK9" s="483">
        <v>0</v>
      </c>
      <c r="HL9" s="483">
        <v>1</v>
      </c>
      <c r="HM9" s="483">
        <v>2</v>
      </c>
      <c r="HN9" s="483">
        <v>1</v>
      </c>
      <c r="HO9" s="483">
        <v>0</v>
      </c>
      <c r="HP9" s="483">
        <v>1</v>
      </c>
      <c r="HQ9" s="483">
        <v>0</v>
      </c>
      <c r="HR9" s="483">
        <v>2</v>
      </c>
      <c r="HS9" s="483">
        <v>1</v>
      </c>
      <c r="HT9" s="483">
        <v>1</v>
      </c>
      <c r="HU9" s="483">
        <v>0</v>
      </c>
      <c r="HV9" s="483">
        <v>1</v>
      </c>
      <c r="HW9" s="483">
        <v>0</v>
      </c>
      <c r="HX9" s="483">
        <v>0</v>
      </c>
      <c r="HY9" s="483">
        <v>0</v>
      </c>
      <c r="HZ9" s="483">
        <v>1</v>
      </c>
      <c r="IA9" s="483">
        <v>0</v>
      </c>
      <c r="IB9" s="483">
        <v>2</v>
      </c>
      <c r="IC9" s="483">
        <v>0</v>
      </c>
      <c r="ID9" s="483">
        <v>0</v>
      </c>
      <c r="IE9" s="483">
        <v>0</v>
      </c>
      <c r="IF9" s="483">
        <v>0</v>
      </c>
      <c r="IG9" s="483">
        <v>5</v>
      </c>
      <c r="IH9" s="483">
        <v>3</v>
      </c>
      <c r="II9" s="483">
        <v>1</v>
      </c>
      <c r="IJ9" s="483">
        <v>1</v>
      </c>
      <c r="IK9" s="483">
        <v>0</v>
      </c>
      <c r="IL9" s="483">
        <v>0</v>
      </c>
      <c r="IM9" s="483">
        <v>1</v>
      </c>
      <c r="IN9" s="483">
        <v>1</v>
      </c>
      <c r="IO9" s="483">
        <v>1</v>
      </c>
      <c r="IP9" s="483">
        <v>1</v>
      </c>
      <c r="IQ9" s="483">
        <v>0</v>
      </c>
      <c r="IR9" s="483" t="s">
        <v>97</v>
      </c>
      <c r="IS9" s="483" t="s">
        <v>97</v>
      </c>
      <c r="IT9" s="483">
        <v>0</v>
      </c>
      <c r="IU9" s="483">
        <v>0</v>
      </c>
      <c r="IV9" s="483">
        <v>0</v>
      </c>
      <c r="IW9" s="483">
        <v>0</v>
      </c>
      <c r="IX9" s="483">
        <v>0</v>
      </c>
      <c r="IY9" s="483">
        <v>0</v>
      </c>
      <c r="IZ9" s="483">
        <v>0</v>
      </c>
      <c r="JA9" s="483">
        <v>9</v>
      </c>
      <c r="JB9" s="483">
        <v>1</v>
      </c>
      <c r="JC9" s="483">
        <v>0</v>
      </c>
      <c r="JD9" s="483">
        <v>0</v>
      </c>
      <c r="JE9" s="483">
        <v>2</v>
      </c>
      <c r="JF9" s="483">
        <v>1</v>
      </c>
      <c r="JG9" s="483">
        <v>1</v>
      </c>
      <c r="JH9" s="483">
        <v>1</v>
      </c>
      <c r="JI9" s="483">
        <v>1</v>
      </c>
      <c r="JJ9" s="483">
        <v>3</v>
      </c>
      <c r="JK9" s="483">
        <v>0</v>
      </c>
      <c r="JL9" s="483">
        <v>0</v>
      </c>
      <c r="JM9" s="483">
        <v>1</v>
      </c>
      <c r="JN9" s="483">
        <v>1</v>
      </c>
      <c r="JO9" s="483">
        <v>1</v>
      </c>
      <c r="JP9" s="483">
        <v>1</v>
      </c>
      <c r="JQ9" s="483">
        <v>0</v>
      </c>
      <c r="JR9" s="483">
        <v>0</v>
      </c>
      <c r="JS9" s="483">
        <v>1</v>
      </c>
      <c r="JT9" s="483">
        <v>0</v>
      </c>
      <c r="JU9" s="483">
        <v>0</v>
      </c>
      <c r="JV9" s="483" t="s">
        <v>273</v>
      </c>
    </row>
    <row r="10" spans="1:282" ht="23.25" customHeight="1" x14ac:dyDescent="0.3">
      <c r="A10" s="164"/>
      <c r="B10" s="288" t="s">
        <v>582</v>
      </c>
      <c r="C10" s="484">
        <v>888</v>
      </c>
      <c r="D10" s="484">
        <v>353</v>
      </c>
      <c r="E10" s="484">
        <v>138</v>
      </c>
      <c r="F10" s="484">
        <v>83</v>
      </c>
      <c r="G10" s="484">
        <v>312</v>
      </c>
      <c r="H10" s="484">
        <v>0</v>
      </c>
      <c r="I10" s="479"/>
      <c r="J10" s="484">
        <v>48</v>
      </c>
      <c r="K10" s="484" t="s">
        <v>273</v>
      </c>
      <c r="L10" s="484" t="s">
        <v>273</v>
      </c>
      <c r="M10" s="484">
        <v>5</v>
      </c>
      <c r="N10" s="484">
        <v>5</v>
      </c>
      <c r="O10" s="484" t="s">
        <v>273</v>
      </c>
      <c r="P10" s="484">
        <v>8</v>
      </c>
      <c r="Q10" s="484">
        <v>6</v>
      </c>
      <c r="R10" s="484">
        <v>4</v>
      </c>
      <c r="S10" s="484">
        <v>1</v>
      </c>
      <c r="T10" s="484">
        <v>4</v>
      </c>
      <c r="U10" s="484">
        <v>2</v>
      </c>
      <c r="V10" s="484">
        <v>3</v>
      </c>
      <c r="W10" s="484">
        <v>3</v>
      </c>
      <c r="X10" s="484">
        <v>4</v>
      </c>
      <c r="Y10" s="484">
        <v>3</v>
      </c>
      <c r="Z10" s="484">
        <v>2</v>
      </c>
      <c r="AA10" s="484">
        <v>2</v>
      </c>
      <c r="AB10" s="484">
        <v>2</v>
      </c>
      <c r="AC10" s="484">
        <v>2</v>
      </c>
      <c r="AD10" s="484">
        <v>2</v>
      </c>
      <c r="AE10" s="484">
        <v>2</v>
      </c>
      <c r="AF10" s="484">
        <v>4</v>
      </c>
      <c r="AG10" s="484" t="s">
        <v>273</v>
      </c>
      <c r="AH10" s="484">
        <v>4</v>
      </c>
      <c r="AI10" s="484">
        <v>1</v>
      </c>
      <c r="AJ10" s="484">
        <v>4</v>
      </c>
      <c r="AK10" s="484">
        <v>5</v>
      </c>
      <c r="AL10" s="484">
        <v>5</v>
      </c>
      <c r="AM10" s="484">
        <v>3</v>
      </c>
      <c r="AN10" s="484">
        <v>4</v>
      </c>
      <c r="AO10" s="484">
        <v>2</v>
      </c>
      <c r="AP10" s="484" t="s">
        <v>273</v>
      </c>
      <c r="AQ10" s="484" t="s">
        <v>273</v>
      </c>
      <c r="AR10" s="484">
        <v>39</v>
      </c>
      <c r="AS10" s="484">
        <v>7</v>
      </c>
      <c r="AT10" s="484">
        <v>7</v>
      </c>
      <c r="AU10" s="484" t="s">
        <v>273</v>
      </c>
      <c r="AV10" s="484">
        <v>3</v>
      </c>
      <c r="AW10" s="484">
        <v>2</v>
      </c>
      <c r="AX10" s="484">
        <v>5</v>
      </c>
      <c r="AY10" s="484">
        <v>1</v>
      </c>
      <c r="AZ10" s="484">
        <v>3</v>
      </c>
      <c r="BA10" s="484">
        <v>3</v>
      </c>
      <c r="BB10" s="484">
        <v>2</v>
      </c>
      <c r="BC10" s="484">
        <v>7</v>
      </c>
      <c r="BD10" s="484">
        <v>9</v>
      </c>
      <c r="BE10" s="484">
        <v>3</v>
      </c>
      <c r="BF10" s="484">
        <v>4</v>
      </c>
      <c r="BG10" s="484">
        <v>1</v>
      </c>
      <c r="BH10" s="484">
        <v>2</v>
      </c>
      <c r="BI10" s="484" t="s">
        <v>273</v>
      </c>
      <c r="BJ10" s="484">
        <v>8</v>
      </c>
      <c r="BK10" s="484">
        <v>15</v>
      </c>
      <c r="BL10" s="484">
        <v>5</v>
      </c>
      <c r="BM10" s="484">
        <v>9</v>
      </c>
      <c r="BN10" s="484">
        <v>4</v>
      </c>
      <c r="BO10" s="484">
        <v>4</v>
      </c>
      <c r="BP10" s="484">
        <v>1</v>
      </c>
      <c r="BQ10" s="484">
        <v>9</v>
      </c>
      <c r="BR10" s="484" t="s">
        <v>273</v>
      </c>
      <c r="BS10" s="484">
        <v>10</v>
      </c>
      <c r="BT10" s="484" t="s">
        <v>273</v>
      </c>
      <c r="BU10" s="484">
        <v>2</v>
      </c>
      <c r="BV10" s="484">
        <v>3</v>
      </c>
      <c r="BW10" s="484">
        <v>2</v>
      </c>
      <c r="BX10" s="484" t="s">
        <v>273</v>
      </c>
      <c r="BY10" s="484" t="s">
        <v>273</v>
      </c>
      <c r="BZ10" s="484" t="s">
        <v>273</v>
      </c>
      <c r="CA10" s="484">
        <v>2</v>
      </c>
      <c r="CB10" s="484" t="s">
        <v>273</v>
      </c>
      <c r="CC10" s="484">
        <v>1</v>
      </c>
      <c r="CD10" s="484" t="s">
        <v>273</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v>1</v>
      </c>
      <c r="CU10" s="484" t="s">
        <v>273</v>
      </c>
      <c r="CV10" s="484">
        <v>1</v>
      </c>
      <c r="CW10" s="484" t="s">
        <v>273</v>
      </c>
      <c r="CX10" s="484">
        <v>1</v>
      </c>
      <c r="CY10" s="484">
        <v>1</v>
      </c>
      <c r="CZ10" s="484" t="s">
        <v>273</v>
      </c>
      <c r="DA10" s="484">
        <v>46</v>
      </c>
      <c r="DB10" s="484" t="s">
        <v>273</v>
      </c>
      <c r="DC10" s="484" t="s">
        <v>273</v>
      </c>
      <c r="DD10" s="484" t="s">
        <v>273</v>
      </c>
      <c r="DE10" s="484">
        <v>4</v>
      </c>
      <c r="DF10" s="484">
        <v>2</v>
      </c>
      <c r="DG10" s="484">
        <v>1</v>
      </c>
      <c r="DH10" s="484">
        <v>12</v>
      </c>
      <c r="DI10" s="484">
        <v>7</v>
      </c>
      <c r="DJ10" s="484" t="s">
        <v>273</v>
      </c>
      <c r="DK10" s="484" t="s">
        <v>273</v>
      </c>
      <c r="DL10" s="484" t="s">
        <v>273</v>
      </c>
      <c r="DM10" s="484">
        <v>3</v>
      </c>
      <c r="DN10" s="484" t="s">
        <v>273</v>
      </c>
      <c r="DO10" s="484" t="s">
        <v>273</v>
      </c>
      <c r="DP10" s="484">
        <v>3</v>
      </c>
      <c r="DQ10" s="484" t="s">
        <v>273</v>
      </c>
      <c r="DR10" s="484" t="s">
        <v>273</v>
      </c>
      <c r="DS10" s="484" t="s">
        <v>273</v>
      </c>
      <c r="DT10" s="484" t="s">
        <v>273</v>
      </c>
      <c r="DU10" s="484" t="s">
        <v>273</v>
      </c>
      <c r="DV10" s="484" t="s">
        <v>273</v>
      </c>
      <c r="DW10" s="484" t="s">
        <v>273</v>
      </c>
      <c r="DX10" s="484" t="s">
        <v>273</v>
      </c>
      <c r="DY10" s="484" t="s">
        <v>273</v>
      </c>
      <c r="DZ10" s="484" t="s">
        <v>273</v>
      </c>
      <c r="EA10" s="484" t="s">
        <v>273</v>
      </c>
      <c r="EB10" s="484">
        <v>5</v>
      </c>
      <c r="EC10" s="484">
        <v>1</v>
      </c>
      <c r="ED10" s="484">
        <v>1</v>
      </c>
      <c r="EE10" s="484">
        <v>0</v>
      </c>
      <c r="EF10" s="484">
        <v>1</v>
      </c>
      <c r="EG10" s="484">
        <v>1</v>
      </c>
      <c r="EH10" s="484">
        <v>2</v>
      </c>
      <c r="EI10" s="484">
        <v>1</v>
      </c>
      <c r="EJ10" s="484">
        <v>1</v>
      </c>
      <c r="EK10" s="484">
        <v>1</v>
      </c>
      <c r="EL10" s="484">
        <v>1</v>
      </c>
      <c r="EM10" s="484">
        <v>1</v>
      </c>
      <c r="EN10" s="484">
        <v>4</v>
      </c>
      <c r="EO10" s="484">
        <v>1</v>
      </c>
      <c r="EP10" s="484">
        <v>0</v>
      </c>
      <c r="EQ10" s="484">
        <v>1</v>
      </c>
      <c r="ER10" s="484">
        <v>1</v>
      </c>
      <c r="ES10" s="484">
        <v>2</v>
      </c>
      <c r="ET10" s="484">
        <v>3</v>
      </c>
      <c r="EU10" s="484">
        <v>3</v>
      </c>
      <c r="EV10" s="484">
        <v>1</v>
      </c>
      <c r="EW10" s="484">
        <v>2</v>
      </c>
      <c r="EX10" s="484">
        <v>2</v>
      </c>
      <c r="EY10" s="484">
        <v>1</v>
      </c>
      <c r="EZ10" s="484">
        <v>1</v>
      </c>
      <c r="FA10" s="484">
        <v>3</v>
      </c>
      <c r="FB10" s="484">
        <v>1</v>
      </c>
      <c r="FC10" s="484">
        <v>2</v>
      </c>
      <c r="FD10" s="484">
        <v>2</v>
      </c>
      <c r="FE10" s="484">
        <v>0</v>
      </c>
      <c r="FF10" s="484">
        <v>3</v>
      </c>
      <c r="FG10" s="484">
        <v>1</v>
      </c>
      <c r="FH10" s="484">
        <v>1</v>
      </c>
      <c r="FI10" s="484">
        <v>1</v>
      </c>
      <c r="FJ10" s="484">
        <v>0</v>
      </c>
      <c r="FK10" s="484">
        <v>0</v>
      </c>
      <c r="FL10" s="484">
        <v>4</v>
      </c>
      <c r="FM10" s="484">
        <v>2</v>
      </c>
      <c r="FN10" s="484">
        <v>1</v>
      </c>
      <c r="FO10" s="484">
        <v>4</v>
      </c>
      <c r="FP10" s="484">
        <v>5</v>
      </c>
      <c r="FQ10" s="484">
        <v>3</v>
      </c>
      <c r="FR10" s="484">
        <v>5</v>
      </c>
      <c r="FS10" s="484">
        <v>3</v>
      </c>
      <c r="FT10" s="484">
        <v>1</v>
      </c>
      <c r="FU10" s="484">
        <v>1</v>
      </c>
      <c r="FV10" s="484">
        <v>2</v>
      </c>
      <c r="FW10" s="484">
        <v>2</v>
      </c>
      <c r="FX10" s="484">
        <v>1</v>
      </c>
      <c r="FY10" s="484">
        <v>0</v>
      </c>
      <c r="FZ10" s="484">
        <v>0</v>
      </c>
      <c r="GA10" s="484">
        <v>1</v>
      </c>
      <c r="GB10" s="484">
        <v>1</v>
      </c>
      <c r="GC10" s="484">
        <v>4</v>
      </c>
      <c r="GD10" s="484">
        <v>1</v>
      </c>
      <c r="GE10" s="484">
        <v>1</v>
      </c>
      <c r="GF10" s="484">
        <v>1</v>
      </c>
      <c r="GG10" s="484">
        <v>1</v>
      </c>
      <c r="GH10" s="484">
        <v>0</v>
      </c>
      <c r="GI10" s="484">
        <v>0</v>
      </c>
      <c r="GJ10" s="484">
        <v>1</v>
      </c>
      <c r="GK10" s="484">
        <v>3</v>
      </c>
      <c r="GL10" s="484">
        <v>1</v>
      </c>
      <c r="GM10" s="484">
        <v>2</v>
      </c>
      <c r="GN10" s="484">
        <v>2</v>
      </c>
      <c r="GO10" s="484">
        <v>2</v>
      </c>
      <c r="GP10" s="484">
        <v>1</v>
      </c>
      <c r="GQ10" s="484">
        <v>1</v>
      </c>
      <c r="GR10" s="484">
        <v>2</v>
      </c>
      <c r="GS10" s="484">
        <v>1</v>
      </c>
      <c r="GT10" s="484">
        <v>2</v>
      </c>
      <c r="GU10" s="484">
        <v>0</v>
      </c>
      <c r="GV10" s="484">
        <v>2</v>
      </c>
      <c r="GW10" s="484">
        <v>1</v>
      </c>
      <c r="GX10" s="484">
        <v>0</v>
      </c>
      <c r="GY10" s="484">
        <v>4</v>
      </c>
      <c r="GZ10" s="484">
        <v>4</v>
      </c>
      <c r="HA10" s="484">
        <v>1</v>
      </c>
      <c r="HB10" s="484">
        <v>1</v>
      </c>
      <c r="HC10" s="484">
        <v>1</v>
      </c>
      <c r="HD10" s="484">
        <v>1</v>
      </c>
      <c r="HE10" s="484">
        <v>0</v>
      </c>
      <c r="HF10" s="484">
        <v>1</v>
      </c>
      <c r="HG10" s="484">
        <v>1</v>
      </c>
      <c r="HH10" s="484">
        <v>1</v>
      </c>
      <c r="HI10" s="484">
        <v>1</v>
      </c>
      <c r="HJ10" s="484">
        <v>1</v>
      </c>
      <c r="HK10" s="484">
        <v>1</v>
      </c>
      <c r="HL10" s="484">
        <v>3</v>
      </c>
      <c r="HM10" s="484">
        <v>3</v>
      </c>
      <c r="HN10" s="484">
        <v>2</v>
      </c>
      <c r="HO10" s="484">
        <v>1</v>
      </c>
      <c r="HP10" s="484">
        <v>2</v>
      </c>
      <c r="HQ10" s="484">
        <v>3</v>
      </c>
      <c r="HR10" s="484">
        <v>2</v>
      </c>
      <c r="HS10" s="484">
        <v>1</v>
      </c>
      <c r="HT10" s="484">
        <v>1</v>
      </c>
      <c r="HU10" s="484">
        <v>1</v>
      </c>
      <c r="HV10" s="484">
        <v>1</v>
      </c>
      <c r="HW10" s="484">
        <v>0</v>
      </c>
      <c r="HX10" s="484">
        <v>1</v>
      </c>
      <c r="HY10" s="484">
        <v>0</v>
      </c>
      <c r="HZ10" s="484">
        <v>2</v>
      </c>
      <c r="IA10" s="484">
        <v>1</v>
      </c>
      <c r="IB10" s="484">
        <v>3</v>
      </c>
      <c r="IC10" s="484">
        <v>1</v>
      </c>
      <c r="ID10" s="484">
        <v>0</v>
      </c>
      <c r="IE10" s="484">
        <v>1</v>
      </c>
      <c r="IF10" s="484">
        <v>14</v>
      </c>
      <c r="IG10" s="484">
        <v>10</v>
      </c>
      <c r="IH10" s="484">
        <v>5</v>
      </c>
      <c r="II10" s="484">
        <v>2</v>
      </c>
      <c r="IJ10" s="484">
        <v>2</v>
      </c>
      <c r="IK10" s="484">
        <v>2</v>
      </c>
      <c r="IL10" s="484">
        <v>1</v>
      </c>
      <c r="IM10" s="484">
        <v>1</v>
      </c>
      <c r="IN10" s="484">
        <v>1</v>
      </c>
      <c r="IO10" s="484">
        <v>1</v>
      </c>
      <c r="IP10" s="484">
        <v>2</v>
      </c>
      <c r="IQ10" s="484">
        <v>0</v>
      </c>
      <c r="IR10" s="484" t="s">
        <v>97</v>
      </c>
      <c r="IS10" s="484" t="s">
        <v>97</v>
      </c>
      <c r="IT10" s="484">
        <v>0</v>
      </c>
      <c r="IU10" s="484">
        <v>0</v>
      </c>
      <c r="IV10" s="484">
        <v>1</v>
      </c>
      <c r="IW10" s="484">
        <v>0</v>
      </c>
      <c r="IX10" s="484">
        <v>0</v>
      </c>
      <c r="IY10" s="484">
        <v>1</v>
      </c>
      <c r="IZ10" s="484">
        <v>0</v>
      </c>
      <c r="JA10" s="484">
        <v>7</v>
      </c>
      <c r="JB10" s="484">
        <v>2</v>
      </c>
      <c r="JC10" s="484">
        <v>2</v>
      </c>
      <c r="JD10" s="484">
        <v>0</v>
      </c>
      <c r="JE10" s="484">
        <v>2</v>
      </c>
      <c r="JF10" s="484">
        <v>1</v>
      </c>
      <c r="JG10" s="484">
        <v>1</v>
      </c>
      <c r="JH10" s="484">
        <v>1</v>
      </c>
      <c r="JI10" s="484">
        <v>1</v>
      </c>
      <c r="JJ10" s="484">
        <v>4</v>
      </c>
      <c r="JK10" s="484">
        <v>1</v>
      </c>
      <c r="JL10" s="484">
        <v>0</v>
      </c>
      <c r="JM10" s="484">
        <v>1</v>
      </c>
      <c r="JN10" s="484">
        <v>1</v>
      </c>
      <c r="JO10" s="484">
        <v>3</v>
      </c>
      <c r="JP10" s="484">
        <v>2</v>
      </c>
      <c r="JQ10" s="484">
        <v>0</v>
      </c>
      <c r="JR10" s="484">
        <v>1</v>
      </c>
      <c r="JS10" s="484">
        <v>1</v>
      </c>
      <c r="JT10" s="484">
        <v>1</v>
      </c>
      <c r="JU10" s="484">
        <v>1</v>
      </c>
      <c r="JV10" s="484" t="s">
        <v>273</v>
      </c>
    </row>
    <row r="11" spans="1:282" ht="23.25" customHeight="1" x14ac:dyDescent="0.3">
      <c r="A11" s="164"/>
      <c r="B11" s="288" t="s">
        <v>583</v>
      </c>
      <c r="C11" s="484">
        <v>2699</v>
      </c>
      <c r="D11" s="484">
        <v>1535</v>
      </c>
      <c r="E11" s="484">
        <v>400</v>
      </c>
      <c r="F11" s="484">
        <v>430</v>
      </c>
      <c r="G11" s="484">
        <v>326</v>
      </c>
      <c r="H11" s="484">
        <v>6</v>
      </c>
      <c r="I11" s="479"/>
      <c r="J11" s="484">
        <v>180</v>
      </c>
      <c r="K11" s="484" t="s">
        <v>273</v>
      </c>
      <c r="L11" s="484" t="s">
        <v>273</v>
      </c>
      <c r="M11" s="484">
        <v>23</v>
      </c>
      <c r="N11" s="484">
        <v>26</v>
      </c>
      <c r="O11" s="484" t="s">
        <v>273</v>
      </c>
      <c r="P11" s="484">
        <v>21</v>
      </c>
      <c r="Q11" s="484">
        <v>32</v>
      </c>
      <c r="R11" s="484">
        <v>14</v>
      </c>
      <c r="S11" s="484">
        <v>11</v>
      </c>
      <c r="T11" s="484">
        <v>13</v>
      </c>
      <c r="U11" s="484">
        <v>6</v>
      </c>
      <c r="V11" s="484">
        <v>11</v>
      </c>
      <c r="W11" s="484">
        <v>7</v>
      </c>
      <c r="X11" s="484">
        <v>9</v>
      </c>
      <c r="Y11" s="484">
        <v>7</v>
      </c>
      <c r="Z11" s="484">
        <v>7</v>
      </c>
      <c r="AA11" s="484">
        <v>8</v>
      </c>
      <c r="AB11" s="484">
        <v>7</v>
      </c>
      <c r="AC11" s="484">
        <v>6</v>
      </c>
      <c r="AD11" s="484">
        <v>6</v>
      </c>
      <c r="AE11" s="484">
        <v>4</v>
      </c>
      <c r="AF11" s="484">
        <v>14</v>
      </c>
      <c r="AG11" s="484" t="s">
        <v>273</v>
      </c>
      <c r="AH11" s="484">
        <v>9</v>
      </c>
      <c r="AI11" s="484">
        <v>5</v>
      </c>
      <c r="AJ11" s="484">
        <v>16</v>
      </c>
      <c r="AK11" s="484">
        <v>21</v>
      </c>
      <c r="AL11" s="484">
        <v>21</v>
      </c>
      <c r="AM11" s="484">
        <v>16</v>
      </c>
      <c r="AN11" s="484">
        <v>16</v>
      </c>
      <c r="AO11" s="484">
        <v>8</v>
      </c>
      <c r="AP11" s="484" t="s">
        <v>273</v>
      </c>
      <c r="AQ11" s="484" t="s">
        <v>273</v>
      </c>
      <c r="AR11" s="484">
        <v>87</v>
      </c>
      <c r="AS11" s="484">
        <v>39</v>
      </c>
      <c r="AT11" s="484">
        <v>20</v>
      </c>
      <c r="AU11" s="484" t="s">
        <v>273</v>
      </c>
      <c r="AV11" s="484">
        <v>13</v>
      </c>
      <c r="AW11" s="484">
        <v>20</v>
      </c>
      <c r="AX11" s="484">
        <v>10</v>
      </c>
      <c r="AY11" s="484">
        <v>11</v>
      </c>
      <c r="AZ11" s="484">
        <v>11</v>
      </c>
      <c r="BA11" s="484" t="s">
        <v>97</v>
      </c>
      <c r="BB11" s="484" t="s">
        <v>97</v>
      </c>
      <c r="BC11" s="484">
        <v>31</v>
      </c>
      <c r="BD11" s="484">
        <v>15</v>
      </c>
      <c r="BE11" s="484">
        <v>17</v>
      </c>
      <c r="BF11" s="484">
        <v>12</v>
      </c>
      <c r="BG11" s="484">
        <v>8</v>
      </c>
      <c r="BH11" s="484">
        <v>13</v>
      </c>
      <c r="BI11" s="484" t="s">
        <v>273</v>
      </c>
      <c r="BJ11" s="484">
        <v>59</v>
      </c>
      <c r="BK11" s="484">
        <v>38</v>
      </c>
      <c r="BL11" s="484">
        <v>16</v>
      </c>
      <c r="BM11" s="484">
        <v>26</v>
      </c>
      <c r="BN11" s="484">
        <v>18</v>
      </c>
      <c r="BO11" s="484">
        <v>15</v>
      </c>
      <c r="BP11" s="484">
        <v>8</v>
      </c>
      <c r="BQ11" s="484">
        <v>31</v>
      </c>
      <c r="BR11" s="484" t="s">
        <v>273</v>
      </c>
      <c r="BS11" s="484">
        <v>14</v>
      </c>
      <c r="BT11" s="484" t="s">
        <v>273</v>
      </c>
      <c r="BU11" s="484">
        <v>17</v>
      </c>
      <c r="BV11" s="484">
        <v>8</v>
      </c>
      <c r="BW11" s="484">
        <v>8</v>
      </c>
      <c r="BX11" s="484" t="s">
        <v>273</v>
      </c>
      <c r="BY11" s="484" t="s">
        <v>273</v>
      </c>
      <c r="BZ11" s="484" t="s">
        <v>273</v>
      </c>
      <c r="CA11" s="484">
        <v>5</v>
      </c>
      <c r="CB11" s="484" t="s">
        <v>273</v>
      </c>
      <c r="CC11" s="484">
        <v>4</v>
      </c>
      <c r="CD11" s="484" t="s">
        <v>273</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v>4</v>
      </c>
      <c r="CU11" s="484" t="s">
        <v>273</v>
      </c>
      <c r="CV11" s="484">
        <v>13</v>
      </c>
      <c r="CW11" s="484" t="s">
        <v>273</v>
      </c>
      <c r="CX11" s="484" t="s">
        <v>97</v>
      </c>
      <c r="CY11" s="484" t="s">
        <v>97</v>
      </c>
      <c r="CZ11" s="484" t="s">
        <v>273</v>
      </c>
      <c r="DA11" s="484">
        <v>23</v>
      </c>
      <c r="DB11" s="484" t="s">
        <v>273</v>
      </c>
      <c r="DC11" s="484" t="s">
        <v>273</v>
      </c>
      <c r="DD11" s="484" t="s">
        <v>273</v>
      </c>
      <c r="DE11" s="484">
        <v>13</v>
      </c>
      <c r="DF11" s="484">
        <v>4</v>
      </c>
      <c r="DG11" s="484">
        <v>3</v>
      </c>
      <c r="DH11" s="484" t="s">
        <v>97</v>
      </c>
      <c r="DI11" s="484" t="s">
        <v>97</v>
      </c>
      <c r="DJ11" s="484" t="s">
        <v>273</v>
      </c>
      <c r="DK11" s="484" t="s">
        <v>273</v>
      </c>
      <c r="DL11" s="484" t="s">
        <v>273</v>
      </c>
      <c r="DM11" s="484">
        <v>28</v>
      </c>
      <c r="DN11" s="484" t="s">
        <v>273</v>
      </c>
      <c r="DO11" s="484" t="s">
        <v>273</v>
      </c>
      <c r="DP11" s="484">
        <v>25</v>
      </c>
      <c r="DQ11" s="484" t="s">
        <v>273</v>
      </c>
      <c r="DR11" s="484" t="s">
        <v>273</v>
      </c>
      <c r="DS11" s="484" t="s">
        <v>273</v>
      </c>
      <c r="DT11" s="484" t="s">
        <v>273</v>
      </c>
      <c r="DU11" s="484" t="s">
        <v>273</v>
      </c>
      <c r="DV11" s="484" t="s">
        <v>273</v>
      </c>
      <c r="DW11" s="484" t="s">
        <v>273</v>
      </c>
      <c r="DX11" s="484" t="s">
        <v>273</v>
      </c>
      <c r="DY11" s="484" t="s">
        <v>273</v>
      </c>
      <c r="DZ11" s="484" t="s">
        <v>273</v>
      </c>
      <c r="EA11" s="484" t="s">
        <v>273</v>
      </c>
      <c r="EB11" s="484">
        <v>4</v>
      </c>
      <c r="EC11" s="484">
        <v>1</v>
      </c>
      <c r="ED11" s="484">
        <v>1</v>
      </c>
      <c r="EE11" s="484">
        <v>0</v>
      </c>
      <c r="EF11" s="484">
        <v>1</v>
      </c>
      <c r="EG11" s="484">
        <v>1</v>
      </c>
      <c r="EH11" s="484">
        <v>3</v>
      </c>
      <c r="EI11" s="484">
        <v>2</v>
      </c>
      <c r="EJ11" s="484">
        <v>1</v>
      </c>
      <c r="EK11" s="484">
        <v>1</v>
      </c>
      <c r="EL11" s="484">
        <v>1</v>
      </c>
      <c r="EM11" s="484">
        <v>1</v>
      </c>
      <c r="EN11" s="484">
        <v>4</v>
      </c>
      <c r="EO11" s="484">
        <v>0</v>
      </c>
      <c r="EP11" s="484">
        <v>1</v>
      </c>
      <c r="EQ11" s="484">
        <v>0</v>
      </c>
      <c r="ER11" s="484">
        <v>1</v>
      </c>
      <c r="ES11" s="484">
        <v>3</v>
      </c>
      <c r="ET11" s="484">
        <v>3</v>
      </c>
      <c r="EU11" s="484">
        <v>4</v>
      </c>
      <c r="EV11" s="484">
        <v>6</v>
      </c>
      <c r="EW11" s="484">
        <v>2</v>
      </c>
      <c r="EX11" s="484">
        <v>1</v>
      </c>
      <c r="EY11" s="484">
        <v>1</v>
      </c>
      <c r="EZ11" s="484">
        <v>1</v>
      </c>
      <c r="FA11" s="484">
        <v>2</v>
      </c>
      <c r="FB11" s="484">
        <v>0</v>
      </c>
      <c r="FC11" s="484">
        <v>1</v>
      </c>
      <c r="FD11" s="484">
        <v>1</v>
      </c>
      <c r="FE11" s="484">
        <v>1</v>
      </c>
      <c r="FF11" s="484">
        <v>2</v>
      </c>
      <c r="FG11" s="484">
        <v>1</v>
      </c>
      <c r="FH11" s="484">
        <v>1</v>
      </c>
      <c r="FI11" s="484">
        <v>1</v>
      </c>
      <c r="FJ11" s="484">
        <v>0</v>
      </c>
      <c r="FK11" s="484">
        <v>0</v>
      </c>
      <c r="FL11" s="484">
        <v>4</v>
      </c>
      <c r="FM11" s="484">
        <v>1</v>
      </c>
      <c r="FN11" s="484">
        <v>1</v>
      </c>
      <c r="FO11" s="484">
        <v>2</v>
      </c>
      <c r="FP11" s="484">
        <v>3</v>
      </c>
      <c r="FQ11" s="484">
        <v>4</v>
      </c>
      <c r="FR11" s="484">
        <v>6</v>
      </c>
      <c r="FS11" s="484">
        <v>2</v>
      </c>
      <c r="FT11" s="484">
        <v>0</v>
      </c>
      <c r="FU11" s="484">
        <v>1</v>
      </c>
      <c r="FV11" s="484">
        <v>2</v>
      </c>
      <c r="FW11" s="484">
        <v>1</v>
      </c>
      <c r="FX11" s="484">
        <v>1</v>
      </c>
      <c r="FY11" s="484">
        <v>0</v>
      </c>
      <c r="FZ11" s="484">
        <v>0</v>
      </c>
      <c r="GA11" s="484">
        <v>0</v>
      </c>
      <c r="GB11" s="484">
        <v>2</v>
      </c>
      <c r="GC11" s="484">
        <v>3</v>
      </c>
      <c r="GD11" s="484">
        <v>0</v>
      </c>
      <c r="GE11" s="484">
        <v>1</v>
      </c>
      <c r="GF11" s="484">
        <v>1</v>
      </c>
      <c r="GG11" s="484">
        <v>1</v>
      </c>
      <c r="GH11" s="484">
        <v>0</v>
      </c>
      <c r="GI11" s="484">
        <v>0</v>
      </c>
      <c r="GJ11" s="484">
        <v>1</v>
      </c>
      <c r="GK11" s="484">
        <v>2</v>
      </c>
      <c r="GL11" s="484">
        <v>0</v>
      </c>
      <c r="GM11" s="484">
        <v>2</v>
      </c>
      <c r="GN11" s="484">
        <v>1</v>
      </c>
      <c r="GO11" s="484">
        <v>1</v>
      </c>
      <c r="GP11" s="484">
        <v>1</v>
      </c>
      <c r="GQ11" s="484">
        <v>1</v>
      </c>
      <c r="GR11" s="484">
        <v>2</v>
      </c>
      <c r="GS11" s="484">
        <v>1</v>
      </c>
      <c r="GT11" s="484">
        <v>1</v>
      </c>
      <c r="GU11" s="484">
        <v>0</v>
      </c>
      <c r="GV11" s="484">
        <v>2</v>
      </c>
      <c r="GW11" s="484">
        <v>1</v>
      </c>
      <c r="GX11" s="484">
        <v>1</v>
      </c>
      <c r="GY11" s="484">
        <v>5</v>
      </c>
      <c r="GZ11" s="484">
        <v>3</v>
      </c>
      <c r="HA11" s="484">
        <v>1</v>
      </c>
      <c r="HB11" s="484">
        <v>0</v>
      </c>
      <c r="HC11" s="484">
        <v>0</v>
      </c>
      <c r="HD11" s="484">
        <v>1</v>
      </c>
      <c r="HE11" s="484">
        <v>1</v>
      </c>
      <c r="HF11" s="484">
        <v>1</v>
      </c>
      <c r="HG11" s="484">
        <v>0</v>
      </c>
      <c r="HH11" s="484">
        <v>1</v>
      </c>
      <c r="HI11" s="484">
        <v>2</v>
      </c>
      <c r="HJ11" s="484">
        <v>2</v>
      </c>
      <c r="HK11" s="484">
        <v>0</v>
      </c>
      <c r="HL11" s="484">
        <v>3</v>
      </c>
      <c r="HM11" s="484">
        <v>5</v>
      </c>
      <c r="HN11" s="484">
        <v>2</v>
      </c>
      <c r="HO11" s="484">
        <v>1</v>
      </c>
      <c r="HP11" s="484">
        <v>2</v>
      </c>
      <c r="HQ11" s="484">
        <v>2</v>
      </c>
      <c r="HR11" s="484">
        <v>1</v>
      </c>
      <c r="HS11" s="484">
        <v>1</v>
      </c>
      <c r="HT11" s="484">
        <v>0</v>
      </c>
      <c r="HU11" s="484">
        <v>1</v>
      </c>
      <c r="HV11" s="484">
        <v>1</v>
      </c>
      <c r="HW11" s="484">
        <v>1</v>
      </c>
      <c r="HX11" s="484">
        <v>0</v>
      </c>
      <c r="HY11" s="484">
        <v>0</v>
      </c>
      <c r="HZ11" s="484">
        <v>1</v>
      </c>
      <c r="IA11" s="484">
        <v>1</v>
      </c>
      <c r="IB11" s="484">
        <v>3</v>
      </c>
      <c r="IC11" s="484">
        <v>1</v>
      </c>
      <c r="ID11" s="484">
        <v>1</v>
      </c>
      <c r="IE11" s="484">
        <v>1</v>
      </c>
      <c r="IF11" s="484">
        <v>15</v>
      </c>
      <c r="IG11" s="484">
        <v>8</v>
      </c>
      <c r="IH11" s="484">
        <v>4</v>
      </c>
      <c r="II11" s="484">
        <v>2</v>
      </c>
      <c r="IJ11" s="484">
        <v>2</v>
      </c>
      <c r="IK11" s="484" t="s">
        <v>97</v>
      </c>
      <c r="IL11" s="484" t="s">
        <v>97</v>
      </c>
      <c r="IM11" s="484" t="s">
        <v>97</v>
      </c>
      <c r="IN11" s="484">
        <v>1</v>
      </c>
      <c r="IO11" s="484">
        <v>2</v>
      </c>
      <c r="IP11" s="484">
        <v>3</v>
      </c>
      <c r="IQ11" s="484">
        <v>1</v>
      </c>
      <c r="IR11" s="484">
        <v>1</v>
      </c>
      <c r="IS11" s="484">
        <v>1</v>
      </c>
      <c r="IT11" s="484">
        <v>1</v>
      </c>
      <c r="IU11" s="484">
        <v>1</v>
      </c>
      <c r="IV11" s="484">
        <v>1</v>
      </c>
      <c r="IW11" s="484">
        <v>1</v>
      </c>
      <c r="IX11" s="484">
        <v>1</v>
      </c>
      <c r="IY11" s="484">
        <v>1</v>
      </c>
      <c r="IZ11" s="484">
        <v>2</v>
      </c>
      <c r="JA11" s="484">
        <v>16</v>
      </c>
      <c r="JB11" s="484">
        <v>4</v>
      </c>
      <c r="JC11" s="484">
        <v>2</v>
      </c>
      <c r="JD11" s="484">
        <v>1</v>
      </c>
      <c r="JE11" s="484">
        <v>2</v>
      </c>
      <c r="JF11" s="484">
        <v>1</v>
      </c>
      <c r="JG11" s="484">
        <v>1</v>
      </c>
      <c r="JH11" s="484">
        <v>2</v>
      </c>
      <c r="JI11" s="484">
        <v>3</v>
      </c>
      <c r="JJ11" s="484">
        <v>7</v>
      </c>
      <c r="JK11" s="484">
        <v>1</v>
      </c>
      <c r="JL11" s="484">
        <v>1</v>
      </c>
      <c r="JM11" s="484">
        <v>2</v>
      </c>
      <c r="JN11" s="484">
        <v>2</v>
      </c>
      <c r="JO11" s="484">
        <v>3</v>
      </c>
      <c r="JP11" s="484">
        <v>2</v>
      </c>
      <c r="JQ11" s="484">
        <v>0</v>
      </c>
      <c r="JR11" s="484">
        <v>1</v>
      </c>
      <c r="JS11" s="484">
        <v>1</v>
      </c>
      <c r="JT11" s="484">
        <v>1</v>
      </c>
      <c r="JU11" s="484">
        <v>2</v>
      </c>
      <c r="JV11" s="484" t="s">
        <v>273</v>
      </c>
    </row>
    <row r="12" spans="1:282" ht="23.25" customHeight="1" x14ac:dyDescent="0.3">
      <c r="A12" s="164"/>
      <c r="B12" s="288" t="s">
        <v>584</v>
      </c>
      <c r="C12" s="485">
        <v>1784</v>
      </c>
      <c r="D12" s="485">
        <v>1026</v>
      </c>
      <c r="E12" s="485">
        <v>481</v>
      </c>
      <c r="F12" s="485">
        <v>180</v>
      </c>
      <c r="G12" s="485">
        <v>96</v>
      </c>
      <c r="H12" s="485" t="s">
        <v>97</v>
      </c>
      <c r="I12" s="479"/>
      <c r="J12" s="484">
        <v>152</v>
      </c>
      <c r="K12" s="485" t="s">
        <v>273</v>
      </c>
      <c r="L12" s="485" t="s">
        <v>273</v>
      </c>
      <c r="M12" s="485">
        <v>14</v>
      </c>
      <c r="N12" s="485">
        <v>8</v>
      </c>
      <c r="O12" s="485" t="s">
        <v>273</v>
      </c>
      <c r="P12" s="485">
        <v>15</v>
      </c>
      <c r="Q12" s="485">
        <v>16</v>
      </c>
      <c r="R12" s="485">
        <v>7</v>
      </c>
      <c r="S12" s="485">
        <v>6</v>
      </c>
      <c r="T12" s="485">
        <v>7</v>
      </c>
      <c r="U12" s="485">
        <v>5</v>
      </c>
      <c r="V12" s="485">
        <v>7</v>
      </c>
      <c r="W12" s="485">
        <v>10</v>
      </c>
      <c r="X12" s="485">
        <v>8</v>
      </c>
      <c r="Y12" s="485">
        <v>6</v>
      </c>
      <c r="Z12" s="485">
        <v>5</v>
      </c>
      <c r="AA12" s="485">
        <v>6</v>
      </c>
      <c r="AB12" s="485">
        <v>4</v>
      </c>
      <c r="AC12" s="485">
        <v>4</v>
      </c>
      <c r="AD12" s="485">
        <v>4</v>
      </c>
      <c r="AE12" s="485">
        <v>4</v>
      </c>
      <c r="AF12" s="485">
        <v>9</v>
      </c>
      <c r="AG12" s="485" t="s">
        <v>273</v>
      </c>
      <c r="AH12" s="485">
        <v>5</v>
      </c>
      <c r="AI12" s="485">
        <v>3</v>
      </c>
      <c r="AJ12" s="485">
        <v>23</v>
      </c>
      <c r="AK12" s="485">
        <v>19</v>
      </c>
      <c r="AL12" s="485">
        <v>11</v>
      </c>
      <c r="AM12" s="485">
        <v>13</v>
      </c>
      <c r="AN12" s="485">
        <v>8</v>
      </c>
      <c r="AO12" s="485">
        <v>2</v>
      </c>
      <c r="AP12" s="485" t="s">
        <v>273</v>
      </c>
      <c r="AQ12" s="485" t="s">
        <v>273</v>
      </c>
      <c r="AR12" s="485">
        <v>77</v>
      </c>
      <c r="AS12" s="485">
        <v>13</v>
      </c>
      <c r="AT12" s="485">
        <v>18</v>
      </c>
      <c r="AU12" s="485" t="s">
        <v>273</v>
      </c>
      <c r="AV12" s="485">
        <v>17</v>
      </c>
      <c r="AW12" s="485">
        <v>14</v>
      </c>
      <c r="AX12" s="485">
        <v>8</v>
      </c>
      <c r="AY12" s="485">
        <v>3</v>
      </c>
      <c r="AZ12" s="485">
        <v>18</v>
      </c>
      <c r="BA12" s="485">
        <v>5</v>
      </c>
      <c r="BB12" s="485">
        <v>3</v>
      </c>
      <c r="BC12" s="485">
        <v>46</v>
      </c>
      <c r="BD12" s="485">
        <v>23</v>
      </c>
      <c r="BE12" s="485">
        <v>13</v>
      </c>
      <c r="BF12" s="485">
        <v>14</v>
      </c>
      <c r="BG12" s="485">
        <v>6</v>
      </c>
      <c r="BH12" s="485">
        <v>11</v>
      </c>
      <c r="BI12" s="485" t="s">
        <v>273</v>
      </c>
      <c r="BJ12" s="485">
        <v>57</v>
      </c>
      <c r="BK12" s="485">
        <v>46</v>
      </c>
      <c r="BL12" s="485">
        <v>10</v>
      </c>
      <c r="BM12" s="485">
        <v>20</v>
      </c>
      <c r="BN12" s="485">
        <v>12</v>
      </c>
      <c r="BO12" s="485">
        <v>19</v>
      </c>
      <c r="BP12" s="485">
        <v>7</v>
      </c>
      <c r="BQ12" s="485">
        <v>35</v>
      </c>
      <c r="BR12" s="485" t="s">
        <v>273</v>
      </c>
      <c r="BS12" s="485">
        <v>25</v>
      </c>
      <c r="BT12" s="485" t="s">
        <v>273</v>
      </c>
      <c r="BU12" s="485">
        <v>13</v>
      </c>
      <c r="BV12" s="485">
        <v>7</v>
      </c>
      <c r="BW12" s="485">
        <v>13</v>
      </c>
      <c r="BX12" s="485" t="s">
        <v>273</v>
      </c>
      <c r="BY12" s="485" t="s">
        <v>273</v>
      </c>
      <c r="BZ12" s="485" t="s">
        <v>273</v>
      </c>
      <c r="CA12" s="485">
        <v>14</v>
      </c>
      <c r="CB12" s="485" t="s">
        <v>273</v>
      </c>
      <c r="CC12" s="485">
        <v>4</v>
      </c>
      <c r="CD12" s="485" t="s">
        <v>273</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v>9</v>
      </c>
      <c r="CU12" s="485" t="s">
        <v>273</v>
      </c>
      <c r="CV12" s="485" t="s">
        <v>97</v>
      </c>
      <c r="CW12" s="485" t="s">
        <v>273</v>
      </c>
      <c r="CX12" s="485">
        <v>9</v>
      </c>
      <c r="CY12" s="485">
        <v>7</v>
      </c>
      <c r="CZ12" s="485" t="s">
        <v>273</v>
      </c>
      <c r="DA12" s="485">
        <v>153</v>
      </c>
      <c r="DB12" s="485" t="s">
        <v>273</v>
      </c>
      <c r="DC12" s="485" t="s">
        <v>273</v>
      </c>
      <c r="DD12" s="485" t="s">
        <v>273</v>
      </c>
      <c r="DE12" s="485">
        <v>19</v>
      </c>
      <c r="DF12" s="485">
        <v>11</v>
      </c>
      <c r="DG12" s="485">
        <v>4</v>
      </c>
      <c r="DH12" s="485">
        <v>91</v>
      </c>
      <c r="DI12" s="485">
        <v>36</v>
      </c>
      <c r="DJ12" s="485" t="s">
        <v>273</v>
      </c>
      <c r="DK12" s="485" t="s">
        <v>273</v>
      </c>
      <c r="DL12" s="485" t="s">
        <v>273</v>
      </c>
      <c r="DM12" s="485">
        <v>11</v>
      </c>
      <c r="DN12" s="485" t="s">
        <v>273</v>
      </c>
      <c r="DO12" s="485" t="s">
        <v>273</v>
      </c>
      <c r="DP12" s="485">
        <v>15</v>
      </c>
      <c r="DQ12" s="485" t="s">
        <v>273</v>
      </c>
      <c r="DR12" s="485" t="s">
        <v>273</v>
      </c>
      <c r="DS12" s="485" t="s">
        <v>273</v>
      </c>
      <c r="DT12" s="485" t="s">
        <v>273</v>
      </c>
      <c r="DU12" s="485" t="s">
        <v>273</v>
      </c>
      <c r="DV12" s="485" t="s">
        <v>273</v>
      </c>
      <c r="DW12" s="485" t="s">
        <v>273</v>
      </c>
      <c r="DX12" s="485" t="s">
        <v>273</v>
      </c>
      <c r="DY12" s="485" t="s">
        <v>273</v>
      </c>
      <c r="DZ12" s="485" t="s">
        <v>273</v>
      </c>
      <c r="EA12" s="485" t="s">
        <v>273</v>
      </c>
      <c r="EB12" s="485">
        <v>0</v>
      </c>
      <c r="EC12" s="485">
        <v>0</v>
      </c>
      <c r="ED12" s="485">
        <v>0</v>
      </c>
      <c r="EE12" s="485">
        <v>0</v>
      </c>
      <c r="EF12" s="485">
        <v>0</v>
      </c>
      <c r="EG12" s="485">
        <v>0</v>
      </c>
      <c r="EH12" s="485">
        <v>0</v>
      </c>
      <c r="EI12" s="485">
        <v>0</v>
      </c>
      <c r="EJ12" s="485">
        <v>0</v>
      </c>
      <c r="EK12" s="485">
        <v>0</v>
      </c>
      <c r="EL12" s="485">
        <v>0</v>
      </c>
      <c r="EM12" s="485">
        <v>0</v>
      </c>
      <c r="EN12" s="485">
        <v>0</v>
      </c>
      <c r="EO12" s="485">
        <v>0</v>
      </c>
      <c r="EP12" s="485">
        <v>0</v>
      </c>
      <c r="EQ12" s="485">
        <v>0</v>
      </c>
      <c r="ER12" s="485">
        <v>0</v>
      </c>
      <c r="ES12" s="485">
        <v>0</v>
      </c>
      <c r="ET12" s="485">
        <v>0</v>
      </c>
      <c r="EU12" s="485">
        <v>0</v>
      </c>
      <c r="EV12" s="485">
        <v>0</v>
      </c>
      <c r="EW12" s="485">
        <v>2</v>
      </c>
      <c r="EX12" s="485">
        <v>0</v>
      </c>
      <c r="EY12" s="485">
        <v>0</v>
      </c>
      <c r="EZ12" s="485">
        <v>0</v>
      </c>
      <c r="FA12" s="485">
        <v>1</v>
      </c>
      <c r="FB12" s="485">
        <v>0</v>
      </c>
      <c r="FC12" s="485">
        <v>0</v>
      </c>
      <c r="FD12" s="485">
        <v>0</v>
      </c>
      <c r="FE12" s="485">
        <v>0</v>
      </c>
      <c r="FF12" s="485">
        <v>0</v>
      </c>
      <c r="FG12" s="485">
        <v>0</v>
      </c>
      <c r="FH12" s="485">
        <v>0</v>
      </c>
      <c r="FI12" s="485">
        <v>0</v>
      </c>
      <c r="FJ12" s="485">
        <v>0</v>
      </c>
      <c r="FK12" s="485">
        <v>0</v>
      </c>
      <c r="FL12" s="485">
        <v>1</v>
      </c>
      <c r="FM12" s="485">
        <v>0</v>
      </c>
      <c r="FN12" s="485">
        <v>0</v>
      </c>
      <c r="FO12" s="485">
        <v>2</v>
      </c>
      <c r="FP12" s="485">
        <v>0</v>
      </c>
      <c r="FQ12" s="485">
        <v>3</v>
      </c>
      <c r="FR12" s="485">
        <v>1</v>
      </c>
      <c r="FS12" s="485">
        <v>0</v>
      </c>
      <c r="FT12" s="485">
        <v>0</v>
      </c>
      <c r="FU12" s="485">
        <v>0</v>
      </c>
      <c r="FV12" s="485">
        <v>0</v>
      </c>
      <c r="FW12" s="485">
        <v>0</v>
      </c>
      <c r="FX12" s="485">
        <v>0</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2</v>
      </c>
      <c r="GO12" s="485">
        <v>0</v>
      </c>
      <c r="GP12" s="485">
        <v>0</v>
      </c>
      <c r="GQ12" s="485">
        <v>0</v>
      </c>
      <c r="GR12" s="485">
        <v>0</v>
      </c>
      <c r="GS12" s="485">
        <v>0</v>
      </c>
      <c r="GT12" s="485">
        <v>0</v>
      </c>
      <c r="GU12" s="485">
        <v>0</v>
      </c>
      <c r="GV12" s="485">
        <v>0</v>
      </c>
      <c r="GW12" s="485">
        <v>0</v>
      </c>
      <c r="GX12" s="485">
        <v>0</v>
      </c>
      <c r="GY12" s="485">
        <v>1</v>
      </c>
      <c r="GZ12" s="485">
        <v>1</v>
      </c>
      <c r="HA12" s="485">
        <v>0</v>
      </c>
      <c r="HB12" s="485">
        <v>0</v>
      </c>
      <c r="HC12" s="485">
        <v>0</v>
      </c>
      <c r="HD12" s="485">
        <v>0</v>
      </c>
      <c r="HE12" s="485">
        <v>0</v>
      </c>
      <c r="HF12" s="485">
        <v>0</v>
      </c>
      <c r="HG12" s="485">
        <v>0</v>
      </c>
      <c r="HH12" s="485">
        <v>0</v>
      </c>
      <c r="HI12" s="485">
        <v>0</v>
      </c>
      <c r="HJ12" s="485">
        <v>0</v>
      </c>
      <c r="HK12" s="485">
        <v>0</v>
      </c>
      <c r="HL12" s="485">
        <v>0</v>
      </c>
      <c r="HM12" s="485">
        <v>0</v>
      </c>
      <c r="HN12" s="485">
        <v>0</v>
      </c>
      <c r="HO12" s="485">
        <v>0</v>
      </c>
      <c r="HP12" s="485">
        <v>0</v>
      </c>
      <c r="HQ12" s="485">
        <v>1</v>
      </c>
      <c r="HR12" s="485">
        <v>0</v>
      </c>
      <c r="HS12" s="485">
        <v>0</v>
      </c>
      <c r="HT12" s="485">
        <v>0</v>
      </c>
      <c r="HU12" s="485">
        <v>0</v>
      </c>
      <c r="HV12" s="485">
        <v>0</v>
      </c>
      <c r="HW12" s="485">
        <v>0</v>
      </c>
      <c r="HX12" s="485">
        <v>0</v>
      </c>
      <c r="HY12" s="485">
        <v>0</v>
      </c>
      <c r="HZ12" s="485">
        <v>0</v>
      </c>
      <c r="IA12" s="485">
        <v>0</v>
      </c>
      <c r="IB12" s="485">
        <v>0</v>
      </c>
      <c r="IC12" s="485">
        <v>0</v>
      </c>
      <c r="ID12" s="485">
        <v>0</v>
      </c>
      <c r="IE12" s="485">
        <v>0</v>
      </c>
      <c r="IF12" s="485">
        <v>0</v>
      </c>
      <c r="IG12" s="485">
        <v>1</v>
      </c>
      <c r="IH12" s="485">
        <v>1</v>
      </c>
      <c r="II12" s="485">
        <v>0</v>
      </c>
      <c r="IJ12" s="485">
        <v>0</v>
      </c>
      <c r="IK12" s="485">
        <v>0</v>
      </c>
      <c r="IL12" s="485">
        <v>0</v>
      </c>
      <c r="IM12" s="485">
        <v>0</v>
      </c>
      <c r="IN12" s="485">
        <v>0</v>
      </c>
      <c r="IO12" s="485">
        <v>0</v>
      </c>
      <c r="IP12" s="485">
        <v>0</v>
      </c>
      <c r="IQ12" s="485">
        <v>0</v>
      </c>
      <c r="IR12" s="485">
        <v>0</v>
      </c>
      <c r="IS12" s="485">
        <v>0</v>
      </c>
      <c r="IT12" s="485">
        <v>0</v>
      </c>
      <c r="IU12" s="485">
        <v>1</v>
      </c>
      <c r="IV12" s="485">
        <v>0</v>
      </c>
      <c r="IW12" s="485">
        <v>0</v>
      </c>
      <c r="IX12" s="485">
        <v>0</v>
      </c>
      <c r="IY12" s="485">
        <v>1</v>
      </c>
      <c r="IZ12" s="485">
        <v>0</v>
      </c>
      <c r="JA12" s="485">
        <v>7</v>
      </c>
      <c r="JB12" s="485">
        <v>3</v>
      </c>
      <c r="JC12" s="485">
        <v>0</v>
      </c>
      <c r="JD12" s="485">
        <v>0</v>
      </c>
      <c r="JE12" s="485">
        <v>1</v>
      </c>
      <c r="JF12" s="485">
        <v>0</v>
      </c>
      <c r="JG12" s="485">
        <v>0</v>
      </c>
      <c r="JH12" s="485">
        <v>0</v>
      </c>
      <c r="JI12" s="485">
        <v>0</v>
      </c>
      <c r="JJ12" s="485">
        <v>1</v>
      </c>
      <c r="JK12" s="485">
        <v>0</v>
      </c>
      <c r="JL12" s="485">
        <v>0</v>
      </c>
      <c r="JM12" s="485">
        <v>0</v>
      </c>
      <c r="JN12" s="485">
        <v>0</v>
      </c>
      <c r="JO12" s="485">
        <v>0</v>
      </c>
      <c r="JP12" s="485">
        <v>0</v>
      </c>
      <c r="JQ12" s="485">
        <v>0</v>
      </c>
      <c r="JR12" s="485">
        <v>0</v>
      </c>
      <c r="JS12" s="485">
        <v>0</v>
      </c>
      <c r="JT12" s="485">
        <v>0</v>
      </c>
      <c r="JU12" s="485">
        <v>0</v>
      </c>
      <c r="JV12" s="485" t="s">
        <v>273</v>
      </c>
    </row>
    <row r="13" spans="1:282" ht="23.25" customHeight="1" x14ac:dyDescent="0.3">
      <c r="A13" s="164"/>
      <c r="B13" s="288" t="s">
        <v>585</v>
      </c>
      <c r="C13" s="485">
        <v>43</v>
      </c>
      <c r="D13" s="485">
        <v>20</v>
      </c>
      <c r="E13" s="485">
        <v>6</v>
      </c>
      <c r="F13" s="485">
        <v>8</v>
      </c>
      <c r="G13" s="485">
        <v>8</v>
      </c>
      <c r="H13" s="485">
        <v>0</v>
      </c>
      <c r="I13" s="479"/>
      <c r="J13" s="484">
        <v>1</v>
      </c>
      <c r="K13" s="485" t="s">
        <v>273</v>
      </c>
      <c r="L13" s="485" t="s">
        <v>273</v>
      </c>
      <c r="M13" s="485">
        <v>0</v>
      </c>
      <c r="N13" s="485">
        <v>0</v>
      </c>
      <c r="O13" s="485" t="s">
        <v>273</v>
      </c>
      <c r="P13" s="485">
        <v>0</v>
      </c>
      <c r="Q13" s="485">
        <v>0</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t="s">
        <v>273</v>
      </c>
      <c r="AH13" s="485">
        <v>0</v>
      </c>
      <c r="AI13" s="485">
        <v>0</v>
      </c>
      <c r="AJ13" s="485">
        <v>0</v>
      </c>
      <c r="AK13" s="485">
        <v>0</v>
      </c>
      <c r="AL13" s="485">
        <v>0</v>
      </c>
      <c r="AM13" s="485">
        <v>0</v>
      </c>
      <c r="AN13" s="485">
        <v>0</v>
      </c>
      <c r="AO13" s="485">
        <v>0</v>
      </c>
      <c r="AP13" s="485" t="s">
        <v>273</v>
      </c>
      <c r="AQ13" s="485" t="s">
        <v>273</v>
      </c>
      <c r="AR13" s="485">
        <v>2</v>
      </c>
      <c r="AS13" s="485">
        <v>0</v>
      </c>
      <c r="AT13" s="485">
        <v>0</v>
      </c>
      <c r="AU13" s="485" t="s">
        <v>273</v>
      </c>
      <c r="AV13" s="485">
        <v>0</v>
      </c>
      <c r="AW13" s="485">
        <v>0</v>
      </c>
      <c r="AX13" s="485">
        <v>0</v>
      </c>
      <c r="AY13" s="485">
        <v>0</v>
      </c>
      <c r="AZ13" s="485">
        <v>0</v>
      </c>
      <c r="BA13" s="485">
        <v>0</v>
      </c>
      <c r="BB13" s="485">
        <v>0</v>
      </c>
      <c r="BC13" s="485">
        <v>0</v>
      </c>
      <c r="BD13" s="485">
        <v>0</v>
      </c>
      <c r="BE13" s="485">
        <v>0</v>
      </c>
      <c r="BF13" s="485">
        <v>0</v>
      </c>
      <c r="BG13" s="485">
        <v>0</v>
      </c>
      <c r="BH13" s="485">
        <v>0</v>
      </c>
      <c r="BI13" s="485" t="s">
        <v>273</v>
      </c>
      <c r="BJ13" s="485">
        <v>0</v>
      </c>
      <c r="BK13" s="485">
        <v>0</v>
      </c>
      <c r="BL13" s="485">
        <v>0</v>
      </c>
      <c r="BM13" s="485">
        <v>0</v>
      </c>
      <c r="BN13" s="485">
        <v>0</v>
      </c>
      <c r="BO13" s="485">
        <v>0</v>
      </c>
      <c r="BP13" s="485">
        <v>0</v>
      </c>
      <c r="BQ13" s="485">
        <v>0</v>
      </c>
      <c r="BR13" s="485" t="s">
        <v>273</v>
      </c>
      <c r="BS13" s="485">
        <v>0</v>
      </c>
      <c r="BT13" s="485" t="s">
        <v>273</v>
      </c>
      <c r="BU13" s="485">
        <v>0</v>
      </c>
      <c r="BV13" s="485">
        <v>0</v>
      </c>
      <c r="BW13" s="485">
        <v>0</v>
      </c>
      <c r="BX13" s="485" t="s">
        <v>273</v>
      </c>
      <c r="BY13" s="485" t="s">
        <v>273</v>
      </c>
      <c r="BZ13" s="485" t="s">
        <v>273</v>
      </c>
      <c r="CA13" s="485">
        <v>0</v>
      </c>
      <c r="CB13" s="485" t="s">
        <v>273</v>
      </c>
      <c r="CC13" s="485">
        <v>0</v>
      </c>
      <c r="CD13" s="485" t="s">
        <v>273</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v>0</v>
      </c>
      <c r="CU13" s="485" t="s">
        <v>273</v>
      </c>
      <c r="CV13" s="485">
        <v>0</v>
      </c>
      <c r="CW13" s="485" t="s">
        <v>273</v>
      </c>
      <c r="CX13" s="485">
        <v>0</v>
      </c>
      <c r="CY13" s="485">
        <v>0</v>
      </c>
      <c r="CZ13" s="485" t="s">
        <v>273</v>
      </c>
      <c r="DA13" s="485">
        <v>0</v>
      </c>
      <c r="DB13" s="485" t="s">
        <v>273</v>
      </c>
      <c r="DC13" s="485" t="s">
        <v>273</v>
      </c>
      <c r="DD13" s="485" t="s">
        <v>273</v>
      </c>
      <c r="DE13" s="485">
        <v>0</v>
      </c>
      <c r="DF13" s="485">
        <v>0</v>
      </c>
      <c r="DG13" s="485">
        <v>0</v>
      </c>
      <c r="DH13" s="485">
        <v>0</v>
      </c>
      <c r="DI13" s="485">
        <v>0</v>
      </c>
      <c r="DJ13" s="485" t="s">
        <v>273</v>
      </c>
      <c r="DK13" s="485" t="s">
        <v>273</v>
      </c>
      <c r="DL13" s="485" t="s">
        <v>273</v>
      </c>
      <c r="DM13" s="485">
        <v>0</v>
      </c>
      <c r="DN13" s="485" t="s">
        <v>273</v>
      </c>
      <c r="DO13" s="485" t="s">
        <v>273</v>
      </c>
      <c r="DP13" s="485">
        <v>0</v>
      </c>
      <c r="DQ13" s="485" t="s">
        <v>273</v>
      </c>
      <c r="DR13" s="485" t="s">
        <v>273</v>
      </c>
      <c r="DS13" s="485" t="s">
        <v>273</v>
      </c>
      <c r="DT13" s="485" t="s">
        <v>273</v>
      </c>
      <c r="DU13" s="485" t="s">
        <v>273</v>
      </c>
      <c r="DV13" s="485" t="s">
        <v>273</v>
      </c>
      <c r="DW13" s="485" t="s">
        <v>273</v>
      </c>
      <c r="DX13" s="485" t="s">
        <v>273</v>
      </c>
      <c r="DY13" s="485" t="s">
        <v>273</v>
      </c>
      <c r="DZ13" s="485" t="s">
        <v>273</v>
      </c>
      <c r="EA13" s="485" t="s">
        <v>273</v>
      </c>
      <c r="EB13" s="485">
        <v>0</v>
      </c>
      <c r="EC13" s="485">
        <v>0</v>
      </c>
      <c r="ED13" s="485">
        <v>0</v>
      </c>
      <c r="EE13" s="485">
        <v>0</v>
      </c>
      <c r="EF13" s="485">
        <v>0</v>
      </c>
      <c r="EG13" s="485">
        <v>0</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t="s">
        <v>273</v>
      </c>
    </row>
    <row r="14" spans="1:282" ht="23.25" customHeight="1" x14ac:dyDescent="0.3">
      <c r="A14" s="164"/>
      <c r="B14" s="288" t="s">
        <v>586</v>
      </c>
      <c r="C14" s="485">
        <v>1758</v>
      </c>
      <c r="D14" s="485">
        <v>815</v>
      </c>
      <c r="E14" s="485">
        <v>308</v>
      </c>
      <c r="F14" s="485">
        <v>190</v>
      </c>
      <c r="G14" s="485">
        <v>444</v>
      </c>
      <c r="H14" s="485" t="s">
        <v>97</v>
      </c>
      <c r="I14" s="479"/>
      <c r="J14" s="484">
        <v>169</v>
      </c>
      <c r="K14" s="485" t="s">
        <v>273</v>
      </c>
      <c r="L14" s="485" t="s">
        <v>273</v>
      </c>
      <c r="M14" s="485">
        <v>9</v>
      </c>
      <c r="N14" s="485">
        <v>5</v>
      </c>
      <c r="O14" s="485" t="s">
        <v>273</v>
      </c>
      <c r="P14" s="485">
        <v>25</v>
      </c>
      <c r="Q14" s="485">
        <v>1</v>
      </c>
      <c r="R14" s="485">
        <v>4</v>
      </c>
      <c r="S14" s="485">
        <v>2</v>
      </c>
      <c r="T14" s="485">
        <v>6</v>
      </c>
      <c r="U14" s="485">
        <v>4</v>
      </c>
      <c r="V14" s="485">
        <v>1</v>
      </c>
      <c r="W14" s="485">
        <v>4</v>
      </c>
      <c r="X14" s="485">
        <v>43</v>
      </c>
      <c r="Y14" s="485">
        <v>6</v>
      </c>
      <c r="Z14" s="485">
        <v>1</v>
      </c>
      <c r="AA14" s="485">
        <v>30</v>
      </c>
      <c r="AB14" s="485">
        <v>1</v>
      </c>
      <c r="AC14" s="485">
        <v>5</v>
      </c>
      <c r="AD14" s="485">
        <v>7</v>
      </c>
      <c r="AE14" s="485">
        <v>10</v>
      </c>
      <c r="AF14" s="485">
        <v>0</v>
      </c>
      <c r="AG14" s="485" t="s">
        <v>273</v>
      </c>
      <c r="AH14" s="485">
        <v>0</v>
      </c>
      <c r="AI14" s="485">
        <v>0</v>
      </c>
      <c r="AJ14" s="485">
        <v>0</v>
      </c>
      <c r="AK14" s="485">
        <v>18</v>
      </c>
      <c r="AL14" s="485">
        <v>11</v>
      </c>
      <c r="AM14" s="485">
        <v>13</v>
      </c>
      <c r="AN14" s="485">
        <v>2</v>
      </c>
      <c r="AO14" s="485">
        <v>0</v>
      </c>
      <c r="AP14" s="485" t="s">
        <v>273</v>
      </c>
      <c r="AQ14" s="485" t="s">
        <v>273</v>
      </c>
      <c r="AR14" s="485">
        <v>14</v>
      </c>
      <c r="AS14" s="485">
        <v>17</v>
      </c>
      <c r="AT14" s="485">
        <v>2</v>
      </c>
      <c r="AU14" s="485" t="s">
        <v>273</v>
      </c>
      <c r="AV14" s="485">
        <v>6</v>
      </c>
      <c r="AW14" s="485">
        <v>5</v>
      </c>
      <c r="AX14" s="485">
        <v>39</v>
      </c>
      <c r="AY14" s="485">
        <v>3</v>
      </c>
      <c r="AZ14" s="485">
        <v>0</v>
      </c>
      <c r="BA14" s="485" t="s">
        <v>97</v>
      </c>
      <c r="BB14" s="485">
        <v>0</v>
      </c>
      <c r="BC14" s="485">
        <v>5</v>
      </c>
      <c r="BD14" s="485">
        <v>25</v>
      </c>
      <c r="BE14" s="485">
        <v>4</v>
      </c>
      <c r="BF14" s="485">
        <v>9</v>
      </c>
      <c r="BG14" s="485">
        <v>2</v>
      </c>
      <c r="BH14" s="485">
        <v>14</v>
      </c>
      <c r="BI14" s="485" t="s">
        <v>273</v>
      </c>
      <c r="BJ14" s="485">
        <v>5</v>
      </c>
      <c r="BK14" s="485">
        <v>58</v>
      </c>
      <c r="BL14" s="485">
        <v>17</v>
      </c>
      <c r="BM14" s="485">
        <v>21</v>
      </c>
      <c r="BN14" s="485">
        <v>15</v>
      </c>
      <c r="BO14" s="485">
        <v>7</v>
      </c>
      <c r="BP14" s="485">
        <v>3</v>
      </c>
      <c r="BQ14" s="485">
        <v>20</v>
      </c>
      <c r="BR14" s="485" t="s">
        <v>273</v>
      </c>
      <c r="BS14" s="485">
        <v>10</v>
      </c>
      <c r="BT14" s="485" t="s">
        <v>273</v>
      </c>
      <c r="BU14" s="485">
        <v>18</v>
      </c>
      <c r="BV14" s="485">
        <v>3</v>
      </c>
      <c r="BW14" s="485">
        <v>12</v>
      </c>
      <c r="BX14" s="485" t="s">
        <v>273</v>
      </c>
      <c r="BY14" s="485" t="s">
        <v>273</v>
      </c>
      <c r="BZ14" s="485" t="s">
        <v>273</v>
      </c>
      <c r="CA14" s="485">
        <v>1</v>
      </c>
      <c r="CB14" s="485" t="s">
        <v>273</v>
      </c>
      <c r="CC14" s="485">
        <v>12</v>
      </c>
      <c r="CD14" s="485" t="s">
        <v>273</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v>0</v>
      </c>
      <c r="CU14" s="485" t="s">
        <v>273</v>
      </c>
      <c r="CV14" s="485">
        <v>1</v>
      </c>
      <c r="CW14" s="485" t="s">
        <v>273</v>
      </c>
      <c r="CX14" s="485">
        <v>0</v>
      </c>
      <c r="CY14" s="485" t="s">
        <v>97</v>
      </c>
      <c r="CZ14" s="485" t="s">
        <v>273</v>
      </c>
      <c r="DA14" s="485">
        <v>47</v>
      </c>
      <c r="DB14" s="485" t="s">
        <v>273</v>
      </c>
      <c r="DC14" s="485" t="s">
        <v>273</v>
      </c>
      <c r="DD14" s="485" t="s">
        <v>273</v>
      </c>
      <c r="DE14" s="485">
        <v>2</v>
      </c>
      <c r="DF14" s="485">
        <v>1</v>
      </c>
      <c r="DG14" s="485">
        <v>5</v>
      </c>
      <c r="DH14" s="485">
        <v>17</v>
      </c>
      <c r="DI14" s="485">
        <v>8</v>
      </c>
      <c r="DJ14" s="485" t="s">
        <v>273</v>
      </c>
      <c r="DK14" s="485" t="s">
        <v>273</v>
      </c>
      <c r="DL14" s="485" t="s">
        <v>273</v>
      </c>
      <c r="DM14" s="485">
        <v>15</v>
      </c>
      <c r="DN14" s="485" t="s">
        <v>273</v>
      </c>
      <c r="DO14" s="485" t="s">
        <v>273</v>
      </c>
      <c r="DP14" s="485">
        <v>8</v>
      </c>
      <c r="DQ14" s="485" t="s">
        <v>273</v>
      </c>
      <c r="DR14" s="485" t="s">
        <v>273</v>
      </c>
      <c r="DS14" s="485" t="s">
        <v>273</v>
      </c>
      <c r="DT14" s="485" t="s">
        <v>273</v>
      </c>
      <c r="DU14" s="485" t="s">
        <v>273</v>
      </c>
      <c r="DV14" s="485" t="s">
        <v>273</v>
      </c>
      <c r="DW14" s="485" t="s">
        <v>273</v>
      </c>
      <c r="DX14" s="485" t="s">
        <v>273</v>
      </c>
      <c r="DY14" s="485" t="s">
        <v>273</v>
      </c>
      <c r="DZ14" s="485" t="s">
        <v>273</v>
      </c>
      <c r="EA14" s="485" t="s">
        <v>273</v>
      </c>
      <c r="EB14" s="485">
        <v>3</v>
      </c>
      <c r="EC14" s="485">
        <v>1</v>
      </c>
      <c r="ED14" s="485">
        <v>0</v>
      </c>
      <c r="EE14" s="485">
        <v>0</v>
      </c>
      <c r="EF14" s="485">
        <v>1</v>
      </c>
      <c r="EG14" s="485">
        <v>1</v>
      </c>
      <c r="EH14" s="485">
        <v>0</v>
      </c>
      <c r="EI14" s="485">
        <v>0</v>
      </c>
      <c r="EJ14" s="485">
        <v>0</v>
      </c>
      <c r="EK14" s="485">
        <v>1</v>
      </c>
      <c r="EL14" s="485">
        <v>1</v>
      </c>
      <c r="EM14" s="485">
        <v>2</v>
      </c>
      <c r="EN14" s="485">
        <v>3</v>
      </c>
      <c r="EO14" s="485">
        <v>0</v>
      </c>
      <c r="EP14" s="485">
        <v>0</v>
      </c>
      <c r="EQ14" s="485">
        <v>1</v>
      </c>
      <c r="ER14" s="485">
        <v>1</v>
      </c>
      <c r="ES14" s="485">
        <v>0</v>
      </c>
      <c r="ET14" s="485">
        <v>1</v>
      </c>
      <c r="EU14" s="485">
        <v>3</v>
      </c>
      <c r="EV14" s="485">
        <v>1</v>
      </c>
      <c r="EW14" s="485">
        <v>1</v>
      </c>
      <c r="EX14" s="485">
        <v>2</v>
      </c>
      <c r="EY14" s="485">
        <v>0</v>
      </c>
      <c r="EZ14" s="485">
        <v>1</v>
      </c>
      <c r="FA14" s="485">
        <v>2</v>
      </c>
      <c r="FB14" s="485">
        <v>0</v>
      </c>
      <c r="FC14" s="485">
        <v>1</v>
      </c>
      <c r="FD14" s="485">
        <v>21</v>
      </c>
      <c r="FE14" s="485">
        <v>0</v>
      </c>
      <c r="FF14" s="485">
        <v>2</v>
      </c>
      <c r="FG14" s="485">
        <v>2</v>
      </c>
      <c r="FH14" s="485">
        <v>2</v>
      </c>
      <c r="FI14" s="485">
        <v>0</v>
      </c>
      <c r="FJ14" s="485">
        <v>0</v>
      </c>
      <c r="FK14" s="485">
        <v>0</v>
      </c>
      <c r="FL14" s="485">
        <v>2</v>
      </c>
      <c r="FM14" s="485">
        <v>4</v>
      </c>
      <c r="FN14" s="485">
        <v>0</v>
      </c>
      <c r="FO14" s="485">
        <v>4</v>
      </c>
      <c r="FP14" s="485">
        <v>14</v>
      </c>
      <c r="FQ14" s="485">
        <v>37</v>
      </c>
      <c r="FR14" s="485">
        <v>4</v>
      </c>
      <c r="FS14" s="485">
        <v>2</v>
      </c>
      <c r="FT14" s="485">
        <v>0</v>
      </c>
      <c r="FU14" s="485">
        <v>1</v>
      </c>
      <c r="FV14" s="485">
        <v>4</v>
      </c>
      <c r="FW14" s="485">
        <v>1</v>
      </c>
      <c r="FX14" s="485">
        <v>0</v>
      </c>
      <c r="FY14" s="485">
        <v>0</v>
      </c>
      <c r="FZ14" s="485">
        <v>0</v>
      </c>
      <c r="GA14" s="485">
        <v>1</v>
      </c>
      <c r="GB14" s="485">
        <v>3</v>
      </c>
      <c r="GC14" s="485">
        <v>2</v>
      </c>
      <c r="GD14" s="485">
        <v>10</v>
      </c>
      <c r="GE14" s="485">
        <v>2</v>
      </c>
      <c r="GF14" s="485">
        <v>0</v>
      </c>
      <c r="GG14" s="485">
        <v>0</v>
      </c>
      <c r="GH14" s="485">
        <v>0</v>
      </c>
      <c r="GI14" s="485">
        <v>0</v>
      </c>
      <c r="GJ14" s="485">
        <v>0</v>
      </c>
      <c r="GK14" s="485">
        <v>2</v>
      </c>
      <c r="GL14" s="485">
        <v>2</v>
      </c>
      <c r="GM14" s="485">
        <v>4</v>
      </c>
      <c r="GN14" s="485">
        <v>2</v>
      </c>
      <c r="GO14" s="485">
        <v>6</v>
      </c>
      <c r="GP14" s="485">
        <v>1</v>
      </c>
      <c r="GQ14" s="485">
        <v>1</v>
      </c>
      <c r="GR14" s="485">
        <v>1</v>
      </c>
      <c r="GS14" s="485">
        <v>0</v>
      </c>
      <c r="GT14" s="485">
        <v>4</v>
      </c>
      <c r="GU14" s="485">
        <v>0</v>
      </c>
      <c r="GV14" s="485">
        <v>1</v>
      </c>
      <c r="GW14" s="485">
        <v>0</v>
      </c>
      <c r="GX14" s="485">
        <v>0</v>
      </c>
      <c r="GY14" s="485">
        <v>2</v>
      </c>
      <c r="GZ14" s="485">
        <v>28</v>
      </c>
      <c r="HA14" s="485">
        <v>1</v>
      </c>
      <c r="HB14" s="485">
        <v>2</v>
      </c>
      <c r="HC14" s="485">
        <v>2</v>
      </c>
      <c r="HD14" s="485">
        <v>2</v>
      </c>
      <c r="HE14" s="485">
        <v>0</v>
      </c>
      <c r="HF14" s="485">
        <v>2</v>
      </c>
      <c r="HG14" s="485">
        <v>4</v>
      </c>
      <c r="HH14" s="485">
        <v>2</v>
      </c>
      <c r="HI14" s="485">
        <v>0</v>
      </c>
      <c r="HJ14" s="485">
        <v>1</v>
      </c>
      <c r="HK14" s="485">
        <v>0</v>
      </c>
      <c r="HL14" s="485">
        <v>26</v>
      </c>
      <c r="HM14" s="485">
        <v>11</v>
      </c>
      <c r="HN14" s="485">
        <v>1</v>
      </c>
      <c r="HO14" s="485">
        <v>2</v>
      </c>
      <c r="HP14" s="485">
        <v>1</v>
      </c>
      <c r="HQ14" s="485">
        <v>4</v>
      </c>
      <c r="HR14" s="485">
        <v>29</v>
      </c>
      <c r="HS14" s="485">
        <v>1</v>
      </c>
      <c r="HT14" s="485">
        <v>3</v>
      </c>
      <c r="HU14" s="485">
        <v>1</v>
      </c>
      <c r="HV14" s="485">
        <v>2</v>
      </c>
      <c r="HW14" s="485">
        <v>0</v>
      </c>
      <c r="HX14" s="485">
        <v>1</v>
      </c>
      <c r="HY14" s="485">
        <v>1</v>
      </c>
      <c r="HZ14" s="485">
        <v>6</v>
      </c>
      <c r="IA14" s="485">
        <v>2</v>
      </c>
      <c r="IB14" s="485">
        <v>9</v>
      </c>
      <c r="IC14" s="485">
        <v>0</v>
      </c>
      <c r="ID14" s="485">
        <v>0</v>
      </c>
      <c r="IE14" s="485">
        <v>1</v>
      </c>
      <c r="IF14" s="485">
        <v>6</v>
      </c>
      <c r="IG14" s="485">
        <v>8</v>
      </c>
      <c r="IH14" s="485">
        <v>3</v>
      </c>
      <c r="II14" s="485">
        <v>2</v>
      </c>
      <c r="IJ14" s="485">
        <v>1</v>
      </c>
      <c r="IK14" s="485">
        <v>1</v>
      </c>
      <c r="IL14" s="485">
        <v>0</v>
      </c>
      <c r="IM14" s="485">
        <v>0</v>
      </c>
      <c r="IN14" s="485">
        <v>0</v>
      </c>
      <c r="IO14" s="485">
        <v>0</v>
      </c>
      <c r="IP14" s="485">
        <v>1</v>
      </c>
      <c r="IQ14" s="485">
        <v>1</v>
      </c>
      <c r="IR14" s="485">
        <v>0</v>
      </c>
      <c r="IS14" s="485">
        <v>0</v>
      </c>
      <c r="IT14" s="485">
        <v>1</v>
      </c>
      <c r="IU14" s="485">
        <v>0</v>
      </c>
      <c r="IV14" s="485">
        <v>1</v>
      </c>
      <c r="IW14" s="485">
        <v>0</v>
      </c>
      <c r="IX14" s="485">
        <v>0</v>
      </c>
      <c r="IY14" s="485">
        <v>0</v>
      </c>
      <c r="IZ14" s="485">
        <v>0</v>
      </c>
      <c r="JA14" s="485">
        <v>7</v>
      </c>
      <c r="JB14" s="485">
        <v>4</v>
      </c>
      <c r="JC14" s="485">
        <v>0</v>
      </c>
      <c r="JD14" s="485">
        <v>0</v>
      </c>
      <c r="JE14" s="485">
        <v>3</v>
      </c>
      <c r="JF14" s="485">
        <v>1</v>
      </c>
      <c r="JG14" s="485">
        <v>1</v>
      </c>
      <c r="JH14" s="485">
        <v>1</v>
      </c>
      <c r="JI14" s="485">
        <v>2</v>
      </c>
      <c r="JJ14" s="485">
        <v>4</v>
      </c>
      <c r="JK14" s="485">
        <v>0</v>
      </c>
      <c r="JL14" s="485">
        <v>0</v>
      </c>
      <c r="JM14" s="485">
        <v>1</v>
      </c>
      <c r="JN14" s="485">
        <v>2</v>
      </c>
      <c r="JO14" s="485">
        <v>2</v>
      </c>
      <c r="JP14" s="485">
        <v>3</v>
      </c>
      <c r="JQ14" s="485">
        <v>1</v>
      </c>
      <c r="JR14" s="485">
        <v>0</v>
      </c>
      <c r="JS14" s="485">
        <v>1</v>
      </c>
      <c r="JT14" s="485">
        <v>1</v>
      </c>
      <c r="JU14" s="485">
        <v>2</v>
      </c>
      <c r="JV14" s="485" t="s">
        <v>273</v>
      </c>
    </row>
    <row r="15" spans="1:282" ht="23.25" customHeight="1" x14ac:dyDescent="0.3">
      <c r="A15" s="164"/>
      <c r="B15" s="288" t="s">
        <v>587</v>
      </c>
      <c r="C15" s="485">
        <v>210</v>
      </c>
      <c r="D15" s="485">
        <v>108</v>
      </c>
      <c r="E15" s="485">
        <v>101</v>
      </c>
      <c r="F15" s="485" t="s">
        <v>97</v>
      </c>
      <c r="G15" s="485" t="s">
        <v>275</v>
      </c>
      <c r="H15" s="485" t="s">
        <v>97</v>
      </c>
      <c r="I15" s="479"/>
      <c r="J15" s="484" t="s">
        <v>97</v>
      </c>
      <c r="K15" s="485" t="s">
        <v>273</v>
      </c>
      <c r="L15" s="485" t="s">
        <v>273</v>
      </c>
      <c r="M15" s="485" t="s">
        <v>97</v>
      </c>
      <c r="N15" s="485" t="s">
        <v>97</v>
      </c>
      <c r="O15" s="485" t="s">
        <v>273</v>
      </c>
      <c r="P15" s="485" t="s">
        <v>97</v>
      </c>
      <c r="Q15" s="485" t="s">
        <v>97</v>
      </c>
      <c r="R15" s="485" t="s">
        <v>97</v>
      </c>
      <c r="S15" s="485" t="s">
        <v>97</v>
      </c>
      <c r="T15" s="485" t="s">
        <v>97</v>
      </c>
      <c r="U15" s="485" t="s">
        <v>97</v>
      </c>
      <c r="V15" s="485" t="s">
        <v>97</v>
      </c>
      <c r="W15" s="485">
        <v>71</v>
      </c>
      <c r="X15" s="485" t="s">
        <v>97</v>
      </c>
      <c r="Y15" s="485" t="s">
        <v>97</v>
      </c>
      <c r="Z15" s="485" t="s">
        <v>97</v>
      </c>
      <c r="AA15" s="485" t="s">
        <v>97</v>
      </c>
      <c r="AB15" s="485" t="s">
        <v>97</v>
      </c>
      <c r="AC15" s="485" t="s">
        <v>97</v>
      </c>
      <c r="AD15" s="485" t="s">
        <v>97</v>
      </c>
      <c r="AE15" s="485" t="s">
        <v>97</v>
      </c>
      <c r="AF15" s="485" t="s">
        <v>97</v>
      </c>
      <c r="AG15" s="485" t="s">
        <v>273</v>
      </c>
      <c r="AH15" s="485" t="s">
        <v>97</v>
      </c>
      <c r="AI15" s="485" t="s">
        <v>97</v>
      </c>
      <c r="AJ15" s="485" t="s">
        <v>97</v>
      </c>
      <c r="AK15" s="485" t="s">
        <v>97</v>
      </c>
      <c r="AL15" s="485" t="s">
        <v>97</v>
      </c>
      <c r="AM15" s="485" t="s">
        <v>97</v>
      </c>
      <c r="AN15" s="485" t="s">
        <v>97</v>
      </c>
      <c r="AO15" s="485" t="s">
        <v>97</v>
      </c>
      <c r="AP15" s="485" t="s">
        <v>273</v>
      </c>
      <c r="AQ15" s="485" t="s">
        <v>273</v>
      </c>
      <c r="AR15" s="485" t="s">
        <v>97</v>
      </c>
      <c r="AS15" s="485" t="s">
        <v>97</v>
      </c>
      <c r="AT15" s="485" t="s">
        <v>97</v>
      </c>
      <c r="AU15" s="485" t="s">
        <v>273</v>
      </c>
      <c r="AV15" s="485" t="s">
        <v>97</v>
      </c>
      <c r="AW15" s="485" t="s">
        <v>97</v>
      </c>
      <c r="AX15" s="485" t="s">
        <v>97</v>
      </c>
      <c r="AY15" s="485">
        <v>16</v>
      </c>
      <c r="AZ15" s="485" t="s">
        <v>97</v>
      </c>
      <c r="BA15" s="485">
        <v>1</v>
      </c>
      <c r="BB15" s="485" t="s">
        <v>97</v>
      </c>
      <c r="BC15" s="485" t="s">
        <v>97</v>
      </c>
      <c r="BD15" s="485" t="s">
        <v>97</v>
      </c>
      <c r="BE15" s="485" t="s">
        <v>97</v>
      </c>
      <c r="BF15" s="485">
        <v>0</v>
      </c>
      <c r="BG15" s="485" t="s">
        <v>97</v>
      </c>
      <c r="BH15" s="485" t="s">
        <v>97</v>
      </c>
      <c r="BI15" s="485" t="s">
        <v>273</v>
      </c>
      <c r="BJ15" s="485" t="s">
        <v>97</v>
      </c>
      <c r="BK15" s="485" t="s">
        <v>97</v>
      </c>
      <c r="BL15" s="485">
        <v>19</v>
      </c>
      <c r="BM15" s="485" t="s">
        <v>97</v>
      </c>
      <c r="BN15" s="485" t="s">
        <v>97</v>
      </c>
      <c r="BO15" s="485" t="s">
        <v>97</v>
      </c>
      <c r="BP15" s="485" t="s">
        <v>97</v>
      </c>
      <c r="BQ15" s="485" t="s">
        <v>97</v>
      </c>
      <c r="BR15" s="485" t="s">
        <v>273</v>
      </c>
      <c r="BS15" s="485" t="s">
        <v>97</v>
      </c>
      <c r="BT15" s="485" t="s">
        <v>273</v>
      </c>
      <c r="BU15" s="485" t="s">
        <v>97</v>
      </c>
      <c r="BV15" s="485" t="s">
        <v>97</v>
      </c>
      <c r="BW15" s="485" t="s">
        <v>97</v>
      </c>
      <c r="BX15" s="485" t="s">
        <v>273</v>
      </c>
      <c r="BY15" s="485" t="s">
        <v>273</v>
      </c>
      <c r="BZ15" s="485" t="s">
        <v>273</v>
      </c>
      <c r="CA15" s="485" t="s">
        <v>97</v>
      </c>
      <c r="CB15" s="485" t="s">
        <v>273</v>
      </c>
      <c r="CC15" s="485" t="s">
        <v>97</v>
      </c>
      <c r="CD15" s="485" t="s">
        <v>273</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97</v>
      </c>
      <c r="CU15" s="485" t="s">
        <v>273</v>
      </c>
      <c r="CV15" s="485" t="s">
        <v>97</v>
      </c>
      <c r="CW15" s="485" t="s">
        <v>273</v>
      </c>
      <c r="CX15" s="485" t="s">
        <v>97</v>
      </c>
      <c r="CY15" s="485" t="s">
        <v>97</v>
      </c>
      <c r="CZ15" s="485" t="s">
        <v>273</v>
      </c>
      <c r="DA15" s="485">
        <v>29</v>
      </c>
      <c r="DB15" s="485" t="s">
        <v>273</v>
      </c>
      <c r="DC15" s="485" t="s">
        <v>273</v>
      </c>
      <c r="DD15" s="485" t="s">
        <v>273</v>
      </c>
      <c r="DE15" s="485" t="s">
        <v>97</v>
      </c>
      <c r="DF15" s="485">
        <v>34</v>
      </c>
      <c r="DG15" s="485" t="s">
        <v>97</v>
      </c>
      <c r="DH15" s="485" t="s">
        <v>97</v>
      </c>
      <c r="DI15" s="485" t="s">
        <v>97</v>
      </c>
      <c r="DJ15" s="485" t="s">
        <v>273</v>
      </c>
      <c r="DK15" s="485" t="s">
        <v>273</v>
      </c>
      <c r="DL15" s="485" t="s">
        <v>273</v>
      </c>
      <c r="DM15" s="485" t="s">
        <v>97</v>
      </c>
      <c r="DN15" s="485" t="s">
        <v>273</v>
      </c>
      <c r="DO15" s="485" t="s">
        <v>273</v>
      </c>
      <c r="DP15" s="485" t="s">
        <v>97</v>
      </c>
      <c r="DQ15" s="485" t="s">
        <v>273</v>
      </c>
      <c r="DR15" s="485" t="s">
        <v>273</v>
      </c>
      <c r="DS15" s="485" t="s">
        <v>273</v>
      </c>
      <c r="DT15" s="485" t="s">
        <v>273</v>
      </c>
      <c r="DU15" s="485" t="s">
        <v>273</v>
      </c>
      <c r="DV15" s="485" t="s">
        <v>273</v>
      </c>
      <c r="DW15" s="485" t="s">
        <v>273</v>
      </c>
      <c r="DX15" s="485" t="s">
        <v>273</v>
      </c>
      <c r="DY15" s="485" t="s">
        <v>273</v>
      </c>
      <c r="DZ15" s="485" t="s">
        <v>273</v>
      </c>
      <c r="EA15" s="485" t="s">
        <v>273</v>
      </c>
      <c r="EB15" s="485" t="s">
        <v>97</v>
      </c>
      <c r="EC15" s="485" t="s">
        <v>97</v>
      </c>
      <c r="ED15" s="485" t="s">
        <v>97</v>
      </c>
      <c r="EE15" s="485" t="s">
        <v>97</v>
      </c>
      <c r="EF15" s="485" t="s">
        <v>97</v>
      </c>
      <c r="EG15" s="485" t="s">
        <v>97</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273</v>
      </c>
    </row>
    <row r="16" spans="1:282" ht="23.25" customHeight="1" x14ac:dyDescent="0.3">
      <c r="A16" s="164"/>
      <c r="B16" s="289" t="s">
        <v>588</v>
      </c>
      <c r="C16" s="486">
        <v>1071</v>
      </c>
      <c r="D16" s="486">
        <v>536</v>
      </c>
      <c r="E16" s="486">
        <v>315</v>
      </c>
      <c r="F16" s="486">
        <v>33</v>
      </c>
      <c r="G16" s="486">
        <v>187</v>
      </c>
      <c r="H16" s="486" t="s">
        <v>97</v>
      </c>
      <c r="I16" s="479"/>
      <c r="J16" s="486">
        <v>37</v>
      </c>
      <c r="K16" s="486" t="s">
        <v>273</v>
      </c>
      <c r="L16" s="486" t="s">
        <v>273</v>
      </c>
      <c r="M16" s="486">
        <v>4</v>
      </c>
      <c r="N16" s="486">
        <v>1</v>
      </c>
      <c r="O16" s="486" t="s">
        <v>273</v>
      </c>
      <c r="P16" s="486">
        <v>1</v>
      </c>
      <c r="Q16" s="486">
        <v>38</v>
      </c>
      <c r="R16" s="486">
        <v>3</v>
      </c>
      <c r="S16" s="486">
        <v>1</v>
      </c>
      <c r="T16" s="486">
        <v>0</v>
      </c>
      <c r="U16" s="486">
        <v>3</v>
      </c>
      <c r="V16" s="486">
        <v>3</v>
      </c>
      <c r="W16" s="486">
        <v>3</v>
      </c>
      <c r="X16" s="486">
        <v>0</v>
      </c>
      <c r="Y16" s="486">
        <v>1</v>
      </c>
      <c r="Z16" s="486">
        <v>10</v>
      </c>
      <c r="AA16" s="486">
        <v>1</v>
      </c>
      <c r="AB16" s="486">
        <v>0</v>
      </c>
      <c r="AC16" s="486">
        <v>2</v>
      </c>
      <c r="AD16" s="486">
        <v>0</v>
      </c>
      <c r="AE16" s="486">
        <v>0</v>
      </c>
      <c r="AF16" s="486">
        <v>0</v>
      </c>
      <c r="AG16" s="486" t="s">
        <v>273</v>
      </c>
      <c r="AH16" s="486">
        <v>16</v>
      </c>
      <c r="AI16" s="486">
        <v>0</v>
      </c>
      <c r="AJ16" s="486">
        <v>40</v>
      </c>
      <c r="AK16" s="486">
        <v>2</v>
      </c>
      <c r="AL16" s="486">
        <v>1</v>
      </c>
      <c r="AM16" s="486">
        <v>1</v>
      </c>
      <c r="AN16" s="486">
        <v>1</v>
      </c>
      <c r="AO16" s="486">
        <v>3</v>
      </c>
      <c r="AP16" s="486" t="s">
        <v>273</v>
      </c>
      <c r="AQ16" s="486" t="s">
        <v>273</v>
      </c>
      <c r="AR16" s="486">
        <v>130</v>
      </c>
      <c r="AS16" s="486">
        <v>4</v>
      </c>
      <c r="AT16" s="486">
        <v>2</v>
      </c>
      <c r="AU16" s="486" t="s">
        <v>273</v>
      </c>
      <c r="AV16" s="486">
        <v>2</v>
      </c>
      <c r="AW16" s="486">
        <v>6</v>
      </c>
      <c r="AX16" s="486">
        <v>0</v>
      </c>
      <c r="AY16" s="486">
        <v>0</v>
      </c>
      <c r="AZ16" s="486">
        <v>36</v>
      </c>
      <c r="BA16" s="486">
        <v>1</v>
      </c>
      <c r="BB16" s="486">
        <v>1</v>
      </c>
      <c r="BC16" s="486">
        <v>2</v>
      </c>
      <c r="BD16" s="486">
        <v>3</v>
      </c>
      <c r="BE16" s="486">
        <v>1</v>
      </c>
      <c r="BF16" s="486">
        <v>2</v>
      </c>
      <c r="BG16" s="486">
        <v>0</v>
      </c>
      <c r="BH16" s="486">
        <v>1</v>
      </c>
      <c r="BI16" s="486" t="s">
        <v>273</v>
      </c>
      <c r="BJ16" s="486">
        <v>6</v>
      </c>
      <c r="BK16" s="486">
        <v>12</v>
      </c>
      <c r="BL16" s="486">
        <v>1</v>
      </c>
      <c r="BM16" s="486">
        <v>3</v>
      </c>
      <c r="BN16" s="486">
        <v>2</v>
      </c>
      <c r="BO16" s="486">
        <v>3</v>
      </c>
      <c r="BP16" s="486">
        <v>2</v>
      </c>
      <c r="BQ16" s="486">
        <v>20</v>
      </c>
      <c r="BR16" s="486" t="s">
        <v>273</v>
      </c>
      <c r="BS16" s="486">
        <v>9</v>
      </c>
      <c r="BT16" s="486" t="s">
        <v>273</v>
      </c>
      <c r="BU16" s="486">
        <v>2</v>
      </c>
      <c r="BV16" s="486">
        <v>1</v>
      </c>
      <c r="BW16" s="486">
        <v>7</v>
      </c>
      <c r="BX16" s="486" t="s">
        <v>273</v>
      </c>
      <c r="BY16" s="486" t="s">
        <v>273</v>
      </c>
      <c r="BZ16" s="486" t="s">
        <v>273</v>
      </c>
      <c r="CA16" s="486">
        <v>6</v>
      </c>
      <c r="CB16" s="486" t="s">
        <v>273</v>
      </c>
      <c r="CC16" s="486">
        <v>0</v>
      </c>
      <c r="CD16" s="486" t="s">
        <v>273</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v>6</v>
      </c>
      <c r="CU16" s="486" t="s">
        <v>273</v>
      </c>
      <c r="CV16" s="486">
        <v>0</v>
      </c>
      <c r="CW16" s="486" t="s">
        <v>273</v>
      </c>
      <c r="CX16" s="486">
        <v>3</v>
      </c>
      <c r="CY16" s="486">
        <v>3</v>
      </c>
      <c r="CZ16" s="486" t="s">
        <v>273</v>
      </c>
      <c r="DA16" s="486">
        <v>178</v>
      </c>
      <c r="DB16" s="486" t="s">
        <v>273</v>
      </c>
      <c r="DC16" s="486" t="s">
        <v>273</v>
      </c>
      <c r="DD16" s="486" t="s">
        <v>273</v>
      </c>
      <c r="DE16" s="486">
        <v>7</v>
      </c>
      <c r="DF16" s="486">
        <v>1</v>
      </c>
      <c r="DG16" s="486">
        <v>0</v>
      </c>
      <c r="DH16" s="486">
        <v>24</v>
      </c>
      <c r="DI16" s="486">
        <v>21</v>
      </c>
      <c r="DJ16" s="486" t="s">
        <v>273</v>
      </c>
      <c r="DK16" s="486" t="s">
        <v>273</v>
      </c>
      <c r="DL16" s="486" t="s">
        <v>273</v>
      </c>
      <c r="DM16" s="486">
        <v>1</v>
      </c>
      <c r="DN16" s="486" t="s">
        <v>273</v>
      </c>
      <c r="DO16" s="486" t="s">
        <v>273</v>
      </c>
      <c r="DP16" s="486">
        <v>1</v>
      </c>
      <c r="DQ16" s="486" t="s">
        <v>273</v>
      </c>
      <c r="DR16" s="486" t="s">
        <v>273</v>
      </c>
      <c r="DS16" s="486" t="s">
        <v>273</v>
      </c>
      <c r="DT16" s="486" t="s">
        <v>273</v>
      </c>
      <c r="DU16" s="486" t="s">
        <v>273</v>
      </c>
      <c r="DV16" s="486" t="s">
        <v>273</v>
      </c>
      <c r="DW16" s="486" t="s">
        <v>273</v>
      </c>
      <c r="DX16" s="486" t="s">
        <v>273</v>
      </c>
      <c r="DY16" s="486" t="s">
        <v>273</v>
      </c>
      <c r="DZ16" s="486" t="s">
        <v>273</v>
      </c>
      <c r="EA16" s="486" t="s">
        <v>273</v>
      </c>
      <c r="EB16" s="486">
        <v>3</v>
      </c>
      <c r="EC16" s="486">
        <v>0</v>
      </c>
      <c r="ED16" s="486">
        <v>0</v>
      </c>
      <c r="EE16" s="486">
        <v>0</v>
      </c>
      <c r="EF16" s="486">
        <v>0</v>
      </c>
      <c r="EG16" s="486">
        <v>0</v>
      </c>
      <c r="EH16" s="486">
        <v>0</v>
      </c>
      <c r="EI16" s="486">
        <v>0</v>
      </c>
      <c r="EJ16" s="486">
        <v>0</v>
      </c>
      <c r="EK16" s="486">
        <v>0</v>
      </c>
      <c r="EL16" s="486">
        <v>0</v>
      </c>
      <c r="EM16" s="486">
        <v>0</v>
      </c>
      <c r="EN16" s="486">
        <v>2</v>
      </c>
      <c r="EO16" s="486">
        <v>0</v>
      </c>
      <c r="EP16" s="486">
        <v>0</v>
      </c>
      <c r="EQ16" s="486">
        <v>0</v>
      </c>
      <c r="ER16" s="486">
        <v>1</v>
      </c>
      <c r="ES16" s="486">
        <v>2</v>
      </c>
      <c r="ET16" s="486">
        <v>0</v>
      </c>
      <c r="EU16" s="486">
        <v>1</v>
      </c>
      <c r="EV16" s="486">
        <v>0</v>
      </c>
      <c r="EW16" s="486">
        <v>1</v>
      </c>
      <c r="EX16" s="486">
        <v>1</v>
      </c>
      <c r="EY16" s="486">
        <v>0</v>
      </c>
      <c r="EZ16" s="486">
        <v>0</v>
      </c>
      <c r="FA16" s="486">
        <v>1</v>
      </c>
      <c r="FB16" s="486">
        <v>0</v>
      </c>
      <c r="FC16" s="486">
        <v>0</v>
      </c>
      <c r="FD16" s="486">
        <v>1</v>
      </c>
      <c r="FE16" s="486">
        <v>0</v>
      </c>
      <c r="FF16" s="486">
        <v>1</v>
      </c>
      <c r="FG16" s="486">
        <v>1</v>
      </c>
      <c r="FH16" s="486">
        <v>0</v>
      </c>
      <c r="FI16" s="486">
        <v>0</v>
      </c>
      <c r="FJ16" s="486">
        <v>0</v>
      </c>
      <c r="FK16" s="486">
        <v>0</v>
      </c>
      <c r="FL16" s="486">
        <v>2</v>
      </c>
      <c r="FM16" s="486">
        <v>0</v>
      </c>
      <c r="FN16" s="486">
        <v>0</v>
      </c>
      <c r="FO16" s="486">
        <v>1</v>
      </c>
      <c r="FP16" s="486">
        <v>0</v>
      </c>
      <c r="FQ16" s="486">
        <v>1</v>
      </c>
      <c r="FR16" s="486">
        <v>2</v>
      </c>
      <c r="FS16" s="486">
        <v>1</v>
      </c>
      <c r="FT16" s="486">
        <v>0</v>
      </c>
      <c r="FU16" s="486">
        <v>0</v>
      </c>
      <c r="FV16" s="486">
        <v>1</v>
      </c>
      <c r="FW16" s="486">
        <v>1</v>
      </c>
      <c r="FX16" s="486">
        <v>0</v>
      </c>
      <c r="FY16" s="486">
        <v>0</v>
      </c>
      <c r="FZ16" s="486">
        <v>0</v>
      </c>
      <c r="GA16" s="486">
        <v>0</v>
      </c>
      <c r="GB16" s="486">
        <v>1</v>
      </c>
      <c r="GC16" s="486">
        <v>2</v>
      </c>
      <c r="GD16" s="486">
        <v>1</v>
      </c>
      <c r="GE16" s="486">
        <v>0</v>
      </c>
      <c r="GF16" s="486">
        <v>0</v>
      </c>
      <c r="GG16" s="486">
        <v>0</v>
      </c>
      <c r="GH16" s="486">
        <v>1</v>
      </c>
      <c r="GI16" s="486">
        <v>0</v>
      </c>
      <c r="GJ16" s="486">
        <v>1</v>
      </c>
      <c r="GK16" s="486">
        <v>1</v>
      </c>
      <c r="GL16" s="486">
        <v>0</v>
      </c>
      <c r="GM16" s="486">
        <v>1</v>
      </c>
      <c r="GN16" s="486">
        <v>1</v>
      </c>
      <c r="GO16" s="486">
        <v>1</v>
      </c>
      <c r="GP16" s="486">
        <v>1</v>
      </c>
      <c r="GQ16" s="486">
        <v>0</v>
      </c>
      <c r="GR16" s="486">
        <v>2</v>
      </c>
      <c r="GS16" s="486">
        <v>0</v>
      </c>
      <c r="GT16" s="486">
        <v>1</v>
      </c>
      <c r="GU16" s="486">
        <v>0</v>
      </c>
      <c r="GV16" s="486">
        <v>1</v>
      </c>
      <c r="GW16" s="486">
        <v>0</v>
      </c>
      <c r="GX16" s="486">
        <v>0</v>
      </c>
      <c r="GY16" s="486">
        <v>2</v>
      </c>
      <c r="GZ16" s="486">
        <v>1</v>
      </c>
      <c r="HA16" s="486">
        <v>0</v>
      </c>
      <c r="HB16" s="486">
        <v>0</v>
      </c>
      <c r="HC16" s="486">
        <v>1</v>
      </c>
      <c r="HD16" s="486">
        <v>0</v>
      </c>
      <c r="HE16" s="486">
        <v>0</v>
      </c>
      <c r="HF16" s="486">
        <v>0</v>
      </c>
      <c r="HG16" s="486">
        <v>0</v>
      </c>
      <c r="HH16" s="486">
        <v>1</v>
      </c>
      <c r="HI16" s="486">
        <v>0</v>
      </c>
      <c r="HJ16" s="486">
        <v>1</v>
      </c>
      <c r="HK16" s="486">
        <v>0</v>
      </c>
      <c r="HL16" s="486">
        <v>1</v>
      </c>
      <c r="HM16" s="486">
        <v>2</v>
      </c>
      <c r="HN16" s="486">
        <v>0</v>
      </c>
      <c r="HO16" s="486">
        <v>1</v>
      </c>
      <c r="HP16" s="486">
        <v>1</v>
      </c>
      <c r="HQ16" s="486">
        <v>0</v>
      </c>
      <c r="HR16" s="486">
        <v>0</v>
      </c>
      <c r="HS16" s="486">
        <v>1</v>
      </c>
      <c r="HT16" s="486">
        <v>1</v>
      </c>
      <c r="HU16" s="486">
        <v>0</v>
      </c>
      <c r="HV16" s="486">
        <v>0</v>
      </c>
      <c r="HW16" s="486">
        <v>0</v>
      </c>
      <c r="HX16" s="486">
        <v>0</v>
      </c>
      <c r="HY16" s="486">
        <v>0</v>
      </c>
      <c r="HZ16" s="486">
        <v>1</v>
      </c>
      <c r="IA16" s="486">
        <v>0</v>
      </c>
      <c r="IB16" s="486">
        <v>2</v>
      </c>
      <c r="IC16" s="486">
        <v>0</v>
      </c>
      <c r="ID16" s="486">
        <v>0</v>
      </c>
      <c r="IE16" s="486">
        <v>0</v>
      </c>
      <c r="IF16" s="486">
        <v>21</v>
      </c>
      <c r="IG16" s="486">
        <v>8</v>
      </c>
      <c r="IH16" s="486">
        <v>1</v>
      </c>
      <c r="II16" s="486">
        <v>1</v>
      </c>
      <c r="IJ16" s="486">
        <v>2</v>
      </c>
      <c r="IK16" s="486">
        <v>0</v>
      </c>
      <c r="IL16" s="486">
        <v>0</v>
      </c>
      <c r="IM16" s="486">
        <v>0</v>
      </c>
      <c r="IN16" s="486">
        <v>0</v>
      </c>
      <c r="IO16" s="486">
        <v>1</v>
      </c>
      <c r="IP16" s="486">
        <v>2</v>
      </c>
      <c r="IQ16" s="486">
        <v>0</v>
      </c>
      <c r="IR16" s="486" t="s">
        <v>97</v>
      </c>
      <c r="IS16" s="486" t="s">
        <v>97</v>
      </c>
      <c r="IT16" s="486">
        <v>0</v>
      </c>
      <c r="IU16" s="486">
        <v>0</v>
      </c>
      <c r="IV16" s="486">
        <v>0</v>
      </c>
      <c r="IW16" s="486">
        <v>0</v>
      </c>
      <c r="IX16" s="486">
        <v>0</v>
      </c>
      <c r="IY16" s="486">
        <v>0</v>
      </c>
      <c r="IZ16" s="486">
        <v>0</v>
      </c>
      <c r="JA16" s="486">
        <v>3</v>
      </c>
      <c r="JB16" s="486">
        <v>1</v>
      </c>
      <c r="JC16" s="486">
        <v>0</v>
      </c>
      <c r="JD16" s="486">
        <v>0</v>
      </c>
      <c r="JE16" s="486">
        <v>0</v>
      </c>
      <c r="JF16" s="486">
        <v>0</v>
      </c>
      <c r="JG16" s="486">
        <v>0</v>
      </c>
      <c r="JH16" s="486">
        <v>1</v>
      </c>
      <c r="JI16" s="486">
        <v>1</v>
      </c>
      <c r="JJ16" s="486">
        <v>6</v>
      </c>
      <c r="JK16" s="486">
        <v>1</v>
      </c>
      <c r="JL16" s="486">
        <v>0</v>
      </c>
      <c r="JM16" s="486">
        <v>1</v>
      </c>
      <c r="JN16" s="486">
        <v>1</v>
      </c>
      <c r="JO16" s="486">
        <v>2</v>
      </c>
      <c r="JP16" s="486">
        <v>0</v>
      </c>
      <c r="JQ16" s="486">
        <v>0</v>
      </c>
      <c r="JR16" s="486">
        <v>0</v>
      </c>
      <c r="JS16" s="486">
        <v>0</v>
      </c>
      <c r="JT16" s="486">
        <v>0</v>
      </c>
      <c r="JU16" s="486">
        <v>2</v>
      </c>
      <c r="JV16" s="486" t="s">
        <v>273</v>
      </c>
    </row>
    <row r="17" spans="1:282" ht="23.25" customHeight="1" x14ac:dyDescent="0.3">
      <c r="A17" s="164"/>
      <c r="B17" s="290" t="s">
        <v>589</v>
      </c>
      <c r="C17" s="1068">
        <v>10048</v>
      </c>
      <c r="D17" s="1068">
        <v>5364</v>
      </c>
      <c r="E17" s="1068">
        <v>2004</v>
      </c>
      <c r="F17" s="1068">
        <v>1083</v>
      </c>
      <c r="G17" s="1068">
        <v>1589</v>
      </c>
      <c r="H17" s="1068">
        <v>6</v>
      </c>
      <c r="I17" s="479"/>
      <c r="J17" s="1068">
        <v>774</v>
      </c>
      <c r="K17" s="1068" t="s">
        <v>273</v>
      </c>
      <c r="L17" s="1068" t="s">
        <v>273</v>
      </c>
      <c r="M17" s="1068">
        <v>68</v>
      </c>
      <c r="N17" s="1068">
        <v>56</v>
      </c>
      <c r="O17" s="1068" t="s">
        <v>273</v>
      </c>
      <c r="P17" s="1068">
        <v>87</v>
      </c>
      <c r="Q17" s="1068">
        <v>96</v>
      </c>
      <c r="R17" s="1068">
        <v>42</v>
      </c>
      <c r="S17" s="1068">
        <v>31</v>
      </c>
      <c r="T17" s="1068">
        <v>42</v>
      </c>
      <c r="U17" s="1068">
        <v>28</v>
      </c>
      <c r="V17" s="1068">
        <v>35</v>
      </c>
      <c r="W17" s="1068">
        <v>117</v>
      </c>
      <c r="X17" s="1068">
        <v>80</v>
      </c>
      <c r="Y17" s="1068">
        <v>31</v>
      </c>
      <c r="Z17" s="1068">
        <v>29</v>
      </c>
      <c r="AA17" s="1068">
        <v>53</v>
      </c>
      <c r="AB17" s="1068">
        <v>24</v>
      </c>
      <c r="AC17" s="1068">
        <v>25</v>
      </c>
      <c r="AD17" s="1068">
        <v>25</v>
      </c>
      <c r="AE17" s="1068">
        <v>27</v>
      </c>
      <c r="AF17" s="1068">
        <v>45</v>
      </c>
      <c r="AG17" s="1068" t="s">
        <v>273</v>
      </c>
      <c r="AH17" s="1068">
        <v>36</v>
      </c>
      <c r="AI17" s="1068">
        <v>16</v>
      </c>
      <c r="AJ17" s="1068">
        <v>85</v>
      </c>
      <c r="AK17" s="1068">
        <v>88</v>
      </c>
      <c r="AL17" s="1068">
        <v>68</v>
      </c>
      <c r="AM17" s="1068">
        <v>64</v>
      </c>
      <c r="AN17" s="1068">
        <v>42</v>
      </c>
      <c r="AO17" s="1068">
        <v>21</v>
      </c>
      <c r="AP17" s="1068" t="s">
        <v>273</v>
      </c>
      <c r="AQ17" s="1068" t="s">
        <v>273</v>
      </c>
      <c r="AR17" s="1068">
        <v>364</v>
      </c>
      <c r="AS17" s="1068">
        <v>97</v>
      </c>
      <c r="AT17" s="1068">
        <v>68</v>
      </c>
      <c r="AU17" s="1068" t="s">
        <v>273</v>
      </c>
      <c r="AV17" s="1068">
        <v>52</v>
      </c>
      <c r="AW17" s="1068">
        <v>66</v>
      </c>
      <c r="AX17" s="1068">
        <v>70</v>
      </c>
      <c r="AY17" s="1068">
        <v>44</v>
      </c>
      <c r="AZ17" s="1068">
        <v>70</v>
      </c>
      <c r="BA17" s="1068">
        <v>16</v>
      </c>
      <c r="BB17" s="1068">
        <v>11</v>
      </c>
      <c r="BC17" s="1068">
        <v>128</v>
      </c>
      <c r="BD17" s="1068">
        <v>89</v>
      </c>
      <c r="BE17" s="1068">
        <v>56</v>
      </c>
      <c r="BF17" s="1068">
        <v>61</v>
      </c>
      <c r="BG17" s="1068">
        <v>27</v>
      </c>
      <c r="BH17" s="1068">
        <v>52</v>
      </c>
      <c r="BI17" s="1068" t="s">
        <v>273</v>
      </c>
      <c r="BJ17" s="1068">
        <v>199</v>
      </c>
      <c r="BK17" s="1068">
        <v>221</v>
      </c>
      <c r="BL17" s="1068">
        <v>83</v>
      </c>
      <c r="BM17" s="1068">
        <v>117</v>
      </c>
      <c r="BN17" s="1068">
        <v>74</v>
      </c>
      <c r="BO17" s="1068">
        <v>65</v>
      </c>
      <c r="BP17" s="1068">
        <v>31</v>
      </c>
      <c r="BQ17" s="1068">
        <v>142</v>
      </c>
      <c r="BR17" s="1068" t="s">
        <v>273</v>
      </c>
      <c r="BS17" s="1068">
        <v>96</v>
      </c>
      <c r="BT17" s="1068" t="s">
        <v>273</v>
      </c>
      <c r="BU17" s="1068">
        <v>65</v>
      </c>
      <c r="BV17" s="1068">
        <v>29</v>
      </c>
      <c r="BW17" s="1068">
        <v>57</v>
      </c>
      <c r="BX17" s="1068" t="s">
        <v>273</v>
      </c>
      <c r="BY17" s="1068" t="s">
        <v>273</v>
      </c>
      <c r="BZ17" s="1068" t="s">
        <v>273</v>
      </c>
      <c r="CA17" s="1068">
        <v>35</v>
      </c>
      <c r="CB17" s="1068" t="s">
        <v>273</v>
      </c>
      <c r="CC17" s="1068">
        <v>29</v>
      </c>
      <c r="CD17" s="1068" t="s">
        <v>273</v>
      </c>
      <c r="CE17" s="1068" t="s">
        <v>273</v>
      </c>
      <c r="CF17" s="1068" t="s">
        <v>273</v>
      </c>
      <c r="CG17" s="1068" t="s">
        <v>273</v>
      </c>
      <c r="CH17" s="1068" t="s">
        <v>273</v>
      </c>
      <c r="CI17" s="1068" t="s">
        <v>273</v>
      </c>
      <c r="CJ17" s="1068" t="s">
        <v>273</v>
      </c>
      <c r="CK17" s="1068" t="s">
        <v>273</v>
      </c>
      <c r="CL17" s="1068" t="s">
        <v>273</v>
      </c>
      <c r="CM17" s="1068" t="s">
        <v>273</v>
      </c>
      <c r="CN17" s="1068" t="s">
        <v>273</v>
      </c>
      <c r="CO17" s="1068" t="s">
        <v>273</v>
      </c>
      <c r="CP17" s="1068" t="s">
        <v>273</v>
      </c>
      <c r="CQ17" s="1068" t="s">
        <v>273</v>
      </c>
      <c r="CR17" s="1068" t="s">
        <v>273</v>
      </c>
      <c r="CS17" s="1068" t="s">
        <v>273</v>
      </c>
      <c r="CT17" s="1068">
        <v>27</v>
      </c>
      <c r="CU17" s="1068" t="s">
        <v>273</v>
      </c>
      <c r="CV17" s="1068">
        <v>17</v>
      </c>
      <c r="CW17" s="1068" t="s">
        <v>273</v>
      </c>
      <c r="CX17" s="1068">
        <v>19</v>
      </c>
      <c r="CY17" s="1068">
        <v>15</v>
      </c>
      <c r="CZ17" s="1068" t="s">
        <v>273</v>
      </c>
      <c r="DA17" s="1068">
        <v>529</v>
      </c>
      <c r="DB17" s="1068" t="s">
        <v>273</v>
      </c>
      <c r="DC17" s="1068" t="s">
        <v>273</v>
      </c>
      <c r="DD17" s="1068" t="s">
        <v>273</v>
      </c>
      <c r="DE17" s="1068">
        <v>55</v>
      </c>
      <c r="DF17" s="1068">
        <v>64</v>
      </c>
      <c r="DG17" s="1068">
        <v>16</v>
      </c>
      <c r="DH17" s="1068">
        <v>191</v>
      </c>
      <c r="DI17" s="1068">
        <v>95</v>
      </c>
      <c r="DJ17" s="1068" t="s">
        <v>273</v>
      </c>
      <c r="DK17" s="1068" t="s">
        <v>273</v>
      </c>
      <c r="DL17" s="1068" t="s">
        <v>273</v>
      </c>
      <c r="DM17" s="1068">
        <v>84</v>
      </c>
      <c r="DN17" s="1068" t="s">
        <v>273</v>
      </c>
      <c r="DO17" s="1068" t="s">
        <v>273</v>
      </c>
      <c r="DP17" s="1068">
        <v>65</v>
      </c>
      <c r="DQ17" s="1068" t="s">
        <v>273</v>
      </c>
      <c r="DR17" s="1068" t="s">
        <v>273</v>
      </c>
      <c r="DS17" s="1068" t="s">
        <v>273</v>
      </c>
      <c r="DT17" s="1068" t="s">
        <v>273</v>
      </c>
      <c r="DU17" s="1068" t="s">
        <v>273</v>
      </c>
      <c r="DV17" s="1068" t="s">
        <v>273</v>
      </c>
      <c r="DW17" s="1068" t="s">
        <v>273</v>
      </c>
      <c r="DX17" s="1068" t="s">
        <v>273</v>
      </c>
      <c r="DY17" s="1068" t="s">
        <v>273</v>
      </c>
      <c r="DZ17" s="1068" t="s">
        <v>273</v>
      </c>
      <c r="EA17" s="1068" t="s">
        <v>273</v>
      </c>
      <c r="EB17" s="1068">
        <v>19</v>
      </c>
      <c r="EC17" s="1068">
        <v>6</v>
      </c>
      <c r="ED17" s="1068">
        <v>5</v>
      </c>
      <c r="EE17" s="1068">
        <v>4</v>
      </c>
      <c r="EF17" s="1068">
        <v>6</v>
      </c>
      <c r="EG17" s="1068">
        <v>6</v>
      </c>
      <c r="EH17" s="1068">
        <v>12</v>
      </c>
      <c r="EI17" s="1068">
        <v>7</v>
      </c>
      <c r="EJ17" s="1068">
        <v>7</v>
      </c>
      <c r="EK17" s="1068">
        <v>6</v>
      </c>
      <c r="EL17" s="1068">
        <v>7</v>
      </c>
      <c r="EM17" s="1068">
        <v>9</v>
      </c>
      <c r="EN17" s="1068">
        <v>18</v>
      </c>
      <c r="EO17" s="1068">
        <v>4</v>
      </c>
      <c r="EP17" s="1068">
        <v>5</v>
      </c>
      <c r="EQ17" s="1068">
        <v>5</v>
      </c>
      <c r="ER17" s="1068">
        <v>8</v>
      </c>
      <c r="ES17" s="1068">
        <v>11</v>
      </c>
      <c r="ET17" s="1068">
        <v>12</v>
      </c>
      <c r="EU17" s="1068">
        <v>16</v>
      </c>
      <c r="EV17" s="1068">
        <v>14</v>
      </c>
      <c r="EW17" s="1068">
        <v>15</v>
      </c>
      <c r="EX17" s="1068">
        <v>9</v>
      </c>
      <c r="EY17" s="1068">
        <v>5</v>
      </c>
      <c r="EZ17" s="1068">
        <v>7</v>
      </c>
      <c r="FA17" s="1068">
        <v>14</v>
      </c>
      <c r="FB17" s="1068">
        <v>3</v>
      </c>
      <c r="FC17" s="1068">
        <v>8</v>
      </c>
      <c r="FD17" s="1068">
        <v>28</v>
      </c>
      <c r="FE17" s="1068">
        <v>3</v>
      </c>
      <c r="FF17" s="1068">
        <v>11</v>
      </c>
      <c r="FG17" s="1068">
        <v>9</v>
      </c>
      <c r="FH17" s="1068">
        <v>7</v>
      </c>
      <c r="FI17" s="1068">
        <v>3</v>
      </c>
      <c r="FJ17" s="1068">
        <v>2</v>
      </c>
      <c r="FK17" s="1068">
        <v>3</v>
      </c>
      <c r="FL17" s="1068">
        <v>16</v>
      </c>
      <c r="FM17" s="1068">
        <v>10</v>
      </c>
      <c r="FN17" s="1068">
        <v>5</v>
      </c>
      <c r="FO17" s="1068">
        <v>17</v>
      </c>
      <c r="FP17" s="1068">
        <v>27</v>
      </c>
      <c r="FQ17" s="1068">
        <v>55</v>
      </c>
      <c r="FR17" s="1068">
        <v>25</v>
      </c>
      <c r="FS17" s="1068">
        <v>11</v>
      </c>
      <c r="FT17" s="1068">
        <v>4</v>
      </c>
      <c r="FU17" s="1068">
        <v>5</v>
      </c>
      <c r="FV17" s="1068">
        <v>13</v>
      </c>
      <c r="FW17" s="1068">
        <v>9</v>
      </c>
      <c r="FX17" s="1068">
        <v>5</v>
      </c>
      <c r="FY17" s="1068">
        <v>3</v>
      </c>
      <c r="FZ17" s="1068">
        <v>3</v>
      </c>
      <c r="GA17" s="1068">
        <v>4</v>
      </c>
      <c r="GB17" s="1068">
        <v>10</v>
      </c>
      <c r="GC17" s="1068">
        <v>17</v>
      </c>
      <c r="GD17" s="1068">
        <v>15</v>
      </c>
      <c r="GE17" s="1068">
        <v>7</v>
      </c>
      <c r="GF17" s="1068">
        <v>5</v>
      </c>
      <c r="GG17" s="1068">
        <v>5</v>
      </c>
      <c r="GH17" s="1068">
        <v>4</v>
      </c>
      <c r="GI17" s="1068">
        <v>2</v>
      </c>
      <c r="GJ17" s="1068">
        <v>6</v>
      </c>
      <c r="GK17" s="1068">
        <v>11</v>
      </c>
      <c r="GL17" s="1068">
        <v>6</v>
      </c>
      <c r="GM17" s="1068">
        <v>13</v>
      </c>
      <c r="GN17" s="1068">
        <v>13</v>
      </c>
      <c r="GO17" s="1068">
        <v>12</v>
      </c>
      <c r="GP17" s="1068">
        <v>7</v>
      </c>
      <c r="GQ17" s="1068">
        <v>6</v>
      </c>
      <c r="GR17" s="1068">
        <v>11</v>
      </c>
      <c r="GS17" s="1068">
        <v>4</v>
      </c>
      <c r="GT17" s="1068">
        <v>11</v>
      </c>
      <c r="GU17" s="1068">
        <v>3</v>
      </c>
      <c r="GV17" s="1068">
        <v>10</v>
      </c>
      <c r="GW17" s="1068">
        <v>4</v>
      </c>
      <c r="GX17" s="1068">
        <v>4</v>
      </c>
      <c r="GY17" s="1068">
        <v>19</v>
      </c>
      <c r="GZ17" s="1068">
        <v>40</v>
      </c>
      <c r="HA17" s="1068">
        <v>5</v>
      </c>
      <c r="HB17" s="1068">
        <v>6</v>
      </c>
      <c r="HC17" s="1068">
        <v>8</v>
      </c>
      <c r="HD17" s="1068">
        <v>8</v>
      </c>
      <c r="HE17" s="1068">
        <v>3</v>
      </c>
      <c r="HF17" s="1068">
        <v>6</v>
      </c>
      <c r="HG17" s="1068">
        <v>8</v>
      </c>
      <c r="HH17" s="1068">
        <v>8</v>
      </c>
      <c r="HI17" s="1068">
        <v>5</v>
      </c>
      <c r="HJ17" s="1068">
        <v>9</v>
      </c>
      <c r="HK17" s="1068">
        <v>4</v>
      </c>
      <c r="HL17" s="1068">
        <v>37</v>
      </c>
      <c r="HM17" s="1068">
        <v>25</v>
      </c>
      <c r="HN17" s="1068">
        <v>10</v>
      </c>
      <c r="HO17" s="1068">
        <v>8</v>
      </c>
      <c r="HP17" s="1068">
        <v>10</v>
      </c>
      <c r="HQ17" s="1068">
        <v>14</v>
      </c>
      <c r="HR17" s="1068">
        <v>37</v>
      </c>
      <c r="HS17" s="1068">
        <v>7</v>
      </c>
      <c r="HT17" s="1068">
        <v>8</v>
      </c>
      <c r="HU17" s="1068">
        <v>5</v>
      </c>
      <c r="HV17" s="1068">
        <v>6</v>
      </c>
      <c r="HW17" s="1068">
        <v>3</v>
      </c>
      <c r="HX17" s="1068">
        <v>5</v>
      </c>
      <c r="HY17" s="1068">
        <v>4</v>
      </c>
      <c r="HZ17" s="1068">
        <v>13</v>
      </c>
      <c r="IA17" s="1068">
        <v>7</v>
      </c>
      <c r="IB17" s="1068">
        <v>22</v>
      </c>
      <c r="IC17" s="1068">
        <v>5</v>
      </c>
      <c r="ID17" s="1068">
        <v>4</v>
      </c>
      <c r="IE17" s="1068">
        <v>6</v>
      </c>
      <c r="IF17" s="1068">
        <v>58</v>
      </c>
      <c r="IG17" s="1068">
        <v>43</v>
      </c>
      <c r="IH17" s="1068">
        <v>20</v>
      </c>
      <c r="II17" s="1068">
        <v>9</v>
      </c>
      <c r="IJ17" s="1068">
        <v>11</v>
      </c>
      <c r="IK17" s="1068">
        <v>5</v>
      </c>
      <c r="IL17" s="1068">
        <v>3</v>
      </c>
      <c r="IM17" s="1068">
        <v>3</v>
      </c>
      <c r="IN17" s="1068">
        <v>6</v>
      </c>
      <c r="IO17" s="1068">
        <v>6</v>
      </c>
      <c r="IP17" s="1068">
        <v>11</v>
      </c>
      <c r="IQ17" s="1068">
        <v>4</v>
      </c>
      <c r="IR17" s="1068">
        <v>2</v>
      </c>
      <c r="IS17" s="1068">
        <v>1</v>
      </c>
      <c r="IT17" s="1068">
        <v>5</v>
      </c>
      <c r="IU17" s="1068">
        <v>6</v>
      </c>
      <c r="IV17" s="1068">
        <v>6</v>
      </c>
      <c r="IW17" s="1068">
        <v>3</v>
      </c>
      <c r="IX17" s="1068">
        <v>3</v>
      </c>
      <c r="IY17" s="1068">
        <v>5</v>
      </c>
      <c r="IZ17" s="1068">
        <v>5</v>
      </c>
      <c r="JA17" s="1068">
        <v>51</v>
      </c>
      <c r="JB17" s="1068">
        <v>19</v>
      </c>
      <c r="JC17" s="1068">
        <v>8</v>
      </c>
      <c r="JD17" s="1068">
        <v>4</v>
      </c>
      <c r="JE17" s="1068">
        <v>12</v>
      </c>
      <c r="JF17" s="1068">
        <v>6</v>
      </c>
      <c r="JG17" s="1068">
        <v>6</v>
      </c>
      <c r="JH17" s="1068">
        <v>10</v>
      </c>
      <c r="JI17" s="1068">
        <v>11</v>
      </c>
      <c r="JJ17" s="1068">
        <v>27</v>
      </c>
      <c r="JK17" s="1068">
        <v>5</v>
      </c>
      <c r="JL17" s="1068">
        <v>4</v>
      </c>
      <c r="JM17" s="1068">
        <v>8</v>
      </c>
      <c r="JN17" s="1068">
        <v>9</v>
      </c>
      <c r="JO17" s="1068">
        <v>14</v>
      </c>
      <c r="JP17" s="1068">
        <v>9</v>
      </c>
      <c r="JQ17" s="1068">
        <v>4</v>
      </c>
      <c r="JR17" s="1068">
        <v>4</v>
      </c>
      <c r="JS17" s="1068">
        <v>6</v>
      </c>
      <c r="JT17" s="1068">
        <v>5</v>
      </c>
      <c r="JU17" s="1068">
        <v>9</v>
      </c>
      <c r="JV17" s="1068" t="s">
        <v>273</v>
      </c>
    </row>
    <row r="18" spans="1:282" ht="23.25" customHeight="1" x14ac:dyDescent="0.3">
      <c r="A18" s="164"/>
      <c r="B18" s="290" t="s">
        <v>1</v>
      </c>
      <c r="C18" s="1068">
        <v>23583</v>
      </c>
      <c r="D18" s="1068">
        <v>10468</v>
      </c>
      <c r="E18" s="1068">
        <v>4471</v>
      </c>
      <c r="F18" s="1068">
        <v>3920</v>
      </c>
      <c r="G18" s="1068">
        <v>4626</v>
      </c>
      <c r="H18" s="1068">
        <v>96</v>
      </c>
      <c r="I18" s="479"/>
      <c r="J18" s="1068">
        <v>938</v>
      </c>
      <c r="K18" s="1068">
        <v>352</v>
      </c>
      <c r="L18" s="1068">
        <v>557</v>
      </c>
      <c r="M18" s="1068">
        <v>234</v>
      </c>
      <c r="N18" s="1068">
        <v>228</v>
      </c>
      <c r="O18" s="1068">
        <v>231</v>
      </c>
      <c r="P18" s="1068">
        <v>159</v>
      </c>
      <c r="Q18" s="1068">
        <v>184</v>
      </c>
      <c r="R18" s="1068">
        <v>109</v>
      </c>
      <c r="S18" s="1068">
        <v>103</v>
      </c>
      <c r="T18" s="1068">
        <v>114</v>
      </c>
      <c r="U18" s="1068">
        <v>81</v>
      </c>
      <c r="V18" s="1068">
        <v>105</v>
      </c>
      <c r="W18" s="1068">
        <v>118</v>
      </c>
      <c r="X18" s="1068">
        <v>48</v>
      </c>
      <c r="Y18" s="1068">
        <v>97</v>
      </c>
      <c r="Z18" s="1068">
        <v>59</v>
      </c>
      <c r="AA18" s="1068">
        <v>87</v>
      </c>
      <c r="AB18" s="1068">
        <v>77</v>
      </c>
      <c r="AC18" s="1068">
        <v>52</v>
      </c>
      <c r="AD18" s="1068">
        <v>46</v>
      </c>
      <c r="AE18" s="1068">
        <v>33</v>
      </c>
      <c r="AF18" s="1068">
        <v>161</v>
      </c>
      <c r="AG18" s="1068">
        <v>167</v>
      </c>
      <c r="AH18" s="1068">
        <v>88</v>
      </c>
      <c r="AI18" s="1068">
        <v>53</v>
      </c>
      <c r="AJ18" s="1068">
        <v>130</v>
      </c>
      <c r="AK18" s="1068">
        <v>230</v>
      </c>
      <c r="AL18" s="1068">
        <v>159</v>
      </c>
      <c r="AM18" s="1068">
        <v>87</v>
      </c>
      <c r="AN18" s="1068">
        <v>134</v>
      </c>
      <c r="AO18" s="1068">
        <v>72</v>
      </c>
      <c r="AP18" s="1068">
        <v>87</v>
      </c>
      <c r="AQ18" s="1068">
        <v>1234</v>
      </c>
      <c r="AR18" s="1068">
        <v>475</v>
      </c>
      <c r="AS18" s="1068">
        <v>212</v>
      </c>
      <c r="AT18" s="1068">
        <v>198</v>
      </c>
      <c r="AU18" s="1068">
        <v>225</v>
      </c>
      <c r="AV18" s="1068">
        <v>151</v>
      </c>
      <c r="AW18" s="1068">
        <v>124</v>
      </c>
      <c r="AX18" s="1068">
        <v>47</v>
      </c>
      <c r="AY18" s="1068">
        <v>48</v>
      </c>
      <c r="AZ18" s="1068">
        <v>78</v>
      </c>
      <c r="BA18" s="1068">
        <v>96</v>
      </c>
      <c r="BB18" s="1068">
        <v>69</v>
      </c>
      <c r="BC18" s="1068">
        <v>225</v>
      </c>
      <c r="BD18" s="1068">
        <v>99</v>
      </c>
      <c r="BE18" s="1068">
        <v>87</v>
      </c>
      <c r="BF18" s="1068">
        <v>85</v>
      </c>
      <c r="BG18" s="1068">
        <v>50</v>
      </c>
      <c r="BH18" s="1068">
        <v>59</v>
      </c>
      <c r="BI18" s="1068">
        <v>464</v>
      </c>
      <c r="BJ18" s="1068">
        <v>337</v>
      </c>
      <c r="BK18" s="1068">
        <v>181</v>
      </c>
      <c r="BL18" s="1068">
        <v>85</v>
      </c>
      <c r="BM18" s="1068">
        <v>130</v>
      </c>
      <c r="BN18" s="1068">
        <v>102</v>
      </c>
      <c r="BO18" s="1068">
        <v>136</v>
      </c>
      <c r="BP18" s="1068">
        <v>59</v>
      </c>
      <c r="BQ18" s="1068">
        <v>44</v>
      </c>
      <c r="BR18" s="1068">
        <v>432</v>
      </c>
      <c r="BS18" s="1068">
        <v>197</v>
      </c>
      <c r="BT18" s="1068">
        <v>157</v>
      </c>
      <c r="BU18" s="1068">
        <v>111</v>
      </c>
      <c r="BV18" s="1068">
        <v>121</v>
      </c>
      <c r="BW18" s="1068">
        <v>103</v>
      </c>
      <c r="BX18" s="1068">
        <v>92</v>
      </c>
      <c r="BY18" s="1068">
        <v>84</v>
      </c>
      <c r="BZ18" s="1068">
        <v>85</v>
      </c>
      <c r="CA18" s="1068">
        <v>59</v>
      </c>
      <c r="CB18" s="1068">
        <v>54</v>
      </c>
      <c r="CC18" s="1068">
        <v>47</v>
      </c>
      <c r="CD18" s="1068">
        <v>42</v>
      </c>
      <c r="CE18" s="1068">
        <v>87</v>
      </c>
      <c r="CF18" s="1068">
        <v>49</v>
      </c>
      <c r="CG18" s="1068">
        <v>40</v>
      </c>
      <c r="CH18" s="1068">
        <v>41</v>
      </c>
      <c r="CI18" s="1068">
        <v>23</v>
      </c>
      <c r="CJ18" s="1068">
        <v>24</v>
      </c>
      <c r="CK18" s="1068">
        <v>27</v>
      </c>
      <c r="CL18" s="1068">
        <v>22</v>
      </c>
      <c r="CM18" s="1068">
        <v>18</v>
      </c>
      <c r="CN18" s="1068">
        <v>21</v>
      </c>
      <c r="CO18" s="1068">
        <v>10</v>
      </c>
      <c r="CP18" s="1068">
        <v>11</v>
      </c>
      <c r="CQ18" s="1068">
        <v>5</v>
      </c>
      <c r="CR18" s="1068">
        <v>7</v>
      </c>
      <c r="CS18" s="1068">
        <v>234</v>
      </c>
      <c r="CT18" s="1068">
        <v>43</v>
      </c>
      <c r="CU18" s="1068">
        <v>257</v>
      </c>
      <c r="CV18" s="1068">
        <v>110</v>
      </c>
      <c r="CW18" s="1068">
        <v>17</v>
      </c>
      <c r="CX18" s="1068">
        <v>39</v>
      </c>
      <c r="CY18" s="1068">
        <v>31</v>
      </c>
      <c r="CZ18" s="1068">
        <v>63</v>
      </c>
      <c r="DA18" s="1068">
        <v>394</v>
      </c>
      <c r="DB18" s="1068">
        <v>297</v>
      </c>
      <c r="DC18" s="1068">
        <v>151</v>
      </c>
      <c r="DD18" s="1068">
        <v>111</v>
      </c>
      <c r="DE18" s="1068">
        <v>163</v>
      </c>
      <c r="DF18" s="1068">
        <v>97</v>
      </c>
      <c r="DG18" s="1068">
        <v>41</v>
      </c>
      <c r="DH18" s="1068">
        <v>214</v>
      </c>
      <c r="DI18" s="1068">
        <v>174</v>
      </c>
      <c r="DJ18" s="1068">
        <v>436</v>
      </c>
      <c r="DK18" s="1068">
        <v>415</v>
      </c>
      <c r="DL18" s="1068">
        <v>425</v>
      </c>
      <c r="DM18" s="1068">
        <v>158</v>
      </c>
      <c r="DN18" s="1068">
        <v>303</v>
      </c>
      <c r="DO18" s="1068">
        <v>234</v>
      </c>
      <c r="DP18" s="1068">
        <v>233</v>
      </c>
      <c r="DQ18" s="1068">
        <v>180</v>
      </c>
      <c r="DR18" s="1068">
        <v>112</v>
      </c>
      <c r="DS18" s="1068">
        <v>170</v>
      </c>
      <c r="DT18" s="1068">
        <v>71</v>
      </c>
      <c r="DU18" s="1068">
        <v>109</v>
      </c>
      <c r="DV18" s="1068">
        <v>80</v>
      </c>
      <c r="DW18" s="1068">
        <v>75</v>
      </c>
      <c r="DX18" s="1068">
        <v>277</v>
      </c>
      <c r="DY18" s="1068">
        <v>282</v>
      </c>
      <c r="DZ18" s="1068">
        <v>276</v>
      </c>
      <c r="EA18" s="1068">
        <v>75</v>
      </c>
      <c r="EB18" s="1068">
        <v>76</v>
      </c>
      <c r="EC18" s="1068">
        <v>24</v>
      </c>
      <c r="ED18" s="1068">
        <v>18</v>
      </c>
      <c r="EE18" s="1068">
        <v>18</v>
      </c>
      <c r="EF18" s="1068">
        <v>18</v>
      </c>
      <c r="EG18" s="1068">
        <v>22</v>
      </c>
      <c r="EH18" s="1068">
        <v>63</v>
      </c>
      <c r="EI18" s="1068">
        <v>41</v>
      </c>
      <c r="EJ18" s="1068">
        <v>28</v>
      </c>
      <c r="EK18" s="1068">
        <v>23</v>
      </c>
      <c r="EL18" s="1068">
        <v>29</v>
      </c>
      <c r="EM18" s="1068">
        <v>28</v>
      </c>
      <c r="EN18" s="1068">
        <v>87</v>
      </c>
      <c r="EO18" s="1068">
        <v>15</v>
      </c>
      <c r="EP18" s="1068">
        <v>25</v>
      </c>
      <c r="EQ18" s="1068">
        <v>15</v>
      </c>
      <c r="ER18" s="1068">
        <v>25</v>
      </c>
      <c r="ES18" s="1068">
        <v>41</v>
      </c>
      <c r="ET18" s="1068">
        <v>52</v>
      </c>
      <c r="EU18" s="1068">
        <v>55</v>
      </c>
      <c r="EV18" s="1068">
        <v>79</v>
      </c>
      <c r="EW18" s="1068">
        <v>48</v>
      </c>
      <c r="EX18" s="1068">
        <v>23</v>
      </c>
      <c r="EY18" s="1068">
        <v>22</v>
      </c>
      <c r="EZ18" s="1068">
        <v>23</v>
      </c>
      <c r="FA18" s="1068">
        <v>46</v>
      </c>
      <c r="FB18" s="1068">
        <v>8</v>
      </c>
      <c r="FC18" s="1068">
        <v>25</v>
      </c>
      <c r="FD18" s="1068">
        <v>4</v>
      </c>
      <c r="FE18" s="1068">
        <v>18</v>
      </c>
      <c r="FF18" s="1068">
        <v>52</v>
      </c>
      <c r="FG18" s="1068">
        <v>26</v>
      </c>
      <c r="FH18" s="1068">
        <v>33</v>
      </c>
      <c r="FI18" s="1068">
        <v>20</v>
      </c>
      <c r="FJ18" s="1068">
        <v>13</v>
      </c>
      <c r="FK18" s="1068">
        <v>10</v>
      </c>
      <c r="FL18" s="1068">
        <v>68</v>
      </c>
      <c r="FM18" s="1068">
        <v>28</v>
      </c>
      <c r="FN18" s="1068">
        <v>26</v>
      </c>
      <c r="FO18" s="1068">
        <v>64</v>
      </c>
      <c r="FP18" s="1068">
        <v>67</v>
      </c>
      <c r="FQ18" s="1068">
        <v>18</v>
      </c>
      <c r="FR18" s="1068">
        <v>105</v>
      </c>
      <c r="FS18" s="1068">
        <v>38</v>
      </c>
      <c r="FT18" s="1068">
        <v>13</v>
      </c>
      <c r="FU18" s="1068">
        <v>21</v>
      </c>
      <c r="FV18" s="1068">
        <v>32</v>
      </c>
      <c r="FW18" s="1068">
        <v>29</v>
      </c>
      <c r="FX18" s="1068">
        <v>23</v>
      </c>
      <c r="FY18" s="1068">
        <v>10</v>
      </c>
      <c r="FZ18" s="1068">
        <v>10</v>
      </c>
      <c r="GA18" s="1068">
        <v>16</v>
      </c>
      <c r="GB18" s="1068">
        <v>31</v>
      </c>
      <c r="GC18" s="1068">
        <v>64</v>
      </c>
      <c r="GD18" s="1068">
        <v>7</v>
      </c>
      <c r="GE18" s="1068">
        <v>18</v>
      </c>
      <c r="GF18" s="1068">
        <v>18</v>
      </c>
      <c r="GG18" s="1068">
        <v>19</v>
      </c>
      <c r="GH18" s="1068">
        <v>13</v>
      </c>
      <c r="GI18" s="1068">
        <v>9</v>
      </c>
      <c r="GJ18" s="1068">
        <v>16</v>
      </c>
      <c r="GK18" s="1068">
        <v>32</v>
      </c>
      <c r="GL18" s="1068">
        <v>14</v>
      </c>
      <c r="GM18" s="1068">
        <v>45</v>
      </c>
      <c r="GN18" s="1068">
        <v>35</v>
      </c>
      <c r="GO18" s="1068">
        <v>22</v>
      </c>
      <c r="GP18" s="1068">
        <v>22</v>
      </c>
      <c r="GQ18" s="1068">
        <v>19</v>
      </c>
      <c r="GR18" s="1068">
        <v>36</v>
      </c>
      <c r="GS18" s="1068">
        <v>14</v>
      </c>
      <c r="GT18" s="1068">
        <v>27</v>
      </c>
      <c r="GU18" s="1068">
        <v>10</v>
      </c>
      <c r="GV18" s="1068">
        <v>39</v>
      </c>
      <c r="GW18" s="1068">
        <v>19</v>
      </c>
      <c r="GX18" s="1068">
        <v>14</v>
      </c>
      <c r="GY18" s="1068">
        <v>88</v>
      </c>
      <c r="GZ18" s="1068">
        <v>37</v>
      </c>
      <c r="HA18" s="1068">
        <v>19</v>
      </c>
      <c r="HB18" s="1068">
        <v>13</v>
      </c>
      <c r="HC18" s="1068">
        <v>12</v>
      </c>
      <c r="HD18" s="1068">
        <v>32</v>
      </c>
      <c r="HE18" s="1068">
        <v>20</v>
      </c>
      <c r="HF18" s="1068">
        <v>17</v>
      </c>
      <c r="HG18" s="1068">
        <v>12</v>
      </c>
      <c r="HH18" s="1068">
        <v>22</v>
      </c>
      <c r="HI18" s="1068">
        <v>33</v>
      </c>
      <c r="HJ18" s="1068">
        <v>28</v>
      </c>
      <c r="HK18" s="1068">
        <v>11</v>
      </c>
      <c r="HL18" s="1068">
        <v>34</v>
      </c>
      <c r="HM18" s="1068">
        <v>45</v>
      </c>
      <c r="HN18" s="1068">
        <v>38</v>
      </c>
      <c r="HO18" s="1068">
        <v>20</v>
      </c>
      <c r="HP18" s="1068">
        <v>47</v>
      </c>
      <c r="HQ18" s="1068">
        <v>60</v>
      </c>
      <c r="HR18" s="1068">
        <v>0</v>
      </c>
      <c r="HS18" s="1068">
        <v>29</v>
      </c>
      <c r="HT18" s="1068">
        <v>10</v>
      </c>
      <c r="HU18" s="1068">
        <v>21</v>
      </c>
      <c r="HV18" s="1068">
        <v>15</v>
      </c>
      <c r="HW18" s="1068">
        <v>21</v>
      </c>
      <c r="HX18" s="1068">
        <v>11</v>
      </c>
      <c r="HY18" s="1068">
        <v>15</v>
      </c>
      <c r="HZ18" s="1068">
        <v>18</v>
      </c>
      <c r="IA18" s="1068">
        <v>17</v>
      </c>
      <c r="IB18" s="1068">
        <v>35</v>
      </c>
      <c r="IC18" s="1068">
        <v>22</v>
      </c>
      <c r="ID18" s="1068">
        <v>18</v>
      </c>
      <c r="IE18" s="1068">
        <v>20</v>
      </c>
      <c r="IF18" s="1068">
        <v>189</v>
      </c>
      <c r="IG18" s="1068">
        <v>122</v>
      </c>
      <c r="IH18" s="1068">
        <v>72</v>
      </c>
      <c r="II18" s="1068">
        <v>27</v>
      </c>
      <c r="IJ18" s="1068">
        <v>32</v>
      </c>
      <c r="IK18" s="1068">
        <v>31</v>
      </c>
      <c r="IL18" s="1068">
        <v>31</v>
      </c>
      <c r="IM18" s="1068">
        <v>23</v>
      </c>
      <c r="IN18" s="1068">
        <v>22</v>
      </c>
      <c r="IO18" s="1068">
        <v>22</v>
      </c>
      <c r="IP18" s="1068">
        <v>46</v>
      </c>
      <c r="IQ18" s="1068">
        <v>9</v>
      </c>
      <c r="IR18" s="1068">
        <v>14</v>
      </c>
      <c r="IS18" s="1068">
        <v>9</v>
      </c>
      <c r="IT18" s="1068">
        <v>18</v>
      </c>
      <c r="IU18" s="1068">
        <v>16</v>
      </c>
      <c r="IV18" s="1068">
        <v>11</v>
      </c>
      <c r="IW18" s="1068">
        <v>9</v>
      </c>
      <c r="IX18" s="1068">
        <v>8</v>
      </c>
      <c r="IY18" s="1068">
        <v>15</v>
      </c>
      <c r="IZ18" s="1068">
        <v>21</v>
      </c>
      <c r="JA18" s="1068">
        <v>135</v>
      </c>
      <c r="JB18" s="1068">
        <v>48</v>
      </c>
      <c r="JC18" s="1068">
        <v>34</v>
      </c>
      <c r="JD18" s="1068">
        <v>14</v>
      </c>
      <c r="JE18" s="1068">
        <v>32</v>
      </c>
      <c r="JF18" s="1068">
        <v>17</v>
      </c>
      <c r="JG18" s="1068">
        <v>15</v>
      </c>
      <c r="JH18" s="1068">
        <v>28</v>
      </c>
      <c r="JI18" s="1068">
        <v>44</v>
      </c>
      <c r="JJ18" s="1068">
        <v>100</v>
      </c>
      <c r="JK18" s="1068">
        <v>14</v>
      </c>
      <c r="JL18" s="1068">
        <v>20</v>
      </c>
      <c r="JM18" s="1068">
        <v>29</v>
      </c>
      <c r="JN18" s="1068">
        <v>25</v>
      </c>
      <c r="JO18" s="1068">
        <v>47</v>
      </c>
      <c r="JP18" s="1068">
        <v>19</v>
      </c>
      <c r="JQ18" s="1068">
        <v>9</v>
      </c>
      <c r="JR18" s="1068">
        <v>12</v>
      </c>
      <c r="JS18" s="1068">
        <v>18</v>
      </c>
      <c r="JT18" s="1068">
        <v>17</v>
      </c>
      <c r="JU18" s="1068">
        <v>24</v>
      </c>
      <c r="JV18" s="1068">
        <v>96</v>
      </c>
    </row>
    <row r="19" spans="1:282" ht="23.25" customHeight="1" x14ac:dyDescent="0.3">
      <c r="A19" s="164"/>
      <c r="B19" s="290" t="s">
        <v>590</v>
      </c>
      <c r="C19" s="1068">
        <v>4737</v>
      </c>
      <c r="D19" s="1068">
        <v>1461</v>
      </c>
      <c r="E19" s="1068">
        <v>810</v>
      </c>
      <c r="F19" s="1068">
        <v>1153</v>
      </c>
      <c r="G19" s="1068">
        <v>1311</v>
      </c>
      <c r="H19" s="1068" t="s">
        <v>97</v>
      </c>
      <c r="I19" s="479"/>
      <c r="J19" s="1068">
        <v>131</v>
      </c>
      <c r="K19" s="1068">
        <v>79</v>
      </c>
      <c r="L19" s="1068">
        <v>72</v>
      </c>
      <c r="M19" s="1068">
        <v>12</v>
      </c>
      <c r="N19" s="1068">
        <v>8</v>
      </c>
      <c r="O19" s="1068">
        <v>42</v>
      </c>
      <c r="P19" s="1068">
        <v>13</v>
      </c>
      <c r="Q19" s="1068">
        <v>8</v>
      </c>
      <c r="R19" s="1068">
        <v>8</v>
      </c>
      <c r="S19" s="1068">
        <v>12</v>
      </c>
      <c r="T19" s="1068">
        <v>12</v>
      </c>
      <c r="U19" s="1068">
        <v>27</v>
      </c>
      <c r="V19" s="1068">
        <v>24</v>
      </c>
      <c r="W19" s="1068">
        <v>17</v>
      </c>
      <c r="X19" s="1068">
        <v>13</v>
      </c>
      <c r="Y19" s="1068">
        <v>26</v>
      </c>
      <c r="Z19" s="1068">
        <v>5</v>
      </c>
      <c r="AA19" s="1068">
        <v>11</v>
      </c>
      <c r="AB19" s="1068">
        <v>9</v>
      </c>
      <c r="AC19" s="1068">
        <v>21</v>
      </c>
      <c r="AD19" s="1068">
        <v>14</v>
      </c>
      <c r="AE19" s="1068">
        <v>16</v>
      </c>
      <c r="AF19" s="1068">
        <v>15</v>
      </c>
      <c r="AG19" s="1068">
        <v>12</v>
      </c>
      <c r="AH19" s="1068">
        <v>9</v>
      </c>
      <c r="AI19" s="1068">
        <v>7</v>
      </c>
      <c r="AJ19" s="1068">
        <v>12</v>
      </c>
      <c r="AK19" s="1068">
        <v>18</v>
      </c>
      <c r="AL19" s="1068">
        <v>23</v>
      </c>
      <c r="AM19" s="1068">
        <v>19</v>
      </c>
      <c r="AN19" s="1068">
        <v>25</v>
      </c>
      <c r="AO19" s="1068">
        <v>13</v>
      </c>
      <c r="AP19" s="1068">
        <v>16</v>
      </c>
      <c r="AQ19" s="1068">
        <v>96</v>
      </c>
      <c r="AR19" s="1068">
        <v>73</v>
      </c>
      <c r="AS19" s="1068">
        <v>12</v>
      </c>
      <c r="AT19" s="1068">
        <v>23</v>
      </c>
      <c r="AU19" s="1068">
        <v>33</v>
      </c>
      <c r="AV19" s="1068">
        <v>16</v>
      </c>
      <c r="AW19" s="1068">
        <v>25</v>
      </c>
      <c r="AX19" s="1068">
        <v>8</v>
      </c>
      <c r="AY19" s="1068">
        <v>3</v>
      </c>
      <c r="AZ19" s="1068">
        <v>8</v>
      </c>
      <c r="BA19" s="1068">
        <v>16</v>
      </c>
      <c r="BB19" s="1068">
        <v>12</v>
      </c>
      <c r="BC19" s="1068">
        <v>20</v>
      </c>
      <c r="BD19" s="1068">
        <v>48</v>
      </c>
      <c r="BE19" s="1068">
        <v>11</v>
      </c>
      <c r="BF19" s="1068">
        <v>32</v>
      </c>
      <c r="BG19" s="1068">
        <v>24</v>
      </c>
      <c r="BH19" s="1068">
        <v>7</v>
      </c>
      <c r="BI19" s="1068">
        <v>76</v>
      </c>
      <c r="BJ19" s="1068">
        <v>36</v>
      </c>
      <c r="BK19" s="1068">
        <v>33</v>
      </c>
      <c r="BL19" s="1068">
        <v>10</v>
      </c>
      <c r="BM19" s="1068">
        <v>22</v>
      </c>
      <c r="BN19" s="1068">
        <v>6</v>
      </c>
      <c r="BO19" s="1068">
        <v>17</v>
      </c>
      <c r="BP19" s="1068">
        <v>19</v>
      </c>
      <c r="BQ19" s="1068">
        <v>25</v>
      </c>
      <c r="BR19" s="1068">
        <v>60</v>
      </c>
      <c r="BS19" s="1068">
        <v>47</v>
      </c>
      <c r="BT19" s="1068">
        <v>37</v>
      </c>
      <c r="BU19" s="1068">
        <v>9</v>
      </c>
      <c r="BV19" s="1068">
        <v>8</v>
      </c>
      <c r="BW19" s="1068">
        <v>18</v>
      </c>
      <c r="BX19" s="1068">
        <v>27</v>
      </c>
      <c r="BY19" s="1068">
        <v>8</v>
      </c>
      <c r="BZ19" s="1068">
        <v>25</v>
      </c>
      <c r="CA19" s="1068">
        <v>11</v>
      </c>
      <c r="CB19" s="1068">
        <v>15</v>
      </c>
      <c r="CC19" s="1068">
        <v>8</v>
      </c>
      <c r="CD19" s="1068">
        <v>5</v>
      </c>
      <c r="CE19" s="1068" t="s">
        <v>97</v>
      </c>
      <c r="CF19" s="1068" t="s">
        <v>97</v>
      </c>
      <c r="CG19" s="1068" t="s">
        <v>97</v>
      </c>
      <c r="CH19" s="1068" t="s">
        <v>97</v>
      </c>
      <c r="CI19" s="1068" t="s">
        <v>97</v>
      </c>
      <c r="CJ19" s="1068" t="s">
        <v>97</v>
      </c>
      <c r="CK19" s="1068" t="s">
        <v>97</v>
      </c>
      <c r="CL19" s="1068" t="s">
        <v>97</v>
      </c>
      <c r="CM19" s="1068" t="s">
        <v>97</v>
      </c>
      <c r="CN19" s="1068" t="s">
        <v>97</v>
      </c>
      <c r="CO19" s="1068" t="s">
        <v>97</v>
      </c>
      <c r="CP19" s="1068" t="s">
        <v>97</v>
      </c>
      <c r="CQ19" s="1068" t="s">
        <v>97</v>
      </c>
      <c r="CR19" s="1068" t="s">
        <v>97</v>
      </c>
      <c r="CS19" s="1068">
        <v>31</v>
      </c>
      <c r="CT19" s="1068">
        <v>7</v>
      </c>
      <c r="CU19" s="1068">
        <v>29</v>
      </c>
      <c r="CV19" s="1068">
        <v>19</v>
      </c>
      <c r="CW19" s="1068" t="s">
        <v>97</v>
      </c>
      <c r="CX19" s="1068">
        <v>9</v>
      </c>
      <c r="CY19" s="1068">
        <v>6</v>
      </c>
      <c r="CZ19" s="1068">
        <v>8</v>
      </c>
      <c r="DA19" s="1068">
        <v>190</v>
      </c>
      <c r="DB19" s="1068">
        <v>55</v>
      </c>
      <c r="DC19" s="1068">
        <v>35</v>
      </c>
      <c r="DD19" s="1068">
        <v>17</v>
      </c>
      <c r="DE19" s="1068">
        <v>23</v>
      </c>
      <c r="DF19" s="1068">
        <v>23</v>
      </c>
      <c r="DG19" s="1068">
        <v>2</v>
      </c>
      <c r="DH19" s="1068">
        <v>27</v>
      </c>
      <c r="DI19" s="1068">
        <v>10</v>
      </c>
      <c r="DJ19" s="1068">
        <v>111</v>
      </c>
      <c r="DK19" s="1068">
        <v>94</v>
      </c>
      <c r="DL19" s="1068">
        <v>136</v>
      </c>
      <c r="DM19" s="1068">
        <v>129</v>
      </c>
      <c r="DN19" s="1068">
        <v>97</v>
      </c>
      <c r="DO19" s="1068">
        <v>77</v>
      </c>
      <c r="DP19" s="1068">
        <v>80</v>
      </c>
      <c r="DQ19" s="1068">
        <v>79</v>
      </c>
      <c r="DR19" s="1068">
        <v>27</v>
      </c>
      <c r="DS19" s="1068">
        <v>41</v>
      </c>
      <c r="DT19" s="1068">
        <v>45</v>
      </c>
      <c r="DU19" s="1068">
        <v>18</v>
      </c>
      <c r="DV19" s="1068">
        <v>11</v>
      </c>
      <c r="DW19" s="1068">
        <v>16</v>
      </c>
      <c r="DX19" s="1068">
        <v>62</v>
      </c>
      <c r="DY19" s="1068">
        <v>53</v>
      </c>
      <c r="DZ19" s="1068">
        <v>47</v>
      </c>
      <c r="EA19" s="1068">
        <v>22</v>
      </c>
      <c r="EB19" s="1068">
        <v>18</v>
      </c>
      <c r="EC19" s="1068">
        <v>5</v>
      </c>
      <c r="ED19" s="1068">
        <v>4</v>
      </c>
      <c r="EE19" s="1068">
        <v>4</v>
      </c>
      <c r="EF19" s="1068">
        <v>4</v>
      </c>
      <c r="EG19" s="1068">
        <v>5</v>
      </c>
      <c r="EH19" s="1068">
        <v>18</v>
      </c>
      <c r="EI19" s="1068">
        <v>11</v>
      </c>
      <c r="EJ19" s="1068">
        <v>8</v>
      </c>
      <c r="EK19" s="1068">
        <v>6</v>
      </c>
      <c r="EL19" s="1068">
        <v>9</v>
      </c>
      <c r="EM19" s="1068">
        <v>11</v>
      </c>
      <c r="EN19" s="1068">
        <v>28</v>
      </c>
      <c r="EO19" s="1068">
        <v>5</v>
      </c>
      <c r="EP19" s="1068">
        <v>7</v>
      </c>
      <c r="EQ19" s="1068">
        <v>5</v>
      </c>
      <c r="ER19" s="1068">
        <v>9</v>
      </c>
      <c r="ES19" s="1068">
        <v>10</v>
      </c>
      <c r="ET19" s="1068">
        <v>18</v>
      </c>
      <c r="EU19" s="1068">
        <v>18</v>
      </c>
      <c r="EV19" s="1068">
        <v>24</v>
      </c>
      <c r="EW19" s="1068">
        <v>14</v>
      </c>
      <c r="EX19" s="1068">
        <v>2</v>
      </c>
      <c r="EY19" s="1068">
        <v>2</v>
      </c>
      <c r="EZ19" s="1068">
        <v>4</v>
      </c>
      <c r="FA19" s="1068">
        <v>13</v>
      </c>
      <c r="FB19" s="1068">
        <v>2</v>
      </c>
      <c r="FC19" s="1068">
        <v>4</v>
      </c>
      <c r="FD19" s="1068">
        <v>5</v>
      </c>
      <c r="FE19" s="1068">
        <v>3</v>
      </c>
      <c r="FF19" s="1068">
        <v>11</v>
      </c>
      <c r="FG19" s="1068">
        <v>5</v>
      </c>
      <c r="FH19" s="1068">
        <v>5</v>
      </c>
      <c r="FI19" s="1068">
        <v>5</v>
      </c>
      <c r="FJ19" s="1068">
        <v>2</v>
      </c>
      <c r="FK19" s="1068">
        <v>3</v>
      </c>
      <c r="FL19" s="1068">
        <v>17</v>
      </c>
      <c r="FM19" s="1068">
        <v>5</v>
      </c>
      <c r="FN19" s="1068">
        <v>4</v>
      </c>
      <c r="FO19" s="1068">
        <v>7</v>
      </c>
      <c r="FP19" s="1068">
        <v>7</v>
      </c>
      <c r="FQ19" s="1068">
        <v>7</v>
      </c>
      <c r="FR19" s="1068">
        <v>32</v>
      </c>
      <c r="FS19" s="1068">
        <v>9</v>
      </c>
      <c r="FT19" s="1068">
        <v>3</v>
      </c>
      <c r="FU19" s="1068">
        <v>8</v>
      </c>
      <c r="FV19" s="1068">
        <v>7</v>
      </c>
      <c r="FW19" s="1068">
        <v>7</v>
      </c>
      <c r="FX19" s="1068">
        <v>7</v>
      </c>
      <c r="FY19" s="1068">
        <v>2</v>
      </c>
      <c r="FZ19" s="1068">
        <v>3</v>
      </c>
      <c r="GA19" s="1068">
        <v>1</v>
      </c>
      <c r="GB19" s="1068">
        <v>7</v>
      </c>
      <c r="GC19" s="1068">
        <v>18</v>
      </c>
      <c r="GD19" s="1068">
        <v>2</v>
      </c>
      <c r="GE19" s="1068">
        <v>2</v>
      </c>
      <c r="GF19" s="1068">
        <v>5</v>
      </c>
      <c r="GG19" s="1068">
        <v>5</v>
      </c>
      <c r="GH19" s="1068">
        <v>4</v>
      </c>
      <c r="GI19" s="1068">
        <v>2</v>
      </c>
      <c r="GJ19" s="1068">
        <v>5</v>
      </c>
      <c r="GK19" s="1068">
        <v>9</v>
      </c>
      <c r="GL19" s="1068">
        <v>2</v>
      </c>
      <c r="GM19" s="1068">
        <v>10</v>
      </c>
      <c r="GN19" s="1068">
        <v>3</v>
      </c>
      <c r="GO19" s="1068">
        <v>2</v>
      </c>
      <c r="GP19" s="1068">
        <v>6</v>
      </c>
      <c r="GQ19" s="1068">
        <v>6</v>
      </c>
      <c r="GR19" s="1068">
        <v>8</v>
      </c>
      <c r="GS19" s="1068">
        <v>4</v>
      </c>
      <c r="GT19" s="1068">
        <v>2</v>
      </c>
      <c r="GU19" s="1068">
        <v>2</v>
      </c>
      <c r="GV19" s="1068">
        <v>6</v>
      </c>
      <c r="GW19" s="1068">
        <v>5</v>
      </c>
      <c r="GX19" s="1068">
        <v>1</v>
      </c>
      <c r="GY19" s="1068">
        <v>24</v>
      </c>
      <c r="GZ19" s="1068">
        <v>15</v>
      </c>
      <c r="HA19" s="1068">
        <v>7</v>
      </c>
      <c r="HB19" s="1068">
        <v>6</v>
      </c>
      <c r="HC19" s="1068">
        <v>3</v>
      </c>
      <c r="HD19" s="1068">
        <v>12</v>
      </c>
      <c r="HE19" s="1068">
        <v>6</v>
      </c>
      <c r="HF19" s="1068">
        <v>7</v>
      </c>
      <c r="HG19" s="1068">
        <v>5</v>
      </c>
      <c r="HH19" s="1068">
        <v>10</v>
      </c>
      <c r="HI19" s="1068">
        <v>10</v>
      </c>
      <c r="HJ19" s="1068">
        <v>9</v>
      </c>
      <c r="HK19" s="1068">
        <v>1</v>
      </c>
      <c r="HL19" s="1068">
        <v>12</v>
      </c>
      <c r="HM19" s="1068">
        <v>5</v>
      </c>
      <c r="HN19" s="1068">
        <v>3</v>
      </c>
      <c r="HO19" s="1068">
        <v>5</v>
      </c>
      <c r="HP19" s="1068">
        <v>16</v>
      </c>
      <c r="HQ19" s="1068">
        <v>7</v>
      </c>
      <c r="HR19" s="1068">
        <v>4</v>
      </c>
      <c r="HS19" s="1068">
        <v>9</v>
      </c>
      <c r="HT19" s="1068">
        <v>2</v>
      </c>
      <c r="HU19" s="1068">
        <v>6</v>
      </c>
      <c r="HV19" s="1068">
        <v>4</v>
      </c>
      <c r="HW19" s="1068">
        <v>5</v>
      </c>
      <c r="HX19" s="1068">
        <v>4</v>
      </c>
      <c r="HY19" s="1068">
        <v>2</v>
      </c>
      <c r="HZ19" s="1068">
        <v>4</v>
      </c>
      <c r="IA19" s="1068">
        <v>9</v>
      </c>
      <c r="IB19" s="1068">
        <v>11</v>
      </c>
      <c r="IC19" s="1068">
        <v>4</v>
      </c>
      <c r="ID19" s="1068">
        <v>5</v>
      </c>
      <c r="IE19" s="1068">
        <v>3</v>
      </c>
      <c r="IF19" s="1068">
        <v>31</v>
      </c>
      <c r="IG19" s="1068">
        <v>32</v>
      </c>
      <c r="IH19" s="1068">
        <v>14</v>
      </c>
      <c r="II19" s="1068">
        <v>7</v>
      </c>
      <c r="IJ19" s="1068">
        <v>9</v>
      </c>
      <c r="IK19" s="1068">
        <v>5</v>
      </c>
      <c r="IL19" s="1068">
        <v>5</v>
      </c>
      <c r="IM19" s="1068">
        <v>5</v>
      </c>
      <c r="IN19" s="1068">
        <v>8</v>
      </c>
      <c r="IO19" s="1068">
        <v>9</v>
      </c>
      <c r="IP19" s="1068">
        <v>19</v>
      </c>
      <c r="IQ19" s="1068">
        <v>2</v>
      </c>
      <c r="IR19" s="1068">
        <v>5</v>
      </c>
      <c r="IS19" s="1068">
        <v>3</v>
      </c>
      <c r="IT19" s="1068">
        <v>6</v>
      </c>
      <c r="IU19" s="1068">
        <v>6</v>
      </c>
      <c r="IV19" s="1068">
        <v>4</v>
      </c>
      <c r="IW19" s="1068">
        <v>3</v>
      </c>
      <c r="IX19" s="1068">
        <v>2</v>
      </c>
      <c r="IY19" s="1068">
        <v>5</v>
      </c>
      <c r="IZ19" s="1068">
        <v>7</v>
      </c>
      <c r="JA19" s="1068">
        <v>51</v>
      </c>
      <c r="JB19" s="1068">
        <v>21</v>
      </c>
      <c r="JC19" s="1068">
        <v>11</v>
      </c>
      <c r="JD19" s="1068">
        <v>7</v>
      </c>
      <c r="JE19" s="1068">
        <v>6</v>
      </c>
      <c r="JF19" s="1068">
        <v>6</v>
      </c>
      <c r="JG19" s="1068">
        <v>6</v>
      </c>
      <c r="JH19" s="1068">
        <v>12</v>
      </c>
      <c r="JI19" s="1068">
        <v>16</v>
      </c>
      <c r="JJ19" s="1068">
        <v>38</v>
      </c>
      <c r="JK19" s="1068">
        <v>7</v>
      </c>
      <c r="JL19" s="1068">
        <v>9</v>
      </c>
      <c r="JM19" s="1068">
        <v>14</v>
      </c>
      <c r="JN19" s="1068">
        <v>9</v>
      </c>
      <c r="JO19" s="1068">
        <v>19</v>
      </c>
      <c r="JP19" s="1068">
        <v>6</v>
      </c>
      <c r="JQ19" s="1068">
        <v>3</v>
      </c>
      <c r="JR19" s="1068">
        <v>5</v>
      </c>
      <c r="JS19" s="1068">
        <v>7</v>
      </c>
      <c r="JT19" s="1068">
        <v>5</v>
      </c>
      <c r="JU19" s="1068">
        <v>7</v>
      </c>
      <c r="JV19" s="1068" t="s">
        <v>97</v>
      </c>
    </row>
    <row r="20" spans="1:282" ht="23.25" customHeight="1" x14ac:dyDescent="0.3">
      <c r="A20" s="164"/>
      <c r="B20" s="291" t="s">
        <v>591</v>
      </c>
      <c r="C20" s="1068">
        <v>18846</v>
      </c>
      <c r="D20" s="1068">
        <v>9006</v>
      </c>
      <c r="E20" s="1068">
        <v>3660</v>
      </c>
      <c r="F20" s="1068">
        <v>2767</v>
      </c>
      <c r="G20" s="1068">
        <v>3314</v>
      </c>
      <c r="H20" s="1068">
        <v>96</v>
      </c>
      <c r="I20" s="479"/>
      <c r="J20" s="1068">
        <v>807</v>
      </c>
      <c r="K20" s="1068">
        <v>272</v>
      </c>
      <c r="L20" s="1068">
        <v>485</v>
      </c>
      <c r="M20" s="1068">
        <v>222</v>
      </c>
      <c r="N20" s="1068">
        <v>220</v>
      </c>
      <c r="O20" s="1068">
        <v>189</v>
      </c>
      <c r="P20" s="1068">
        <v>145</v>
      </c>
      <c r="Q20" s="1068">
        <v>176</v>
      </c>
      <c r="R20" s="1068">
        <v>100</v>
      </c>
      <c r="S20" s="1068">
        <v>91</v>
      </c>
      <c r="T20" s="1068">
        <v>102</v>
      </c>
      <c r="U20" s="1068">
        <v>54</v>
      </c>
      <c r="V20" s="1068">
        <v>80</v>
      </c>
      <c r="W20" s="1068">
        <v>101</v>
      </c>
      <c r="X20" s="1068">
        <v>35</v>
      </c>
      <c r="Y20" s="1068">
        <v>71</v>
      </c>
      <c r="Z20" s="1068">
        <v>53</v>
      </c>
      <c r="AA20" s="1068">
        <v>75</v>
      </c>
      <c r="AB20" s="1068">
        <v>68</v>
      </c>
      <c r="AC20" s="1068">
        <v>31</v>
      </c>
      <c r="AD20" s="1068">
        <v>31</v>
      </c>
      <c r="AE20" s="1068">
        <v>17</v>
      </c>
      <c r="AF20" s="1068">
        <v>146</v>
      </c>
      <c r="AG20" s="1068">
        <v>155</v>
      </c>
      <c r="AH20" s="1068">
        <v>79</v>
      </c>
      <c r="AI20" s="1068">
        <v>46</v>
      </c>
      <c r="AJ20" s="1068">
        <v>117</v>
      </c>
      <c r="AK20" s="1068">
        <v>211</v>
      </c>
      <c r="AL20" s="1068">
        <v>135</v>
      </c>
      <c r="AM20" s="1068">
        <v>67</v>
      </c>
      <c r="AN20" s="1068">
        <v>109</v>
      </c>
      <c r="AO20" s="1068">
        <v>59</v>
      </c>
      <c r="AP20" s="1068">
        <v>71</v>
      </c>
      <c r="AQ20" s="1068">
        <v>1138</v>
      </c>
      <c r="AR20" s="1068">
        <v>402</v>
      </c>
      <c r="AS20" s="1068">
        <v>199</v>
      </c>
      <c r="AT20" s="1068">
        <v>175</v>
      </c>
      <c r="AU20" s="1068">
        <v>192</v>
      </c>
      <c r="AV20" s="1068">
        <v>135</v>
      </c>
      <c r="AW20" s="1068">
        <v>98</v>
      </c>
      <c r="AX20" s="1068">
        <v>38</v>
      </c>
      <c r="AY20" s="1068">
        <v>45</v>
      </c>
      <c r="AZ20" s="1068">
        <v>69</v>
      </c>
      <c r="BA20" s="1068">
        <v>79</v>
      </c>
      <c r="BB20" s="1068">
        <v>56</v>
      </c>
      <c r="BC20" s="1068">
        <v>204</v>
      </c>
      <c r="BD20" s="1068">
        <v>50</v>
      </c>
      <c r="BE20" s="1068">
        <v>75</v>
      </c>
      <c r="BF20" s="1068">
        <v>52</v>
      </c>
      <c r="BG20" s="1068">
        <v>25</v>
      </c>
      <c r="BH20" s="1068">
        <v>52</v>
      </c>
      <c r="BI20" s="1068">
        <v>387</v>
      </c>
      <c r="BJ20" s="1068">
        <v>300</v>
      </c>
      <c r="BK20" s="1068">
        <v>148</v>
      </c>
      <c r="BL20" s="1068">
        <v>74</v>
      </c>
      <c r="BM20" s="1068">
        <v>108</v>
      </c>
      <c r="BN20" s="1068">
        <v>96</v>
      </c>
      <c r="BO20" s="1068">
        <v>118</v>
      </c>
      <c r="BP20" s="1068">
        <v>39</v>
      </c>
      <c r="BQ20" s="1068">
        <v>19</v>
      </c>
      <c r="BR20" s="1068">
        <v>371</v>
      </c>
      <c r="BS20" s="1068">
        <v>150</v>
      </c>
      <c r="BT20" s="1068">
        <v>120</v>
      </c>
      <c r="BU20" s="1068">
        <v>101</v>
      </c>
      <c r="BV20" s="1068">
        <v>112</v>
      </c>
      <c r="BW20" s="1068">
        <v>85</v>
      </c>
      <c r="BX20" s="1068">
        <v>64</v>
      </c>
      <c r="BY20" s="1068">
        <v>75</v>
      </c>
      <c r="BZ20" s="1068">
        <v>59</v>
      </c>
      <c r="CA20" s="1068">
        <v>47</v>
      </c>
      <c r="CB20" s="1068">
        <v>39</v>
      </c>
      <c r="CC20" s="1068">
        <v>38</v>
      </c>
      <c r="CD20" s="1068">
        <v>36</v>
      </c>
      <c r="CE20" s="1068">
        <v>87</v>
      </c>
      <c r="CF20" s="1068">
        <v>49</v>
      </c>
      <c r="CG20" s="1068">
        <v>40</v>
      </c>
      <c r="CH20" s="1068">
        <v>41</v>
      </c>
      <c r="CI20" s="1068">
        <v>23</v>
      </c>
      <c r="CJ20" s="1068">
        <v>24</v>
      </c>
      <c r="CK20" s="1068">
        <v>27</v>
      </c>
      <c r="CL20" s="1068">
        <v>22</v>
      </c>
      <c r="CM20" s="1068">
        <v>18</v>
      </c>
      <c r="CN20" s="1068">
        <v>21</v>
      </c>
      <c r="CO20" s="1068">
        <v>10</v>
      </c>
      <c r="CP20" s="1068">
        <v>11</v>
      </c>
      <c r="CQ20" s="1068">
        <v>5</v>
      </c>
      <c r="CR20" s="1068">
        <v>7</v>
      </c>
      <c r="CS20" s="1068">
        <v>203</v>
      </c>
      <c r="CT20" s="1068">
        <v>35</v>
      </c>
      <c r="CU20" s="1068">
        <v>228</v>
      </c>
      <c r="CV20" s="1068">
        <v>91</v>
      </c>
      <c r="CW20" s="1068">
        <v>17</v>
      </c>
      <c r="CX20" s="1068">
        <v>29</v>
      </c>
      <c r="CY20" s="1068">
        <v>24</v>
      </c>
      <c r="CZ20" s="1068">
        <v>54</v>
      </c>
      <c r="DA20" s="1068">
        <v>204</v>
      </c>
      <c r="DB20" s="1068">
        <v>241</v>
      </c>
      <c r="DC20" s="1068">
        <v>116</v>
      </c>
      <c r="DD20" s="1068">
        <v>94</v>
      </c>
      <c r="DE20" s="1068">
        <v>140</v>
      </c>
      <c r="DF20" s="1068">
        <v>74</v>
      </c>
      <c r="DG20" s="1068">
        <v>39</v>
      </c>
      <c r="DH20" s="1068">
        <v>186</v>
      </c>
      <c r="DI20" s="1068">
        <v>164</v>
      </c>
      <c r="DJ20" s="1068">
        <v>324</v>
      </c>
      <c r="DK20" s="1068">
        <v>321</v>
      </c>
      <c r="DL20" s="1068">
        <v>289</v>
      </c>
      <c r="DM20" s="1068">
        <v>28</v>
      </c>
      <c r="DN20" s="1068">
        <v>205</v>
      </c>
      <c r="DO20" s="1068">
        <v>157</v>
      </c>
      <c r="DP20" s="1068">
        <v>153</v>
      </c>
      <c r="DQ20" s="1068">
        <v>101</v>
      </c>
      <c r="DR20" s="1068">
        <v>84</v>
      </c>
      <c r="DS20" s="1068">
        <v>129</v>
      </c>
      <c r="DT20" s="1068">
        <v>26</v>
      </c>
      <c r="DU20" s="1068">
        <v>91</v>
      </c>
      <c r="DV20" s="1068">
        <v>68</v>
      </c>
      <c r="DW20" s="1068">
        <v>58</v>
      </c>
      <c r="DX20" s="1068">
        <v>215</v>
      </c>
      <c r="DY20" s="1068">
        <v>228</v>
      </c>
      <c r="DZ20" s="1068">
        <v>228</v>
      </c>
      <c r="EA20" s="1068">
        <v>53</v>
      </c>
      <c r="EB20" s="1068">
        <v>58</v>
      </c>
      <c r="EC20" s="1068">
        <v>18</v>
      </c>
      <c r="ED20" s="1068">
        <v>14</v>
      </c>
      <c r="EE20" s="1068">
        <v>13</v>
      </c>
      <c r="EF20" s="1068">
        <v>13</v>
      </c>
      <c r="EG20" s="1068">
        <v>16</v>
      </c>
      <c r="EH20" s="1068">
        <v>44</v>
      </c>
      <c r="EI20" s="1068">
        <v>29</v>
      </c>
      <c r="EJ20" s="1068">
        <v>20</v>
      </c>
      <c r="EK20" s="1068">
        <v>16</v>
      </c>
      <c r="EL20" s="1068">
        <v>19</v>
      </c>
      <c r="EM20" s="1068">
        <v>16</v>
      </c>
      <c r="EN20" s="1068">
        <v>59</v>
      </c>
      <c r="EO20" s="1068">
        <v>10</v>
      </c>
      <c r="EP20" s="1068">
        <v>17</v>
      </c>
      <c r="EQ20" s="1068">
        <v>10</v>
      </c>
      <c r="ER20" s="1068">
        <v>16</v>
      </c>
      <c r="ES20" s="1068">
        <v>30</v>
      </c>
      <c r="ET20" s="1068">
        <v>33</v>
      </c>
      <c r="EU20" s="1068">
        <v>37</v>
      </c>
      <c r="EV20" s="1068">
        <v>55</v>
      </c>
      <c r="EW20" s="1068">
        <v>33</v>
      </c>
      <c r="EX20" s="1068">
        <v>20</v>
      </c>
      <c r="EY20" s="1068">
        <v>19</v>
      </c>
      <c r="EZ20" s="1068">
        <v>18</v>
      </c>
      <c r="FA20" s="1068">
        <v>33</v>
      </c>
      <c r="FB20" s="1068">
        <v>6</v>
      </c>
      <c r="FC20" s="1068">
        <v>21</v>
      </c>
      <c r="FD20" s="1068">
        <v>-1</v>
      </c>
      <c r="FE20" s="1068">
        <v>14</v>
      </c>
      <c r="FF20" s="1068">
        <v>40</v>
      </c>
      <c r="FG20" s="1068">
        <v>21</v>
      </c>
      <c r="FH20" s="1068">
        <v>27</v>
      </c>
      <c r="FI20" s="1068">
        <v>15</v>
      </c>
      <c r="FJ20" s="1068">
        <v>10</v>
      </c>
      <c r="FK20" s="1068">
        <v>7</v>
      </c>
      <c r="FL20" s="1068">
        <v>50</v>
      </c>
      <c r="FM20" s="1068">
        <v>22</v>
      </c>
      <c r="FN20" s="1068">
        <v>21</v>
      </c>
      <c r="FO20" s="1068">
        <v>56</v>
      </c>
      <c r="FP20" s="1068">
        <v>60</v>
      </c>
      <c r="FQ20" s="1068">
        <v>11</v>
      </c>
      <c r="FR20" s="1068">
        <v>72</v>
      </c>
      <c r="FS20" s="1068">
        <v>28</v>
      </c>
      <c r="FT20" s="1068">
        <v>10</v>
      </c>
      <c r="FU20" s="1068">
        <v>13</v>
      </c>
      <c r="FV20" s="1068">
        <v>24</v>
      </c>
      <c r="FW20" s="1068">
        <v>21</v>
      </c>
      <c r="FX20" s="1068">
        <v>16</v>
      </c>
      <c r="FY20" s="1068">
        <v>8</v>
      </c>
      <c r="FZ20" s="1068">
        <v>7</v>
      </c>
      <c r="GA20" s="1068">
        <v>14</v>
      </c>
      <c r="GB20" s="1068">
        <v>24</v>
      </c>
      <c r="GC20" s="1068">
        <v>46</v>
      </c>
      <c r="GD20" s="1068">
        <v>5</v>
      </c>
      <c r="GE20" s="1068">
        <v>16</v>
      </c>
      <c r="GF20" s="1068">
        <v>13</v>
      </c>
      <c r="GG20" s="1068">
        <v>14</v>
      </c>
      <c r="GH20" s="1068">
        <v>8</v>
      </c>
      <c r="GI20" s="1068">
        <v>6</v>
      </c>
      <c r="GJ20" s="1068">
        <v>11</v>
      </c>
      <c r="GK20" s="1068">
        <v>22</v>
      </c>
      <c r="GL20" s="1068">
        <v>12</v>
      </c>
      <c r="GM20" s="1068">
        <v>34</v>
      </c>
      <c r="GN20" s="1068">
        <v>31</v>
      </c>
      <c r="GO20" s="1068">
        <v>20</v>
      </c>
      <c r="GP20" s="1068">
        <v>15</v>
      </c>
      <c r="GQ20" s="1068">
        <v>12</v>
      </c>
      <c r="GR20" s="1068">
        <v>28</v>
      </c>
      <c r="GS20" s="1068">
        <v>10</v>
      </c>
      <c r="GT20" s="1068">
        <v>24</v>
      </c>
      <c r="GU20" s="1068">
        <v>7</v>
      </c>
      <c r="GV20" s="1068">
        <v>32</v>
      </c>
      <c r="GW20" s="1068">
        <v>14</v>
      </c>
      <c r="GX20" s="1068">
        <v>13</v>
      </c>
      <c r="GY20" s="1068">
        <v>64</v>
      </c>
      <c r="GZ20" s="1068">
        <v>22</v>
      </c>
      <c r="HA20" s="1068">
        <v>12</v>
      </c>
      <c r="HB20" s="1068">
        <v>7</v>
      </c>
      <c r="HC20" s="1068">
        <v>8</v>
      </c>
      <c r="HD20" s="1068">
        <v>20</v>
      </c>
      <c r="HE20" s="1068">
        <v>14</v>
      </c>
      <c r="HF20" s="1068">
        <v>10</v>
      </c>
      <c r="HG20" s="1068">
        <v>6</v>
      </c>
      <c r="HH20" s="1068">
        <v>12</v>
      </c>
      <c r="HI20" s="1068">
        <v>22</v>
      </c>
      <c r="HJ20" s="1068">
        <v>19</v>
      </c>
      <c r="HK20" s="1068">
        <v>9</v>
      </c>
      <c r="HL20" s="1068">
        <v>21</v>
      </c>
      <c r="HM20" s="1068">
        <v>40</v>
      </c>
      <c r="HN20" s="1068">
        <v>35</v>
      </c>
      <c r="HO20" s="1068">
        <v>15</v>
      </c>
      <c r="HP20" s="1068">
        <v>31</v>
      </c>
      <c r="HQ20" s="1068">
        <v>52</v>
      </c>
      <c r="HR20" s="1068">
        <v>-4</v>
      </c>
      <c r="HS20" s="1068">
        <v>20</v>
      </c>
      <c r="HT20" s="1068">
        <v>8</v>
      </c>
      <c r="HU20" s="1068">
        <v>15</v>
      </c>
      <c r="HV20" s="1068">
        <v>10</v>
      </c>
      <c r="HW20" s="1068">
        <v>16</v>
      </c>
      <c r="HX20" s="1068">
        <v>6</v>
      </c>
      <c r="HY20" s="1068">
        <v>12</v>
      </c>
      <c r="HZ20" s="1068">
        <v>13</v>
      </c>
      <c r="IA20" s="1068">
        <v>8</v>
      </c>
      <c r="IB20" s="1068">
        <v>23</v>
      </c>
      <c r="IC20" s="1068">
        <v>18</v>
      </c>
      <c r="ID20" s="1068">
        <v>13</v>
      </c>
      <c r="IE20" s="1068">
        <v>17</v>
      </c>
      <c r="IF20" s="1068">
        <v>158</v>
      </c>
      <c r="IG20" s="1068">
        <v>90</v>
      </c>
      <c r="IH20" s="1068">
        <v>57</v>
      </c>
      <c r="II20" s="1068">
        <v>19</v>
      </c>
      <c r="IJ20" s="1068">
        <v>22</v>
      </c>
      <c r="IK20" s="1068">
        <v>26</v>
      </c>
      <c r="IL20" s="1068">
        <v>25</v>
      </c>
      <c r="IM20" s="1068">
        <v>17</v>
      </c>
      <c r="IN20" s="1068">
        <v>14</v>
      </c>
      <c r="IO20" s="1068">
        <v>12</v>
      </c>
      <c r="IP20" s="1068">
        <v>26</v>
      </c>
      <c r="IQ20" s="1068">
        <v>7</v>
      </c>
      <c r="IR20" s="1068">
        <v>9</v>
      </c>
      <c r="IS20" s="1068">
        <v>6</v>
      </c>
      <c r="IT20" s="1068">
        <v>11</v>
      </c>
      <c r="IU20" s="1068">
        <v>9</v>
      </c>
      <c r="IV20" s="1068">
        <v>7</v>
      </c>
      <c r="IW20" s="1068">
        <v>6</v>
      </c>
      <c r="IX20" s="1068">
        <v>5</v>
      </c>
      <c r="IY20" s="1068">
        <v>9</v>
      </c>
      <c r="IZ20" s="1068">
        <v>14</v>
      </c>
      <c r="JA20" s="1068">
        <v>83</v>
      </c>
      <c r="JB20" s="1068">
        <v>26</v>
      </c>
      <c r="JC20" s="1068">
        <v>22</v>
      </c>
      <c r="JD20" s="1068">
        <v>7</v>
      </c>
      <c r="JE20" s="1068">
        <v>26</v>
      </c>
      <c r="JF20" s="1068">
        <v>10</v>
      </c>
      <c r="JG20" s="1068">
        <v>8</v>
      </c>
      <c r="JH20" s="1068">
        <v>15</v>
      </c>
      <c r="JI20" s="1068">
        <v>27</v>
      </c>
      <c r="JJ20" s="1068">
        <v>61</v>
      </c>
      <c r="JK20" s="1068">
        <v>7</v>
      </c>
      <c r="JL20" s="1068">
        <v>11</v>
      </c>
      <c r="JM20" s="1068">
        <v>15</v>
      </c>
      <c r="JN20" s="1068">
        <v>15</v>
      </c>
      <c r="JO20" s="1068">
        <v>28</v>
      </c>
      <c r="JP20" s="1068">
        <v>13</v>
      </c>
      <c r="JQ20" s="1068">
        <v>5</v>
      </c>
      <c r="JR20" s="1068">
        <v>6</v>
      </c>
      <c r="JS20" s="1068">
        <v>11</v>
      </c>
      <c r="JT20" s="1068">
        <v>11</v>
      </c>
      <c r="JU20" s="1068">
        <v>16</v>
      </c>
      <c r="JV20" s="1068">
        <v>96</v>
      </c>
    </row>
    <row r="21" spans="1:282" ht="18.649999999999999" customHeight="1" x14ac:dyDescent="0.3">
      <c r="A21" s="21"/>
      <c r="B21" s="163"/>
      <c r="C21" s="1070"/>
      <c r="D21" s="1070"/>
      <c r="E21" s="1070"/>
      <c r="F21" s="1070"/>
      <c r="G21" s="1070"/>
      <c r="H21" s="1070"/>
      <c r="I21" s="487"/>
      <c r="J21" s="1070"/>
      <c r="K21" s="1071"/>
      <c r="L21" s="1071"/>
      <c r="M21" s="1071"/>
      <c r="N21" s="1071"/>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1"/>
      <c r="AM21" s="1071"/>
      <c r="AN21" s="1071"/>
      <c r="AO21" s="1071"/>
      <c r="AP21" s="1071"/>
      <c r="AQ21" s="1071"/>
      <c r="AR21" s="1071"/>
      <c r="AS21" s="1071"/>
      <c r="AT21" s="1071"/>
      <c r="AU21" s="1071"/>
      <c r="AV21" s="1071"/>
      <c r="AW21" s="1071"/>
      <c r="AX21" s="1071"/>
      <c r="AY21" s="1071"/>
      <c r="AZ21" s="1071"/>
      <c r="BA21" s="1071"/>
      <c r="BB21" s="1071"/>
      <c r="BC21" s="1071"/>
      <c r="BD21" s="1071"/>
      <c r="BE21" s="1071"/>
      <c r="BF21" s="1071"/>
      <c r="BG21" s="1071"/>
      <c r="BH21" s="1071"/>
      <c r="BI21" s="1071"/>
      <c r="BJ21" s="1071"/>
      <c r="BK21" s="1071"/>
      <c r="BL21" s="1071"/>
      <c r="BM21" s="1071"/>
      <c r="BN21" s="1071"/>
      <c r="BO21" s="1071"/>
      <c r="BP21" s="1071"/>
      <c r="BQ21" s="1071"/>
      <c r="BR21" s="1071"/>
      <c r="BS21" s="1071"/>
      <c r="BT21" s="1071"/>
      <c r="BU21" s="1071"/>
      <c r="BV21" s="1071"/>
      <c r="BW21" s="1071"/>
      <c r="BX21" s="1071"/>
      <c r="BY21" s="1071"/>
      <c r="BZ21" s="1071"/>
      <c r="CA21" s="1071"/>
      <c r="CB21" s="1071"/>
      <c r="CC21" s="1071"/>
      <c r="CD21" s="1071"/>
      <c r="CE21" s="1071"/>
      <c r="CF21" s="1071"/>
      <c r="CG21" s="1071"/>
      <c r="CH21" s="1071"/>
      <c r="CI21" s="1071"/>
      <c r="CJ21" s="1071"/>
      <c r="CK21" s="1071"/>
      <c r="CL21" s="1071"/>
      <c r="CM21" s="1071"/>
      <c r="CN21" s="1071"/>
      <c r="CO21" s="1071"/>
      <c r="CP21" s="1071"/>
      <c r="CQ21" s="1071"/>
      <c r="CR21" s="1071"/>
      <c r="CS21" s="1071"/>
      <c r="CT21" s="1071"/>
      <c r="CU21" s="1071"/>
      <c r="CV21" s="1071"/>
      <c r="CW21" s="1071"/>
      <c r="CX21" s="1071"/>
      <c r="CY21" s="1071"/>
      <c r="CZ21" s="1071"/>
      <c r="DA21" s="1071"/>
      <c r="DB21" s="1071"/>
      <c r="DC21" s="1071"/>
      <c r="DD21" s="1071"/>
      <c r="DE21" s="1071"/>
      <c r="DF21" s="1071"/>
      <c r="DG21" s="1071"/>
      <c r="DH21" s="1071"/>
      <c r="DI21" s="1071"/>
      <c r="DJ21" s="1071"/>
      <c r="DK21" s="1071"/>
      <c r="DL21" s="1071"/>
      <c r="DM21" s="1071"/>
      <c r="DN21" s="1071"/>
      <c r="DO21" s="1071"/>
      <c r="DP21" s="1071"/>
      <c r="DQ21" s="1071"/>
      <c r="DR21" s="1071"/>
      <c r="DS21" s="1071"/>
      <c r="DT21" s="1071"/>
      <c r="DU21" s="1071"/>
      <c r="DV21" s="1071"/>
      <c r="DW21" s="1071"/>
      <c r="DX21" s="1071"/>
      <c r="DY21" s="1071"/>
      <c r="DZ21" s="1071"/>
      <c r="EA21" s="1071"/>
      <c r="EB21" s="1071"/>
      <c r="EC21" s="1071"/>
      <c r="ED21" s="1071"/>
      <c r="EE21" s="1071"/>
      <c r="EF21" s="1071"/>
      <c r="EG21" s="1071"/>
      <c r="EH21" s="1071"/>
      <c r="EI21" s="1071"/>
      <c r="EJ21" s="1071"/>
      <c r="EK21" s="1071"/>
      <c r="EL21" s="1071"/>
      <c r="EM21" s="1071"/>
      <c r="EN21" s="1071"/>
      <c r="EO21" s="1071"/>
      <c r="EP21" s="1071"/>
      <c r="EQ21" s="1071"/>
      <c r="ER21" s="1071"/>
      <c r="ES21" s="1071"/>
      <c r="ET21" s="1071"/>
      <c r="EU21" s="1071"/>
      <c r="EV21" s="1071"/>
      <c r="EW21" s="1071"/>
      <c r="EX21" s="1071"/>
      <c r="EY21" s="1071"/>
      <c r="EZ21" s="1071"/>
      <c r="FA21" s="1071"/>
      <c r="FB21" s="1071"/>
      <c r="FC21" s="1071"/>
      <c r="FD21" s="1071"/>
      <c r="FE21" s="1071"/>
      <c r="FF21" s="1071"/>
      <c r="FG21" s="1071"/>
      <c r="FH21" s="1071"/>
      <c r="FI21" s="1071"/>
      <c r="FJ21" s="1071"/>
      <c r="FK21" s="1071"/>
      <c r="FL21" s="1071"/>
      <c r="FM21" s="1071"/>
      <c r="FN21" s="1071"/>
      <c r="FO21" s="1071"/>
      <c r="FP21" s="1071"/>
      <c r="FQ21" s="1071"/>
      <c r="FR21" s="1071"/>
      <c r="FS21" s="1071"/>
      <c r="FT21" s="1071"/>
      <c r="FU21" s="1071"/>
      <c r="FV21" s="1071"/>
      <c r="FW21" s="1071"/>
      <c r="FX21" s="1071"/>
      <c r="FY21" s="1071"/>
      <c r="FZ21" s="1071"/>
      <c r="GA21" s="1071"/>
      <c r="GB21" s="1071"/>
      <c r="GC21" s="1071"/>
      <c r="GD21" s="1071"/>
      <c r="GE21" s="1071"/>
      <c r="GF21" s="1071"/>
      <c r="GG21" s="1071"/>
      <c r="GH21" s="1071"/>
      <c r="GI21" s="1071"/>
      <c r="GJ21" s="1071"/>
      <c r="GK21" s="1071"/>
      <c r="GL21" s="1071"/>
      <c r="GM21" s="1071"/>
      <c r="GN21" s="1071"/>
      <c r="GO21" s="1071"/>
      <c r="GP21" s="1071"/>
      <c r="GQ21" s="1071"/>
      <c r="GR21" s="1071"/>
      <c r="GS21" s="1071"/>
      <c r="GT21" s="1071"/>
      <c r="GU21" s="1071"/>
      <c r="GV21" s="1071"/>
      <c r="GW21" s="1071"/>
      <c r="GX21" s="1071"/>
      <c r="GY21" s="1071"/>
      <c r="GZ21" s="1071"/>
      <c r="HA21" s="1071"/>
      <c r="HB21" s="1071"/>
      <c r="HC21" s="1071"/>
      <c r="HD21" s="1071"/>
      <c r="HE21" s="1071"/>
      <c r="HF21" s="1071"/>
      <c r="HG21" s="1071"/>
      <c r="HH21" s="1071"/>
      <c r="HI21" s="1071"/>
      <c r="HJ21" s="1071"/>
      <c r="HK21" s="1071"/>
      <c r="HL21" s="1071"/>
      <c r="HM21" s="1071"/>
      <c r="HN21" s="1071"/>
      <c r="HO21" s="1071"/>
      <c r="HP21" s="1071"/>
      <c r="HQ21" s="1071"/>
      <c r="HR21" s="1071"/>
      <c r="HS21" s="1071"/>
      <c r="HT21" s="1071"/>
      <c r="HU21" s="1071"/>
      <c r="HV21" s="1071"/>
      <c r="HW21" s="1071"/>
      <c r="HX21" s="1071"/>
      <c r="HY21" s="1071"/>
      <c r="HZ21" s="1071"/>
      <c r="IA21" s="1071"/>
      <c r="IB21" s="1071"/>
      <c r="IC21" s="1071"/>
      <c r="ID21" s="1071"/>
      <c r="IE21" s="1071"/>
      <c r="IF21" s="1071"/>
      <c r="IG21" s="1071"/>
      <c r="IH21" s="1071"/>
      <c r="II21" s="1071"/>
      <c r="IJ21" s="1071"/>
      <c r="IK21" s="1071"/>
      <c r="IL21" s="1071"/>
      <c r="IM21" s="1071"/>
      <c r="IN21" s="1071"/>
      <c r="IO21" s="1071"/>
      <c r="IP21" s="1071"/>
      <c r="IQ21" s="1071"/>
      <c r="IR21" s="1071"/>
      <c r="IS21" s="1071"/>
      <c r="IT21" s="1071"/>
      <c r="IU21" s="1071"/>
      <c r="IV21" s="1071"/>
      <c r="IW21" s="1071"/>
      <c r="IX21" s="1071"/>
      <c r="IY21" s="1071"/>
      <c r="IZ21" s="1071"/>
      <c r="JA21" s="1071"/>
      <c r="JB21" s="1071"/>
      <c r="JC21" s="1071"/>
      <c r="JD21" s="1071"/>
      <c r="JE21" s="1071"/>
      <c r="JF21" s="1071"/>
      <c r="JG21" s="1071"/>
      <c r="JH21" s="1071"/>
      <c r="JI21" s="1071"/>
      <c r="JJ21" s="1071"/>
      <c r="JK21" s="1071"/>
      <c r="JL21" s="1071"/>
      <c r="JM21" s="1071"/>
      <c r="JN21" s="1071"/>
      <c r="JO21" s="1071"/>
      <c r="JP21" s="1071"/>
      <c r="JQ21" s="1071"/>
      <c r="JR21" s="1071"/>
      <c r="JS21" s="1071"/>
      <c r="JT21" s="1071"/>
      <c r="JU21" s="1071"/>
      <c r="JV21" s="1071"/>
    </row>
    <row r="22" spans="1:282" ht="23.25" customHeight="1" x14ac:dyDescent="0.3">
      <c r="A22" s="164"/>
      <c r="B22" s="364" t="s">
        <v>592</v>
      </c>
      <c r="C22" s="1068">
        <v>1001250</v>
      </c>
      <c r="D22" s="1068">
        <v>455390</v>
      </c>
      <c r="E22" s="1068">
        <v>180734</v>
      </c>
      <c r="F22" s="1068">
        <v>170430</v>
      </c>
      <c r="G22" s="1068">
        <v>189546</v>
      </c>
      <c r="H22" s="1068">
        <v>5150</v>
      </c>
      <c r="I22" s="489"/>
      <c r="J22" s="1068">
        <v>49200</v>
      </c>
      <c r="K22" s="1068">
        <v>21800</v>
      </c>
      <c r="L22" s="1068">
        <v>27200</v>
      </c>
      <c r="M22" s="1068">
        <v>11400</v>
      </c>
      <c r="N22" s="1068">
        <v>10600</v>
      </c>
      <c r="O22" s="1068">
        <v>11300</v>
      </c>
      <c r="P22" s="1068">
        <v>7250</v>
      </c>
      <c r="Q22" s="1068">
        <v>8120</v>
      </c>
      <c r="R22" s="1068">
        <v>5760</v>
      </c>
      <c r="S22" s="1068">
        <v>4190</v>
      </c>
      <c r="T22" s="1068">
        <v>5050</v>
      </c>
      <c r="U22" s="1068">
        <v>4640</v>
      </c>
      <c r="V22" s="1068">
        <v>5540</v>
      </c>
      <c r="W22" s="1068">
        <v>4920</v>
      </c>
      <c r="X22" s="1068">
        <v>3510</v>
      </c>
      <c r="Y22" s="1068">
        <v>4830</v>
      </c>
      <c r="Z22" s="1068">
        <v>2660</v>
      </c>
      <c r="AA22" s="1068">
        <v>4120</v>
      </c>
      <c r="AB22" s="1068">
        <v>2900</v>
      </c>
      <c r="AC22" s="1068">
        <v>3240</v>
      </c>
      <c r="AD22" s="1068">
        <v>2570</v>
      </c>
      <c r="AE22" s="1068">
        <v>1890</v>
      </c>
      <c r="AF22" s="1068">
        <v>6640</v>
      </c>
      <c r="AG22" s="1068">
        <v>5150</v>
      </c>
      <c r="AH22" s="1068">
        <v>3420</v>
      </c>
      <c r="AI22" s="1068">
        <v>1950</v>
      </c>
      <c r="AJ22" s="1068">
        <v>4270</v>
      </c>
      <c r="AK22" s="1068">
        <v>9270</v>
      </c>
      <c r="AL22" s="1068">
        <v>6640</v>
      </c>
      <c r="AM22" s="1068">
        <v>3000</v>
      </c>
      <c r="AN22" s="1068">
        <v>6910</v>
      </c>
      <c r="AO22" s="1068">
        <v>4430</v>
      </c>
      <c r="AP22" s="1068">
        <v>4320</v>
      </c>
      <c r="AQ22" s="1068">
        <v>45100</v>
      </c>
      <c r="AR22" s="1068">
        <v>18500</v>
      </c>
      <c r="AS22" s="1068">
        <v>11800</v>
      </c>
      <c r="AT22" s="1068">
        <v>8700</v>
      </c>
      <c r="AU22" s="1068">
        <v>8170</v>
      </c>
      <c r="AV22" s="1068">
        <v>6200</v>
      </c>
      <c r="AW22" s="1068">
        <v>5990</v>
      </c>
      <c r="AX22" s="1068">
        <v>3760</v>
      </c>
      <c r="AY22" s="1068">
        <v>1960</v>
      </c>
      <c r="AZ22" s="1068">
        <v>1940</v>
      </c>
      <c r="BA22" s="1068">
        <v>4680</v>
      </c>
      <c r="BB22" s="1068">
        <v>3560</v>
      </c>
      <c r="BC22" s="1068">
        <v>7230</v>
      </c>
      <c r="BD22" s="1068">
        <v>4740</v>
      </c>
      <c r="BE22" s="1068">
        <v>2480</v>
      </c>
      <c r="BF22" s="1068">
        <v>2330</v>
      </c>
      <c r="BG22" s="1068">
        <v>2310</v>
      </c>
      <c r="BH22" s="1068">
        <v>2200</v>
      </c>
      <c r="BI22" s="1068">
        <v>19100</v>
      </c>
      <c r="BJ22" s="1068">
        <v>12100</v>
      </c>
      <c r="BK22" s="1068">
        <v>6210</v>
      </c>
      <c r="BL22" s="1068">
        <v>3640</v>
      </c>
      <c r="BM22" s="1068">
        <v>4170</v>
      </c>
      <c r="BN22" s="1068">
        <v>2620</v>
      </c>
      <c r="BO22" s="1068">
        <v>4830</v>
      </c>
      <c r="BP22" s="1068">
        <v>2380</v>
      </c>
      <c r="BQ22" s="1068" t="s">
        <v>97</v>
      </c>
      <c r="BR22" s="1068">
        <v>16500</v>
      </c>
      <c r="BS22" s="1068">
        <v>11100</v>
      </c>
      <c r="BT22" s="1068">
        <v>7980</v>
      </c>
      <c r="BU22" s="1068">
        <v>4920</v>
      </c>
      <c r="BV22" s="1068">
        <v>4460</v>
      </c>
      <c r="BW22" s="1068">
        <v>4260</v>
      </c>
      <c r="BX22" s="1068">
        <v>3810</v>
      </c>
      <c r="BY22" s="1068">
        <v>3400</v>
      </c>
      <c r="BZ22" s="1068">
        <v>3250</v>
      </c>
      <c r="CA22" s="1068">
        <v>2660</v>
      </c>
      <c r="CB22" s="1068">
        <v>2090</v>
      </c>
      <c r="CC22" s="1068">
        <v>1930</v>
      </c>
      <c r="CD22" s="1068">
        <v>1410</v>
      </c>
      <c r="CE22" s="1068">
        <v>3190</v>
      </c>
      <c r="CF22" s="1068">
        <v>1770</v>
      </c>
      <c r="CG22" s="1068">
        <v>1400</v>
      </c>
      <c r="CH22" s="1068">
        <v>1170</v>
      </c>
      <c r="CI22" s="1068">
        <v>884</v>
      </c>
      <c r="CJ22" s="1068">
        <v>882</v>
      </c>
      <c r="CK22" s="1068">
        <v>884</v>
      </c>
      <c r="CL22" s="1068">
        <v>922</v>
      </c>
      <c r="CM22" s="1068">
        <v>690</v>
      </c>
      <c r="CN22" s="1068">
        <v>513</v>
      </c>
      <c r="CO22" s="1068">
        <v>385</v>
      </c>
      <c r="CP22" s="1068">
        <v>379</v>
      </c>
      <c r="CQ22" s="1068">
        <v>184</v>
      </c>
      <c r="CR22" s="1068">
        <v>175</v>
      </c>
      <c r="CS22" s="1068">
        <v>11100</v>
      </c>
      <c r="CT22" s="1068">
        <v>2080</v>
      </c>
      <c r="CU22" s="1068">
        <v>6900</v>
      </c>
      <c r="CV22" s="1068">
        <v>2800</v>
      </c>
      <c r="CW22" s="1068">
        <v>776</v>
      </c>
      <c r="CX22" s="1068">
        <v>2110</v>
      </c>
      <c r="CY22" s="1068">
        <v>1530</v>
      </c>
      <c r="CZ22" s="1068">
        <v>5160</v>
      </c>
      <c r="DA22" s="1068">
        <v>18200</v>
      </c>
      <c r="DB22" s="1068">
        <v>10900</v>
      </c>
      <c r="DC22" s="1068">
        <v>5510</v>
      </c>
      <c r="DD22" s="1068">
        <v>3960</v>
      </c>
      <c r="DE22" s="1068">
        <v>5650</v>
      </c>
      <c r="DF22" s="1068">
        <v>2030</v>
      </c>
      <c r="DG22" s="1068">
        <v>1190</v>
      </c>
      <c r="DH22" s="1068">
        <v>8540</v>
      </c>
      <c r="DI22" s="1068">
        <v>11100</v>
      </c>
      <c r="DJ22" s="1068">
        <v>21500</v>
      </c>
      <c r="DK22" s="1068">
        <v>19200</v>
      </c>
      <c r="DL22" s="1068">
        <v>16500</v>
      </c>
      <c r="DM22" s="1068">
        <v>11600</v>
      </c>
      <c r="DN22" s="1068">
        <v>12300</v>
      </c>
      <c r="DO22" s="1068">
        <v>11100</v>
      </c>
      <c r="DP22" s="1068">
        <v>9650</v>
      </c>
      <c r="DQ22" s="1068">
        <v>8730</v>
      </c>
      <c r="DR22" s="1068" t="s">
        <v>97</v>
      </c>
      <c r="DS22" s="1068">
        <v>5570</v>
      </c>
      <c r="DT22" s="1068">
        <v>4380</v>
      </c>
      <c r="DU22" s="1068">
        <v>4620</v>
      </c>
      <c r="DV22" s="1068">
        <v>3500</v>
      </c>
      <c r="DW22" s="1068">
        <v>3330</v>
      </c>
      <c r="DX22" s="1068">
        <v>13000</v>
      </c>
      <c r="DY22" s="1068">
        <v>11400</v>
      </c>
      <c r="DZ22" s="1068">
        <v>10200</v>
      </c>
      <c r="EA22" s="1068">
        <v>3850</v>
      </c>
      <c r="EB22" s="1068">
        <v>3440</v>
      </c>
      <c r="EC22" s="1068">
        <v>942</v>
      </c>
      <c r="ED22" s="1068">
        <v>762</v>
      </c>
      <c r="EE22" s="1068">
        <v>689</v>
      </c>
      <c r="EF22" s="1068">
        <v>789</v>
      </c>
      <c r="EG22" s="1068">
        <v>1010</v>
      </c>
      <c r="EH22" s="1068">
        <v>2480</v>
      </c>
      <c r="EI22" s="1068">
        <v>1730</v>
      </c>
      <c r="EJ22" s="1068">
        <v>1200</v>
      </c>
      <c r="EK22" s="1068">
        <v>931</v>
      </c>
      <c r="EL22" s="1068">
        <v>1260</v>
      </c>
      <c r="EM22" s="1068">
        <v>1240</v>
      </c>
      <c r="EN22" s="1068">
        <v>3330</v>
      </c>
      <c r="EO22" s="1068">
        <v>547</v>
      </c>
      <c r="EP22" s="1068">
        <v>983</v>
      </c>
      <c r="EQ22" s="1068">
        <v>605</v>
      </c>
      <c r="ER22" s="1068">
        <v>952</v>
      </c>
      <c r="ES22" s="1068">
        <v>1630</v>
      </c>
      <c r="ET22" s="1068">
        <v>2130</v>
      </c>
      <c r="EU22" s="1068">
        <v>2170</v>
      </c>
      <c r="EV22" s="1068">
        <v>2670</v>
      </c>
      <c r="EW22" s="1068">
        <v>1760</v>
      </c>
      <c r="EX22" s="1068">
        <v>1140</v>
      </c>
      <c r="EY22" s="1068">
        <v>904</v>
      </c>
      <c r="EZ22" s="1068">
        <v>932</v>
      </c>
      <c r="FA22" s="1068">
        <v>1950</v>
      </c>
      <c r="FB22" s="1068">
        <v>321</v>
      </c>
      <c r="FC22" s="1068">
        <v>1260</v>
      </c>
      <c r="FD22" s="1068">
        <v>1080</v>
      </c>
      <c r="FE22" s="1068">
        <v>648</v>
      </c>
      <c r="FF22" s="1068">
        <v>2000</v>
      </c>
      <c r="FG22" s="1068">
        <v>1280</v>
      </c>
      <c r="FH22" s="1068">
        <v>1330</v>
      </c>
      <c r="FI22" s="1068">
        <v>820</v>
      </c>
      <c r="FJ22" s="1068">
        <v>485</v>
      </c>
      <c r="FK22" s="1068">
        <v>441</v>
      </c>
      <c r="FL22" s="1068">
        <v>3110</v>
      </c>
      <c r="FM22" s="1068">
        <v>1440</v>
      </c>
      <c r="FN22" s="1068">
        <v>1170</v>
      </c>
      <c r="FO22" s="1068">
        <v>3030</v>
      </c>
      <c r="FP22" s="1068">
        <v>2390</v>
      </c>
      <c r="FQ22" s="1068">
        <v>2300</v>
      </c>
      <c r="FR22" s="1068">
        <v>4520</v>
      </c>
      <c r="FS22" s="1068">
        <v>1710</v>
      </c>
      <c r="FT22" s="1068">
        <v>603</v>
      </c>
      <c r="FU22" s="1068">
        <v>955</v>
      </c>
      <c r="FV22" s="1068">
        <v>1400</v>
      </c>
      <c r="FW22" s="1068">
        <v>1150</v>
      </c>
      <c r="FX22" s="1068">
        <v>974</v>
      </c>
      <c r="FY22" s="1068">
        <v>465</v>
      </c>
      <c r="FZ22" s="1068">
        <v>448</v>
      </c>
      <c r="GA22" s="1068">
        <v>637</v>
      </c>
      <c r="GB22" s="1068">
        <v>1540</v>
      </c>
      <c r="GC22" s="1068">
        <v>3040</v>
      </c>
      <c r="GD22" s="1068">
        <v>629</v>
      </c>
      <c r="GE22" s="1068">
        <v>752</v>
      </c>
      <c r="GF22" s="1068">
        <v>771</v>
      </c>
      <c r="GG22" s="1068">
        <v>754</v>
      </c>
      <c r="GH22" s="1068">
        <v>573</v>
      </c>
      <c r="GI22" s="1068">
        <v>357</v>
      </c>
      <c r="GJ22" s="1068">
        <v>721</v>
      </c>
      <c r="GK22" s="1068">
        <v>1490</v>
      </c>
      <c r="GL22" s="1068">
        <v>522</v>
      </c>
      <c r="GM22" s="1068">
        <v>1800</v>
      </c>
      <c r="GN22" s="1068">
        <v>1100</v>
      </c>
      <c r="GO22" s="1068">
        <v>725</v>
      </c>
      <c r="GP22" s="1068">
        <v>834</v>
      </c>
      <c r="GQ22" s="1068">
        <v>720</v>
      </c>
      <c r="GR22" s="1068">
        <v>1770</v>
      </c>
      <c r="GS22" s="1068">
        <v>547</v>
      </c>
      <c r="GT22" s="1068">
        <v>1120</v>
      </c>
      <c r="GU22" s="1068">
        <v>422</v>
      </c>
      <c r="GV22" s="1068">
        <v>1870</v>
      </c>
      <c r="GW22" s="1068">
        <v>770</v>
      </c>
      <c r="GX22" s="1068">
        <v>452</v>
      </c>
      <c r="GY22" s="1068">
        <v>4000</v>
      </c>
      <c r="GZ22" s="1068">
        <v>2530</v>
      </c>
      <c r="HA22" s="1068">
        <v>803</v>
      </c>
      <c r="HB22" s="1068">
        <v>647</v>
      </c>
      <c r="HC22" s="1068">
        <v>542</v>
      </c>
      <c r="HD22" s="1068">
        <v>1200</v>
      </c>
      <c r="HE22" s="1068">
        <v>708</v>
      </c>
      <c r="HF22" s="1068">
        <v>758</v>
      </c>
      <c r="HG22" s="1068">
        <v>603</v>
      </c>
      <c r="HH22" s="1068">
        <v>883</v>
      </c>
      <c r="HI22" s="1068">
        <v>1210</v>
      </c>
      <c r="HJ22" s="1068">
        <v>1160</v>
      </c>
      <c r="HK22" s="1068">
        <v>297</v>
      </c>
      <c r="HL22" s="1068">
        <v>1990</v>
      </c>
      <c r="HM22" s="1068">
        <v>2000</v>
      </c>
      <c r="HN22" s="1068">
        <v>1340</v>
      </c>
      <c r="HO22" s="1068">
        <v>853</v>
      </c>
      <c r="HP22" s="1068">
        <v>1420</v>
      </c>
      <c r="HQ22" s="1068">
        <v>2180</v>
      </c>
      <c r="HR22" s="1068">
        <v>1060</v>
      </c>
      <c r="HS22" s="1068">
        <v>1210</v>
      </c>
      <c r="HT22" s="1068">
        <v>394</v>
      </c>
      <c r="HU22" s="1068">
        <v>748</v>
      </c>
      <c r="HV22" s="1068">
        <v>560</v>
      </c>
      <c r="HW22" s="1068">
        <v>664</v>
      </c>
      <c r="HX22" s="1068">
        <v>437</v>
      </c>
      <c r="HY22" s="1068">
        <v>483</v>
      </c>
      <c r="HZ22" s="1068">
        <v>776</v>
      </c>
      <c r="IA22" s="1068">
        <v>703</v>
      </c>
      <c r="IB22" s="1068">
        <v>1710</v>
      </c>
      <c r="IC22" s="1068">
        <v>1000</v>
      </c>
      <c r="ID22" s="1068">
        <v>783</v>
      </c>
      <c r="IE22" s="1068">
        <v>1110</v>
      </c>
      <c r="IF22" s="1068">
        <v>7310</v>
      </c>
      <c r="IG22" s="1068">
        <v>5390</v>
      </c>
      <c r="IH22" s="1068">
        <v>2900</v>
      </c>
      <c r="II22" s="1068">
        <v>1330</v>
      </c>
      <c r="IJ22" s="1068">
        <v>1380</v>
      </c>
      <c r="IK22" s="1068">
        <v>1310</v>
      </c>
      <c r="IL22" s="1068">
        <v>1190</v>
      </c>
      <c r="IM22" s="1068">
        <v>878</v>
      </c>
      <c r="IN22" s="1068">
        <v>711</v>
      </c>
      <c r="IO22" s="1068">
        <v>686</v>
      </c>
      <c r="IP22" s="1068">
        <v>1700</v>
      </c>
      <c r="IQ22" s="1068">
        <v>282</v>
      </c>
      <c r="IR22" s="1068">
        <v>529</v>
      </c>
      <c r="IS22" s="1068">
        <v>349</v>
      </c>
      <c r="IT22" s="1068">
        <v>597</v>
      </c>
      <c r="IU22" s="1068">
        <v>504</v>
      </c>
      <c r="IV22" s="1068">
        <v>431</v>
      </c>
      <c r="IW22" s="1068">
        <v>274</v>
      </c>
      <c r="IX22" s="1068">
        <v>240</v>
      </c>
      <c r="IY22" s="1068">
        <v>471</v>
      </c>
      <c r="IZ22" s="1068">
        <v>654</v>
      </c>
      <c r="JA22" s="1068">
        <v>4650</v>
      </c>
      <c r="JB22" s="1068">
        <v>1860</v>
      </c>
      <c r="JC22" s="1068">
        <v>1070</v>
      </c>
      <c r="JD22" s="1068">
        <v>441</v>
      </c>
      <c r="JE22" s="1068">
        <v>926</v>
      </c>
      <c r="JF22" s="1068">
        <v>737</v>
      </c>
      <c r="JG22" s="1068">
        <v>604</v>
      </c>
      <c r="JH22" s="1068">
        <v>1110</v>
      </c>
      <c r="JI22" s="1068">
        <v>1670</v>
      </c>
      <c r="JJ22" s="1068">
        <v>4120</v>
      </c>
      <c r="JK22" s="1068">
        <v>663</v>
      </c>
      <c r="JL22" s="1068">
        <v>845</v>
      </c>
      <c r="JM22" s="1068">
        <v>1180</v>
      </c>
      <c r="JN22" s="1068">
        <v>1080</v>
      </c>
      <c r="JO22" s="1068">
        <v>1830</v>
      </c>
      <c r="JP22" s="1068">
        <v>614</v>
      </c>
      <c r="JQ22" s="1068">
        <v>282</v>
      </c>
      <c r="JR22" s="1068">
        <v>342</v>
      </c>
      <c r="JS22" s="1068">
        <v>527</v>
      </c>
      <c r="JT22" s="1068">
        <v>565</v>
      </c>
      <c r="JU22" s="1068">
        <v>1130</v>
      </c>
      <c r="JV22" s="1068">
        <v>5150</v>
      </c>
    </row>
    <row r="23" spans="1:282" ht="23.25" customHeight="1" x14ac:dyDescent="0.3">
      <c r="A23" s="164"/>
      <c r="B23" s="46" t="s">
        <v>681</v>
      </c>
      <c r="C23" s="1068">
        <v>914834</v>
      </c>
      <c r="D23" s="1068">
        <v>430278</v>
      </c>
      <c r="E23" s="1068">
        <v>160611</v>
      </c>
      <c r="F23" s="1068">
        <v>139282</v>
      </c>
      <c r="G23" s="1068">
        <v>179525.12299999999</v>
      </c>
      <c r="H23" s="1068">
        <v>5136.4219999999996</v>
      </c>
      <c r="I23" s="489"/>
      <c r="J23" s="1068">
        <v>45861</v>
      </c>
      <c r="K23" s="1068">
        <v>20455</v>
      </c>
      <c r="L23" s="1068">
        <v>26537</v>
      </c>
      <c r="M23" s="1068">
        <v>10146</v>
      </c>
      <c r="N23" s="1068">
        <v>10440</v>
      </c>
      <c r="O23" s="1068">
        <v>10925</v>
      </c>
      <c r="P23" s="1068">
        <v>7062</v>
      </c>
      <c r="Q23" s="1068">
        <v>8144</v>
      </c>
      <c r="R23" s="1068">
        <v>5314</v>
      </c>
      <c r="S23" s="1068">
        <v>4059</v>
      </c>
      <c r="T23" s="1068">
        <v>4691</v>
      </c>
      <c r="U23" s="1068">
        <v>4203</v>
      </c>
      <c r="V23" s="1068">
        <v>4898</v>
      </c>
      <c r="W23" s="1068">
        <v>4613</v>
      </c>
      <c r="X23" s="1068">
        <v>3555</v>
      </c>
      <c r="Y23" s="1068">
        <v>4126</v>
      </c>
      <c r="Z23" s="1068">
        <v>2458</v>
      </c>
      <c r="AA23" s="1068">
        <v>4195</v>
      </c>
      <c r="AB23" s="1068">
        <v>2812</v>
      </c>
      <c r="AC23" s="1068">
        <v>2794</v>
      </c>
      <c r="AD23" s="1068">
        <v>2147</v>
      </c>
      <c r="AE23" s="1068">
        <v>1629</v>
      </c>
      <c r="AF23" s="1068">
        <v>6488</v>
      </c>
      <c r="AG23" s="1068">
        <v>4857</v>
      </c>
      <c r="AH23" s="1068">
        <v>3359</v>
      </c>
      <c r="AI23" s="1068">
        <v>1849</v>
      </c>
      <c r="AJ23" s="1068">
        <v>3839</v>
      </c>
      <c r="AK23" s="1068">
        <v>7903</v>
      </c>
      <c r="AL23" s="1068">
        <v>5671</v>
      </c>
      <c r="AM23" s="1068">
        <v>2818</v>
      </c>
      <c r="AN23" s="1068">
        <v>6229</v>
      </c>
      <c r="AO23" s="1068">
        <v>3985</v>
      </c>
      <c r="AP23" s="1068">
        <v>3909</v>
      </c>
      <c r="AQ23" s="1068">
        <v>44194</v>
      </c>
      <c r="AR23" s="1068">
        <v>18087</v>
      </c>
      <c r="AS23" s="1068">
        <v>10450</v>
      </c>
      <c r="AT23" s="1068">
        <v>8304</v>
      </c>
      <c r="AU23" s="1068">
        <v>8105</v>
      </c>
      <c r="AV23" s="1068">
        <v>6035</v>
      </c>
      <c r="AW23" s="1068">
        <v>5719</v>
      </c>
      <c r="AX23" s="1068">
        <v>3713</v>
      </c>
      <c r="AY23" s="1068">
        <v>1871</v>
      </c>
      <c r="AZ23" s="1068">
        <v>1838</v>
      </c>
      <c r="BA23" s="1068">
        <v>4479</v>
      </c>
      <c r="BB23" s="1068">
        <v>3447</v>
      </c>
      <c r="BC23" s="1068">
        <v>6318</v>
      </c>
      <c r="BD23" s="1068">
        <v>3934</v>
      </c>
      <c r="BE23" s="1068">
        <v>2156</v>
      </c>
      <c r="BF23" s="1068">
        <v>2573</v>
      </c>
      <c r="BG23" s="1068">
        <v>2132</v>
      </c>
      <c r="BH23" s="1068">
        <v>2341</v>
      </c>
      <c r="BI23" s="1068">
        <v>18160</v>
      </c>
      <c r="BJ23" s="1068">
        <v>11989</v>
      </c>
      <c r="BK23" s="1068">
        <v>6373</v>
      </c>
      <c r="BL23" s="1068">
        <v>3465</v>
      </c>
      <c r="BM23" s="1068">
        <v>3999</v>
      </c>
      <c r="BN23" s="1068">
        <v>2268</v>
      </c>
      <c r="BO23" s="1068">
        <v>4179</v>
      </c>
      <c r="BP23" s="1068">
        <v>2153</v>
      </c>
      <c r="BQ23" s="1068" t="s">
        <v>97</v>
      </c>
      <c r="BR23" s="1068">
        <v>13859</v>
      </c>
      <c r="BS23" s="1068">
        <v>10554</v>
      </c>
      <c r="BT23" s="1068">
        <v>6779</v>
      </c>
      <c r="BU23" s="1068">
        <v>4313</v>
      </c>
      <c r="BV23" s="1068">
        <v>4061</v>
      </c>
      <c r="BW23" s="1068">
        <v>3769</v>
      </c>
      <c r="BX23" s="1068">
        <v>2846</v>
      </c>
      <c r="BY23" s="1068">
        <v>2591</v>
      </c>
      <c r="BZ23" s="1068">
        <v>2383</v>
      </c>
      <c r="CA23" s="1068">
        <v>2434</v>
      </c>
      <c r="CB23" s="1068">
        <v>1570</v>
      </c>
      <c r="CC23" s="1068">
        <v>1624</v>
      </c>
      <c r="CD23" s="1068">
        <v>977</v>
      </c>
      <c r="CE23" s="1068">
        <v>2764</v>
      </c>
      <c r="CF23" s="1068">
        <v>1776</v>
      </c>
      <c r="CG23" s="1068">
        <v>1251</v>
      </c>
      <c r="CH23" s="1068">
        <v>959</v>
      </c>
      <c r="CI23" s="1068">
        <v>859</v>
      </c>
      <c r="CJ23" s="1068">
        <v>808</v>
      </c>
      <c r="CK23" s="1068">
        <v>808</v>
      </c>
      <c r="CL23" s="1068">
        <v>779</v>
      </c>
      <c r="CM23" s="1068">
        <v>606</v>
      </c>
      <c r="CN23" s="1068">
        <v>455</v>
      </c>
      <c r="CO23" s="1068">
        <v>375</v>
      </c>
      <c r="CP23" s="1068">
        <v>355</v>
      </c>
      <c r="CQ23" s="1068">
        <v>204</v>
      </c>
      <c r="CR23" s="1068">
        <v>163</v>
      </c>
      <c r="CS23" s="1068">
        <v>10377</v>
      </c>
      <c r="CT23" s="1068">
        <v>2084</v>
      </c>
      <c r="CU23" s="1068">
        <v>6832</v>
      </c>
      <c r="CV23" s="1068">
        <v>2666</v>
      </c>
      <c r="CW23" s="1068">
        <v>747</v>
      </c>
      <c r="CX23" s="1068">
        <v>2077</v>
      </c>
      <c r="CY23" s="1068">
        <v>1513</v>
      </c>
      <c r="CZ23" s="1068">
        <v>5151</v>
      </c>
      <c r="DA23" s="1068">
        <v>15473</v>
      </c>
      <c r="DB23" s="1068">
        <v>8552</v>
      </c>
      <c r="DC23" s="1068">
        <v>4122</v>
      </c>
      <c r="DD23" s="1068">
        <v>3258</v>
      </c>
      <c r="DE23" s="1068">
        <v>4558</v>
      </c>
      <c r="DF23" s="1068">
        <v>1447</v>
      </c>
      <c r="DG23" s="1068">
        <v>1057</v>
      </c>
      <c r="DH23" s="1068">
        <v>8595</v>
      </c>
      <c r="DI23" s="1068">
        <v>12159</v>
      </c>
      <c r="DJ23" s="1068">
        <v>16504</v>
      </c>
      <c r="DK23" s="1068">
        <v>14996</v>
      </c>
      <c r="DL23" s="1068">
        <v>12580</v>
      </c>
      <c r="DM23" s="1068">
        <v>10722</v>
      </c>
      <c r="DN23" s="1068">
        <v>10199</v>
      </c>
      <c r="DO23" s="1068">
        <v>8120</v>
      </c>
      <c r="DP23" s="1068">
        <v>7650</v>
      </c>
      <c r="DQ23" s="1068">
        <v>6665</v>
      </c>
      <c r="DR23" s="1068" t="s">
        <v>97</v>
      </c>
      <c r="DS23" s="1068">
        <v>4334</v>
      </c>
      <c r="DT23" s="1068">
        <v>3566</v>
      </c>
      <c r="DU23" s="1068">
        <v>3668</v>
      </c>
      <c r="DV23" s="1068">
        <v>2802</v>
      </c>
      <c r="DW23" s="1068">
        <v>2589</v>
      </c>
      <c r="DX23" s="1068">
        <v>10628</v>
      </c>
      <c r="DY23" s="1068">
        <v>10828</v>
      </c>
      <c r="DZ23" s="1068">
        <v>9991</v>
      </c>
      <c r="EA23" s="1068">
        <v>3430</v>
      </c>
      <c r="EB23" s="1068">
        <v>3316</v>
      </c>
      <c r="EC23" s="1068">
        <v>980</v>
      </c>
      <c r="ED23" s="1068">
        <v>698</v>
      </c>
      <c r="EE23" s="1068">
        <v>731</v>
      </c>
      <c r="EF23" s="1068">
        <v>723</v>
      </c>
      <c r="EG23" s="1068">
        <v>914</v>
      </c>
      <c r="EH23" s="1068">
        <v>2194</v>
      </c>
      <c r="EI23" s="1068">
        <v>1538</v>
      </c>
      <c r="EJ23" s="1068">
        <v>1072</v>
      </c>
      <c r="EK23" s="1068">
        <v>917</v>
      </c>
      <c r="EL23" s="1068">
        <v>1147</v>
      </c>
      <c r="EM23" s="1068">
        <v>1110</v>
      </c>
      <c r="EN23" s="1068">
        <v>3194</v>
      </c>
      <c r="EO23" s="1068">
        <v>597</v>
      </c>
      <c r="EP23" s="1068">
        <v>892</v>
      </c>
      <c r="EQ23" s="1068">
        <v>629</v>
      </c>
      <c r="ER23" s="1068">
        <v>987</v>
      </c>
      <c r="ES23" s="1068">
        <v>1420</v>
      </c>
      <c r="ET23" s="1068">
        <v>1836</v>
      </c>
      <c r="EU23" s="1068">
        <v>2004</v>
      </c>
      <c r="EV23" s="1068">
        <v>2603</v>
      </c>
      <c r="EW23" s="1068">
        <v>1581</v>
      </c>
      <c r="EX23" s="1068">
        <v>1102</v>
      </c>
      <c r="EY23" s="1068">
        <v>932</v>
      </c>
      <c r="EZ23" s="1068">
        <v>954</v>
      </c>
      <c r="FA23" s="1068">
        <v>1771</v>
      </c>
      <c r="FB23" s="1068">
        <v>349</v>
      </c>
      <c r="FC23" s="1068">
        <v>1128</v>
      </c>
      <c r="FD23" s="1068">
        <v>1073</v>
      </c>
      <c r="FE23" s="1068">
        <v>666</v>
      </c>
      <c r="FF23" s="1068">
        <v>1992</v>
      </c>
      <c r="FG23" s="1068">
        <v>1246</v>
      </c>
      <c r="FH23" s="1068">
        <v>1396</v>
      </c>
      <c r="FI23" s="1068">
        <v>762</v>
      </c>
      <c r="FJ23" s="1068">
        <v>468</v>
      </c>
      <c r="FK23" s="1068">
        <v>399</v>
      </c>
      <c r="FL23" s="1068">
        <v>2893</v>
      </c>
      <c r="FM23" s="1068">
        <v>1288</v>
      </c>
      <c r="FN23" s="1068">
        <v>1063</v>
      </c>
      <c r="FO23" s="1068">
        <v>2834</v>
      </c>
      <c r="FP23" s="1068">
        <v>2578</v>
      </c>
      <c r="FQ23" s="1068">
        <v>2082</v>
      </c>
      <c r="FR23" s="1068">
        <v>4082</v>
      </c>
      <c r="FS23" s="1068">
        <v>1515</v>
      </c>
      <c r="FT23" s="1068">
        <v>541</v>
      </c>
      <c r="FU23" s="1068">
        <v>832</v>
      </c>
      <c r="FV23" s="1068">
        <v>1471</v>
      </c>
      <c r="FW23" s="1068">
        <v>1071</v>
      </c>
      <c r="FX23" s="1068">
        <v>868</v>
      </c>
      <c r="FY23" s="1068">
        <v>429</v>
      </c>
      <c r="FZ23" s="1068">
        <v>405</v>
      </c>
      <c r="GA23" s="1068">
        <v>595</v>
      </c>
      <c r="GB23" s="1068">
        <v>1409</v>
      </c>
      <c r="GC23" s="1068">
        <v>2817</v>
      </c>
      <c r="GD23" s="1068">
        <v>720</v>
      </c>
      <c r="GE23" s="1068">
        <v>722</v>
      </c>
      <c r="GF23" s="1068">
        <v>705</v>
      </c>
      <c r="GG23" s="1068">
        <v>644</v>
      </c>
      <c r="GH23" s="1068">
        <v>531</v>
      </c>
      <c r="GI23" s="1068">
        <v>327</v>
      </c>
      <c r="GJ23" s="1068">
        <v>724</v>
      </c>
      <c r="GK23" s="1068">
        <v>1351</v>
      </c>
      <c r="GL23" s="1068">
        <v>490</v>
      </c>
      <c r="GM23" s="1068">
        <v>1834</v>
      </c>
      <c r="GN23" s="1068">
        <v>1042</v>
      </c>
      <c r="GO23" s="1068">
        <v>945</v>
      </c>
      <c r="GP23" s="1068">
        <v>874</v>
      </c>
      <c r="GQ23" s="1068">
        <v>744</v>
      </c>
      <c r="GR23" s="1068">
        <v>1686</v>
      </c>
      <c r="GS23" s="1068">
        <v>479</v>
      </c>
      <c r="GT23" s="1068">
        <v>1049</v>
      </c>
      <c r="GU23" s="1068">
        <v>403</v>
      </c>
      <c r="GV23" s="1068">
        <v>1763</v>
      </c>
      <c r="GW23" s="1068">
        <v>712</v>
      </c>
      <c r="GX23" s="1068">
        <v>434</v>
      </c>
      <c r="GY23" s="1068">
        <v>3692</v>
      </c>
      <c r="GZ23" s="1068">
        <v>2354</v>
      </c>
      <c r="HA23" s="1068">
        <v>746</v>
      </c>
      <c r="HB23" s="1068">
        <v>608</v>
      </c>
      <c r="HC23" s="1068">
        <v>529</v>
      </c>
      <c r="HD23" s="1068">
        <v>1233</v>
      </c>
      <c r="HE23" s="1068">
        <v>733</v>
      </c>
      <c r="HF23" s="1068">
        <v>690</v>
      </c>
      <c r="HG23" s="1068">
        <v>614</v>
      </c>
      <c r="HH23" s="1068">
        <v>941</v>
      </c>
      <c r="HI23" s="1068">
        <v>1094</v>
      </c>
      <c r="HJ23" s="1068">
        <v>1037</v>
      </c>
      <c r="HK23" s="1068">
        <v>388</v>
      </c>
      <c r="HL23" s="1068">
        <v>1874</v>
      </c>
      <c r="HM23" s="1068">
        <v>1907</v>
      </c>
      <c r="HN23" s="1068">
        <v>1275</v>
      </c>
      <c r="HO23" s="1068">
        <v>770</v>
      </c>
      <c r="HP23" s="1068">
        <v>1442</v>
      </c>
      <c r="HQ23" s="1068">
        <v>1932</v>
      </c>
      <c r="HR23" s="1068">
        <v>947</v>
      </c>
      <c r="HS23" s="1068">
        <v>984</v>
      </c>
      <c r="HT23" s="1068">
        <v>493</v>
      </c>
      <c r="HU23" s="1068">
        <v>777</v>
      </c>
      <c r="HV23" s="1068">
        <v>615</v>
      </c>
      <c r="HW23" s="1068">
        <v>704</v>
      </c>
      <c r="HX23" s="1068">
        <v>473</v>
      </c>
      <c r="HY23" s="1068">
        <v>456</v>
      </c>
      <c r="HZ23" s="1068">
        <v>738</v>
      </c>
      <c r="IA23" s="1068">
        <v>727</v>
      </c>
      <c r="IB23" s="1068">
        <v>1531</v>
      </c>
      <c r="IC23" s="1068">
        <v>942</v>
      </c>
      <c r="ID23" s="1068">
        <v>739</v>
      </c>
      <c r="IE23" s="1068">
        <v>1128</v>
      </c>
      <c r="IF23" s="1068">
        <v>7061</v>
      </c>
      <c r="IG23" s="1068">
        <v>5211</v>
      </c>
      <c r="IH23" s="1068">
        <v>2826</v>
      </c>
      <c r="II23" s="1068">
        <v>1304</v>
      </c>
      <c r="IJ23" s="1068">
        <v>1285</v>
      </c>
      <c r="IK23" s="1068">
        <v>1394</v>
      </c>
      <c r="IL23" s="1068">
        <v>1154</v>
      </c>
      <c r="IM23" s="1068">
        <v>820</v>
      </c>
      <c r="IN23" s="1068">
        <v>612</v>
      </c>
      <c r="IO23" s="1068">
        <v>687</v>
      </c>
      <c r="IP23" s="1068">
        <v>1526</v>
      </c>
      <c r="IQ23" s="1068">
        <v>261</v>
      </c>
      <c r="IR23" s="1068">
        <v>477</v>
      </c>
      <c r="IS23" s="1068">
        <v>319</v>
      </c>
      <c r="IT23" s="1068">
        <v>516</v>
      </c>
      <c r="IU23" s="1068">
        <v>443</v>
      </c>
      <c r="IV23" s="1068">
        <v>373</v>
      </c>
      <c r="IW23" s="1068">
        <v>233</v>
      </c>
      <c r="IX23" s="1068">
        <v>215</v>
      </c>
      <c r="IY23" s="1068">
        <v>411</v>
      </c>
      <c r="IZ23" s="1068">
        <v>581</v>
      </c>
      <c r="JA23" s="1068">
        <v>4238</v>
      </c>
      <c r="JB23" s="1068">
        <v>1628</v>
      </c>
      <c r="JC23" s="1068">
        <v>1085</v>
      </c>
      <c r="JD23" s="1068">
        <v>440</v>
      </c>
      <c r="JE23" s="1068">
        <v>947</v>
      </c>
      <c r="JF23" s="1068">
        <v>690</v>
      </c>
      <c r="JG23" s="1068">
        <v>522</v>
      </c>
      <c r="JH23" s="1068">
        <v>959</v>
      </c>
      <c r="JI23" s="1068">
        <v>1511</v>
      </c>
      <c r="JJ23" s="1068">
        <v>3593</v>
      </c>
      <c r="JK23" s="1068">
        <v>626</v>
      </c>
      <c r="JL23" s="1068">
        <v>761</v>
      </c>
      <c r="JM23" s="1068">
        <v>1123</v>
      </c>
      <c r="JN23" s="1068">
        <v>974</v>
      </c>
      <c r="JO23" s="1068">
        <v>1723</v>
      </c>
      <c r="JP23" s="1068">
        <v>559</v>
      </c>
      <c r="JQ23" s="1068">
        <v>252</v>
      </c>
      <c r="JR23" s="1068">
        <v>374</v>
      </c>
      <c r="JS23" s="1068">
        <v>587</v>
      </c>
      <c r="JT23" s="1068">
        <v>577</v>
      </c>
      <c r="JU23" s="1068">
        <v>1182</v>
      </c>
      <c r="JV23" s="1068">
        <v>5136</v>
      </c>
    </row>
    <row r="24" spans="1:282" ht="23.25" customHeight="1" x14ac:dyDescent="0.3">
      <c r="A24" s="164"/>
      <c r="B24" s="47" t="s">
        <v>594</v>
      </c>
      <c r="C24" s="1068">
        <v>922568</v>
      </c>
      <c r="D24" s="1068">
        <v>428110</v>
      </c>
      <c r="E24" s="1068">
        <v>159783</v>
      </c>
      <c r="F24" s="1068">
        <v>145730</v>
      </c>
      <c r="G24" s="1068">
        <v>184045</v>
      </c>
      <c r="H24" s="1068">
        <v>4900</v>
      </c>
      <c r="I24" s="489"/>
      <c r="J24" s="1068">
        <v>43900</v>
      </c>
      <c r="K24" s="1068">
        <v>20500</v>
      </c>
      <c r="L24" s="1068">
        <v>26700</v>
      </c>
      <c r="M24" s="1068">
        <v>10000</v>
      </c>
      <c r="N24" s="1068">
        <v>10400</v>
      </c>
      <c r="O24" s="1068">
        <v>11100</v>
      </c>
      <c r="P24" s="1068">
        <v>7040</v>
      </c>
      <c r="Q24" s="1068">
        <v>8140</v>
      </c>
      <c r="R24" s="1068">
        <v>5310</v>
      </c>
      <c r="S24" s="1068">
        <v>4050</v>
      </c>
      <c r="T24" s="1068">
        <v>4690</v>
      </c>
      <c r="U24" s="1068">
        <v>4320</v>
      </c>
      <c r="V24" s="1068">
        <v>5010</v>
      </c>
      <c r="W24" s="1068">
        <v>4430</v>
      </c>
      <c r="X24" s="1068">
        <v>3570</v>
      </c>
      <c r="Y24" s="1068">
        <v>4240</v>
      </c>
      <c r="Z24" s="1068">
        <v>2480</v>
      </c>
      <c r="AA24" s="1068">
        <v>4160</v>
      </c>
      <c r="AB24" s="1068">
        <v>2830</v>
      </c>
      <c r="AC24" s="1068">
        <v>2880</v>
      </c>
      <c r="AD24" s="1068">
        <v>2210</v>
      </c>
      <c r="AE24" s="1068">
        <v>1690</v>
      </c>
      <c r="AF24" s="1068">
        <v>6470</v>
      </c>
      <c r="AG24" s="1068">
        <v>4890</v>
      </c>
      <c r="AH24" s="1068">
        <v>3390</v>
      </c>
      <c r="AI24" s="1068">
        <v>1780</v>
      </c>
      <c r="AJ24" s="1068">
        <v>3850</v>
      </c>
      <c r="AK24" s="1068">
        <v>7830</v>
      </c>
      <c r="AL24" s="1068">
        <v>5460</v>
      </c>
      <c r="AM24" s="1068">
        <v>2620</v>
      </c>
      <c r="AN24" s="1068">
        <v>6210</v>
      </c>
      <c r="AO24" s="1068">
        <v>3970</v>
      </c>
      <c r="AP24" s="1068">
        <v>3900</v>
      </c>
      <c r="AQ24" s="1068">
        <v>44100</v>
      </c>
      <c r="AR24" s="1068">
        <v>18200</v>
      </c>
      <c r="AS24" s="1068">
        <v>10400</v>
      </c>
      <c r="AT24" s="1068">
        <v>8330</v>
      </c>
      <c r="AU24" s="1068">
        <v>8180</v>
      </c>
      <c r="AV24" s="1068">
        <v>6070</v>
      </c>
      <c r="AW24" s="1068">
        <v>5710</v>
      </c>
      <c r="AX24" s="1068">
        <v>3620</v>
      </c>
      <c r="AY24" s="1068">
        <v>1850</v>
      </c>
      <c r="AZ24" s="1068">
        <v>1850</v>
      </c>
      <c r="BA24" s="1068">
        <v>4440</v>
      </c>
      <c r="BB24" s="1068">
        <v>3410</v>
      </c>
      <c r="BC24" s="1068">
        <v>6250</v>
      </c>
      <c r="BD24" s="1068">
        <v>4140</v>
      </c>
      <c r="BE24" s="1068">
        <v>2030</v>
      </c>
      <c r="BF24" s="1068">
        <v>2320</v>
      </c>
      <c r="BG24" s="1068">
        <v>2240</v>
      </c>
      <c r="BH24" s="1068">
        <v>2280</v>
      </c>
      <c r="BI24" s="1068">
        <v>18300</v>
      </c>
      <c r="BJ24" s="1068">
        <v>12100</v>
      </c>
      <c r="BK24" s="1068">
        <v>6100</v>
      </c>
      <c r="BL24" s="1068">
        <v>3450</v>
      </c>
      <c r="BM24" s="1068">
        <v>4000</v>
      </c>
      <c r="BN24" s="1068">
        <v>2280</v>
      </c>
      <c r="BO24" s="1068">
        <v>4210</v>
      </c>
      <c r="BP24" s="1068">
        <v>2230</v>
      </c>
      <c r="BQ24" s="1068" t="s">
        <v>97</v>
      </c>
      <c r="BR24" s="1068">
        <v>13640</v>
      </c>
      <c r="BS24" s="1068">
        <v>10407</v>
      </c>
      <c r="BT24" s="1068">
        <v>6080</v>
      </c>
      <c r="BU24" s="1068">
        <v>4260</v>
      </c>
      <c r="BV24" s="1068">
        <v>3990</v>
      </c>
      <c r="BW24" s="1068">
        <v>3440</v>
      </c>
      <c r="BX24" s="1068">
        <v>3080</v>
      </c>
      <c r="BY24" s="1068">
        <v>2730</v>
      </c>
      <c r="BZ24" s="1068">
        <v>2600</v>
      </c>
      <c r="CA24" s="1068">
        <v>2490</v>
      </c>
      <c r="CB24" s="1068">
        <v>1700</v>
      </c>
      <c r="CC24" s="1068">
        <v>1560</v>
      </c>
      <c r="CD24" s="1068">
        <v>1000</v>
      </c>
      <c r="CE24" s="1068">
        <v>2740</v>
      </c>
      <c r="CF24" s="1068">
        <v>1760</v>
      </c>
      <c r="CG24" s="1068">
        <v>1240</v>
      </c>
      <c r="CH24" s="1068">
        <v>950</v>
      </c>
      <c r="CI24" s="1068">
        <v>850</v>
      </c>
      <c r="CJ24" s="1068">
        <v>800</v>
      </c>
      <c r="CK24" s="1068">
        <v>800</v>
      </c>
      <c r="CL24" s="1068">
        <v>770</v>
      </c>
      <c r="CM24" s="1068">
        <v>600</v>
      </c>
      <c r="CN24" s="1068">
        <v>450</v>
      </c>
      <c r="CO24" s="1068">
        <v>370</v>
      </c>
      <c r="CP24" s="1068">
        <v>350</v>
      </c>
      <c r="CQ24" s="1068">
        <v>200</v>
      </c>
      <c r="CR24" s="1068">
        <v>160</v>
      </c>
      <c r="CS24" s="1068">
        <v>10410</v>
      </c>
      <c r="CT24" s="1068">
        <v>2080</v>
      </c>
      <c r="CU24" s="1068">
        <v>6840</v>
      </c>
      <c r="CV24" s="1068">
        <v>2720</v>
      </c>
      <c r="CW24" s="1068">
        <v>700</v>
      </c>
      <c r="CX24" s="1068">
        <v>2060</v>
      </c>
      <c r="CY24" s="1068">
        <v>1500</v>
      </c>
      <c r="CZ24" s="1068">
        <v>5100</v>
      </c>
      <c r="DA24" s="1068">
        <v>15500</v>
      </c>
      <c r="DB24" s="1068">
        <v>8930</v>
      </c>
      <c r="DC24" s="1068">
        <v>4406</v>
      </c>
      <c r="DD24" s="1068">
        <v>3020</v>
      </c>
      <c r="DE24" s="1068">
        <v>4700</v>
      </c>
      <c r="DF24" s="1068">
        <v>1640</v>
      </c>
      <c r="DG24" s="1068">
        <v>1060</v>
      </c>
      <c r="DH24" s="1068">
        <v>8500</v>
      </c>
      <c r="DI24" s="1068">
        <v>11600</v>
      </c>
      <c r="DJ24" s="1068">
        <v>17400</v>
      </c>
      <c r="DK24" s="1068">
        <v>15710</v>
      </c>
      <c r="DL24" s="1068">
        <v>13700</v>
      </c>
      <c r="DM24" s="1068">
        <v>11410</v>
      </c>
      <c r="DN24" s="1068">
        <v>10600</v>
      </c>
      <c r="DO24" s="1068">
        <v>8700</v>
      </c>
      <c r="DP24" s="1068">
        <v>8250</v>
      </c>
      <c r="DQ24" s="1068">
        <v>7340</v>
      </c>
      <c r="DR24" s="1068" t="s">
        <v>97</v>
      </c>
      <c r="DS24" s="1068">
        <v>4590</v>
      </c>
      <c r="DT24" s="1068">
        <v>3810</v>
      </c>
      <c r="DU24" s="1068">
        <v>3750</v>
      </c>
      <c r="DV24" s="1068">
        <v>2830</v>
      </c>
      <c r="DW24" s="1068">
        <v>2690</v>
      </c>
      <c r="DX24" s="1068">
        <v>10790</v>
      </c>
      <c r="DY24" s="1068">
        <v>10800</v>
      </c>
      <c r="DZ24" s="1068">
        <v>9900</v>
      </c>
      <c r="EA24" s="1068">
        <v>3460</v>
      </c>
      <c r="EB24" s="1068">
        <v>3400</v>
      </c>
      <c r="EC24" s="1068">
        <v>989</v>
      </c>
      <c r="ED24" s="1068">
        <v>713</v>
      </c>
      <c r="EE24" s="1068">
        <v>750</v>
      </c>
      <c r="EF24" s="1068">
        <v>746</v>
      </c>
      <c r="EG24" s="1068">
        <v>939</v>
      </c>
      <c r="EH24" s="1068">
        <v>2280</v>
      </c>
      <c r="EI24" s="1068">
        <v>1590</v>
      </c>
      <c r="EJ24" s="1068">
        <v>1110</v>
      </c>
      <c r="EK24" s="1068">
        <v>947</v>
      </c>
      <c r="EL24" s="1068">
        <v>1190</v>
      </c>
      <c r="EM24" s="1068">
        <v>1160</v>
      </c>
      <c r="EN24" s="1068">
        <v>3320</v>
      </c>
      <c r="EO24" s="1068">
        <v>623</v>
      </c>
      <c r="EP24" s="1068">
        <v>928</v>
      </c>
      <c r="EQ24" s="1068">
        <v>652</v>
      </c>
      <c r="ER24" s="1068">
        <v>1030</v>
      </c>
      <c r="ES24" s="1068">
        <v>1470</v>
      </c>
      <c r="ET24" s="1068">
        <v>1920</v>
      </c>
      <c r="EU24" s="1068">
        <v>2090</v>
      </c>
      <c r="EV24" s="1068">
        <v>2710</v>
      </c>
      <c r="EW24" s="1068">
        <v>1650</v>
      </c>
      <c r="EX24" s="1068">
        <v>1100</v>
      </c>
      <c r="EY24" s="1068">
        <v>938</v>
      </c>
      <c r="EZ24" s="1068">
        <v>972</v>
      </c>
      <c r="FA24" s="1068">
        <v>1830</v>
      </c>
      <c r="FB24" s="1068">
        <v>359</v>
      </c>
      <c r="FC24" s="1068">
        <v>1140</v>
      </c>
      <c r="FD24" s="1068">
        <v>1090</v>
      </c>
      <c r="FE24" s="1068">
        <v>679</v>
      </c>
      <c r="FF24" s="1068">
        <v>2040</v>
      </c>
      <c r="FG24" s="1068">
        <v>1260</v>
      </c>
      <c r="FH24" s="1068">
        <v>1410</v>
      </c>
      <c r="FI24" s="1068">
        <v>775</v>
      </c>
      <c r="FJ24" s="1068">
        <v>474</v>
      </c>
      <c r="FK24" s="1068">
        <v>414</v>
      </c>
      <c r="FL24" s="1068">
        <v>2970</v>
      </c>
      <c r="FM24" s="1068">
        <v>1310</v>
      </c>
      <c r="FN24" s="1068">
        <v>1080</v>
      </c>
      <c r="FO24" s="1068">
        <v>2850</v>
      </c>
      <c r="FP24" s="1068">
        <v>2570</v>
      </c>
      <c r="FQ24" s="1068">
        <v>2100</v>
      </c>
      <c r="FR24" s="1068">
        <v>4220</v>
      </c>
      <c r="FS24" s="1068">
        <v>1550</v>
      </c>
      <c r="FT24" s="1068">
        <v>557</v>
      </c>
      <c r="FU24" s="1068">
        <v>866</v>
      </c>
      <c r="FV24" s="1068">
        <v>1490</v>
      </c>
      <c r="FW24" s="1068">
        <v>1090</v>
      </c>
      <c r="FX24" s="1068">
        <v>885</v>
      </c>
      <c r="FY24" s="1068">
        <v>430</v>
      </c>
      <c r="FZ24" s="1068">
        <v>421</v>
      </c>
      <c r="GA24" s="1068">
        <v>594</v>
      </c>
      <c r="GB24" s="1068">
        <v>1430</v>
      </c>
      <c r="GC24" s="1068">
        <v>2900</v>
      </c>
      <c r="GD24" s="1068">
        <v>718</v>
      </c>
      <c r="GE24" s="1068">
        <v>717</v>
      </c>
      <c r="GF24" s="1068">
        <v>724</v>
      </c>
      <c r="GG24" s="1068">
        <v>667</v>
      </c>
      <c r="GH24" s="1068">
        <v>549</v>
      </c>
      <c r="GI24" s="1068">
        <v>338</v>
      </c>
      <c r="GJ24" s="1068">
        <v>746</v>
      </c>
      <c r="GK24" s="1068">
        <v>1390</v>
      </c>
      <c r="GL24" s="1068">
        <v>494</v>
      </c>
      <c r="GM24" s="1068">
        <v>1860</v>
      </c>
      <c r="GN24" s="1068">
        <v>1040</v>
      </c>
      <c r="GO24" s="1068">
        <v>951</v>
      </c>
      <c r="GP24" s="1068">
        <v>905</v>
      </c>
      <c r="GQ24" s="1068">
        <v>774</v>
      </c>
      <c r="GR24" s="1068">
        <v>1720</v>
      </c>
      <c r="GS24" s="1068">
        <v>498</v>
      </c>
      <c r="GT24" s="1068">
        <v>1060</v>
      </c>
      <c r="GU24" s="1068">
        <v>414</v>
      </c>
      <c r="GV24" s="1068">
        <v>1790</v>
      </c>
      <c r="GW24" s="1068">
        <v>730</v>
      </c>
      <c r="GX24" s="1068">
        <v>437</v>
      </c>
      <c r="GY24" s="1068">
        <v>3800</v>
      </c>
      <c r="GZ24" s="1068">
        <v>2420</v>
      </c>
      <c r="HA24" s="1068">
        <v>779</v>
      </c>
      <c r="HB24" s="1068">
        <v>632</v>
      </c>
      <c r="HC24" s="1068">
        <v>528</v>
      </c>
      <c r="HD24" s="1068">
        <v>1290</v>
      </c>
      <c r="HE24" s="1068">
        <v>758</v>
      </c>
      <c r="HF24" s="1068">
        <v>722</v>
      </c>
      <c r="HG24" s="1068">
        <v>640</v>
      </c>
      <c r="HH24" s="1068">
        <v>981</v>
      </c>
      <c r="HI24" s="1068">
        <v>1140</v>
      </c>
      <c r="HJ24" s="1068">
        <v>1080</v>
      </c>
      <c r="HK24" s="1068">
        <v>384</v>
      </c>
      <c r="HL24" s="1068">
        <v>1910</v>
      </c>
      <c r="HM24" s="1068">
        <v>1910</v>
      </c>
      <c r="HN24" s="1068">
        <v>1280</v>
      </c>
      <c r="HO24" s="1068">
        <v>791</v>
      </c>
      <c r="HP24" s="1068">
        <v>1520</v>
      </c>
      <c r="HQ24" s="1068">
        <v>1940</v>
      </c>
      <c r="HR24" s="1068">
        <v>962</v>
      </c>
      <c r="HS24" s="1068">
        <v>1020</v>
      </c>
      <c r="HT24" s="1068">
        <v>493</v>
      </c>
      <c r="HU24" s="1068">
        <v>804</v>
      </c>
      <c r="HV24" s="1068">
        <v>633</v>
      </c>
      <c r="HW24" s="1068">
        <v>730</v>
      </c>
      <c r="HX24" s="1068">
        <v>488</v>
      </c>
      <c r="HY24" s="1068">
        <v>469</v>
      </c>
      <c r="HZ24" s="1068">
        <v>747</v>
      </c>
      <c r="IA24" s="1068">
        <v>761</v>
      </c>
      <c r="IB24" s="1068">
        <v>1580</v>
      </c>
      <c r="IC24" s="1068">
        <v>920</v>
      </c>
      <c r="ID24" s="1068">
        <v>720</v>
      </c>
      <c r="IE24" s="1068">
        <v>1058</v>
      </c>
      <c r="IF24" s="1068">
        <v>7140</v>
      </c>
      <c r="IG24" s="1068">
        <v>5290</v>
      </c>
      <c r="IH24" s="1068">
        <v>2850</v>
      </c>
      <c r="II24" s="1068">
        <v>1320</v>
      </c>
      <c r="IJ24" s="1068">
        <v>1310</v>
      </c>
      <c r="IK24" s="1068">
        <v>1300</v>
      </c>
      <c r="IL24" s="1068">
        <v>1110</v>
      </c>
      <c r="IM24" s="1068">
        <v>785</v>
      </c>
      <c r="IN24" s="1068">
        <v>652</v>
      </c>
      <c r="IO24" s="1068">
        <v>735</v>
      </c>
      <c r="IP24" s="1068">
        <v>1620</v>
      </c>
      <c r="IQ24" s="1068">
        <v>274</v>
      </c>
      <c r="IR24" s="1068">
        <v>502</v>
      </c>
      <c r="IS24" s="1068">
        <v>334</v>
      </c>
      <c r="IT24" s="1068">
        <v>547</v>
      </c>
      <c r="IU24" s="1068">
        <v>475</v>
      </c>
      <c r="IV24" s="1068">
        <v>394</v>
      </c>
      <c r="IW24" s="1068">
        <v>249</v>
      </c>
      <c r="IX24" s="1068">
        <v>229</v>
      </c>
      <c r="IY24" s="1068">
        <v>437</v>
      </c>
      <c r="IZ24" s="1068">
        <v>616</v>
      </c>
      <c r="JA24" s="1068">
        <v>4480</v>
      </c>
      <c r="JB24" s="1068">
        <v>1730</v>
      </c>
      <c r="JC24" s="1068">
        <v>1140</v>
      </c>
      <c r="JD24" s="1068">
        <v>466</v>
      </c>
      <c r="JE24" s="1068">
        <v>949</v>
      </c>
      <c r="JF24" s="1068">
        <v>712</v>
      </c>
      <c r="JG24" s="1068">
        <v>553</v>
      </c>
      <c r="JH24" s="1068">
        <v>1020</v>
      </c>
      <c r="JI24" s="1068">
        <v>1590</v>
      </c>
      <c r="JJ24" s="1068">
        <v>3770</v>
      </c>
      <c r="JK24" s="1068">
        <v>652</v>
      </c>
      <c r="JL24" s="1068">
        <v>794</v>
      </c>
      <c r="JM24" s="1068">
        <v>1190</v>
      </c>
      <c r="JN24" s="1068">
        <v>1020</v>
      </c>
      <c r="JO24" s="1068">
        <v>1810</v>
      </c>
      <c r="JP24" s="1068">
        <v>588</v>
      </c>
      <c r="JQ24" s="1068">
        <v>265</v>
      </c>
      <c r="JR24" s="1068">
        <v>398</v>
      </c>
      <c r="JS24" s="1068">
        <v>622</v>
      </c>
      <c r="JT24" s="1068">
        <v>604</v>
      </c>
      <c r="JU24" s="1068">
        <v>1110</v>
      </c>
      <c r="JV24" s="1068">
        <v>4900</v>
      </c>
    </row>
    <row r="25" spans="1:282" ht="17" customHeight="1" x14ac:dyDescent="0.3">
      <c r="A25" s="712"/>
      <c r="B25" s="712" t="s">
        <v>1410</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21"/>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21"/>
      <c r="DO25" s="722"/>
      <c r="DP25" s="722"/>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21"/>
      <c r="FL25" s="722"/>
      <c r="FM25" s="722"/>
      <c r="FN25" s="722"/>
      <c r="FO25" s="722"/>
      <c r="FP25" s="722"/>
      <c r="FQ25" s="722"/>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row>
    <row r="26" spans="1:282" ht="15.65" customHeight="1" x14ac:dyDescent="0.3">
      <c r="A26" s="712"/>
      <c r="B26" s="712" t="s">
        <v>1457</v>
      </c>
      <c r="C26" s="20"/>
      <c r="D26" s="20"/>
      <c r="E26" s="20"/>
      <c r="F26" s="20"/>
      <c r="G26" s="20"/>
      <c r="H26" s="20"/>
      <c r="I26" s="20"/>
      <c r="J26" s="21"/>
      <c r="K26" s="107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21"/>
      <c r="BN26" s="1072"/>
      <c r="BO26" s="722"/>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21"/>
      <c r="DS26" s="1072"/>
      <c r="DT26" s="722"/>
      <c r="DU26" s="722"/>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21"/>
      <c r="FQ26" s="1072"/>
      <c r="FR26" s="722"/>
      <c r="FS26" s="722"/>
      <c r="FT26" s="722"/>
      <c r="FU26" s="722"/>
      <c r="FV26" s="722"/>
      <c r="FW26" s="722"/>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row>
    <row r="27" spans="1:282" ht="23.25" customHeight="1" x14ac:dyDescent="0.3">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1073"/>
      <c r="AK27" s="1073"/>
      <c r="AL27" s="1073"/>
      <c r="AM27" s="1073"/>
      <c r="AN27" s="1073"/>
      <c r="AO27" s="1073"/>
      <c r="AP27" s="1073"/>
      <c r="AQ27" s="1073"/>
      <c r="AR27" s="1073"/>
      <c r="AS27" s="1073"/>
      <c r="AT27" s="1073"/>
      <c r="AU27" s="1073"/>
      <c r="AV27" s="1073"/>
      <c r="AW27" s="1073"/>
      <c r="AX27" s="1073"/>
      <c r="AY27" s="1073"/>
      <c r="AZ27" s="1073"/>
      <c r="BA27" s="1073"/>
      <c r="BB27" s="1073"/>
      <c r="BC27" s="1073"/>
      <c r="BD27" s="1073"/>
      <c r="BE27" s="1073"/>
      <c r="BF27" s="1073"/>
      <c r="BG27" s="1073"/>
      <c r="BH27" s="1073"/>
      <c r="BI27" s="1073"/>
      <c r="BJ27" s="1073"/>
      <c r="BK27" s="1073"/>
      <c r="BL27" s="1073"/>
      <c r="BM27" s="1073"/>
      <c r="BN27" s="1073"/>
      <c r="BO27" s="1073"/>
      <c r="BP27" s="1073"/>
      <c r="BQ27" s="1073"/>
      <c r="BR27" s="1073"/>
      <c r="BS27" s="1073"/>
      <c r="BT27" s="1073"/>
      <c r="BU27" s="1073"/>
      <c r="BV27" s="1073"/>
      <c r="BW27" s="1073"/>
      <c r="BX27" s="1073"/>
      <c r="BY27" s="1073"/>
      <c r="BZ27" s="1073"/>
      <c r="CA27" s="1073"/>
      <c r="CB27" s="1073"/>
      <c r="CC27" s="1073"/>
      <c r="CD27" s="1073"/>
      <c r="CE27" s="1073"/>
      <c r="CF27" s="1073"/>
      <c r="CG27" s="1073"/>
      <c r="CH27" s="1073"/>
      <c r="CI27" s="1073"/>
      <c r="CJ27" s="1073"/>
      <c r="CK27" s="1073"/>
      <c r="CL27" s="1073"/>
      <c r="CM27" s="1073"/>
      <c r="CN27" s="1073"/>
      <c r="CO27" s="1073"/>
      <c r="CP27" s="1073"/>
      <c r="CQ27" s="1073"/>
      <c r="CR27" s="1073"/>
      <c r="CS27" s="1073"/>
      <c r="CT27" s="1073"/>
      <c r="CU27" s="1073"/>
      <c r="CV27" s="1073"/>
      <c r="CW27" s="1073"/>
      <c r="CX27" s="1073"/>
      <c r="CY27" s="1073"/>
      <c r="CZ27" s="1073"/>
      <c r="DA27" s="1073"/>
      <c r="DB27" s="1073"/>
      <c r="DC27" s="1073"/>
      <c r="DD27" s="1073"/>
      <c r="DE27" s="1073"/>
      <c r="DF27" s="1073"/>
      <c r="DG27" s="1073"/>
      <c r="DH27" s="1073"/>
      <c r="DI27" s="1073"/>
      <c r="DJ27" s="1073"/>
      <c r="DK27" s="1073"/>
      <c r="DL27" s="1073"/>
      <c r="DM27" s="1073"/>
      <c r="DN27" s="1073"/>
      <c r="DO27" s="1073"/>
      <c r="DP27" s="1073"/>
      <c r="DQ27" s="1073"/>
      <c r="DR27" s="1073"/>
      <c r="DS27" s="1073"/>
      <c r="DT27" s="1073"/>
      <c r="DU27" s="1073"/>
      <c r="DV27" s="1073"/>
      <c r="DW27" s="1073"/>
      <c r="DX27" s="1073"/>
      <c r="DY27" s="1073"/>
      <c r="DZ27" s="1073"/>
      <c r="EA27" s="1073"/>
      <c r="EB27" s="1073"/>
      <c r="EC27" s="1073"/>
      <c r="ED27" s="1073"/>
      <c r="EE27" s="1073"/>
      <c r="EF27" s="1073"/>
      <c r="EG27" s="1073"/>
      <c r="EH27" s="1073"/>
      <c r="EI27" s="1073"/>
      <c r="EJ27" s="1073"/>
      <c r="EK27" s="1073"/>
      <c r="EL27" s="1073"/>
      <c r="EM27" s="1073"/>
      <c r="EN27" s="1073"/>
      <c r="EO27" s="1073"/>
      <c r="EP27" s="1073"/>
      <c r="EQ27" s="1073"/>
      <c r="ER27" s="1073"/>
      <c r="ES27" s="1073"/>
      <c r="ET27" s="1073"/>
      <c r="EU27" s="1073"/>
      <c r="EV27" s="1073"/>
      <c r="EW27" s="1073"/>
      <c r="EX27" s="1073"/>
      <c r="EY27" s="1073"/>
      <c r="EZ27" s="1073"/>
      <c r="FA27" s="1073"/>
      <c r="FB27" s="1073"/>
      <c r="FC27" s="1073"/>
      <c r="FD27" s="1073"/>
      <c r="FE27" s="1073"/>
      <c r="FF27" s="1073"/>
      <c r="FG27" s="1073"/>
      <c r="FH27" s="1073"/>
      <c r="FI27" s="1073"/>
      <c r="FJ27" s="1073"/>
      <c r="FK27" s="1073"/>
      <c r="FL27" s="1073"/>
      <c r="FM27" s="1073"/>
      <c r="FN27" s="1073"/>
      <c r="FO27" s="1073"/>
      <c r="FP27" s="1073"/>
      <c r="FQ27" s="1073"/>
      <c r="FR27" s="1073"/>
      <c r="FS27" s="1073"/>
      <c r="FT27" s="1073"/>
      <c r="FU27" s="1073"/>
      <c r="FV27" s="1073"/>
      <c r="FW27" s="1073"/>
      <c r="FX27" s="1073"/>
      <c r="FY27" s="1073"/>
      <c r="FZ27" s="1073"/>
      <c r="GA27" s="1073"/>
      <c r="GB27" s="1073"/>
      <c r="GC27" s="1073"/>
      <c r="GD27" s="1073"/>
      <c r="GE27" s="1073"/>
      <c r="GF27" s="1073"/>
      <c r="GG27" s="1073"/>
      <c r="GH27" s="1073"/>
      <c r="GI27" s="1073"/>
      <c r="GJ27" s="1073"/>
      <c r="GK27" s="1073"/>
      <c r="GL27" s="1073"/>
      <c r="GM27" s="1073"/>
      <c r="GN27" s="1073"/>
      <c r="GO27" s="1073"/>
      <c r="GP27" s="1073"/>
      <c r="GQ27" s="1073"/>
      <c r="GR27" s="1073"/>
      <c r="GS27" s="1073"/>
      <c r="GT27" s="1073"/>
      <c r="GU27" s="1073"/>
      <c r="GV27" s="1073"/>
      <c r="GW27" s="1073"/>
      <c r="GX27" s="1073"/>
      <c r="GY27" s="1073"/>
      <c r="GZ27" s="1073"/>
      <c r="HA27" s="1073"/>
      <c r="HB27" s="1073"/>
      <c r="HC27" s="1073"/>
      <c r="HD27" s="1073"/>
      <c r="HE27" s="1073"/>
      <c r="HF27" s="1073"/>
      <c r="HG27" s="1073"/>
      <c r="HH27" s="1073"/>
      <c r="HI27" s="1073"/>
      <c r="HJ27" s="1073"/>
      <c r="HK27" s="1073"/>
      <c r="HL27" s="1073"/>
      <c r="HM27" s="1073"/>
      <c r="HN27" s="1073"/>
      <c r="HO27" s="1073"/>
      <c r="HP27" s="1073"/>
      <c r="HQ27" s="1073"/>
      <c r="HR27" s="1073"/>
      <c r="HS27" s="1073"/>
      <c r="HT27" s="1073"/>
      <c r="HU27" s="1073"/>
      <c r="HV27" s="1073"/>
      <c r="HW27" s="1073"/>
      <c r="HX27" s="1073"/>
      <c r="HY27" s="1073"/>
      <c r="HZ27" s="1073"/>
      <c r="IA27" s="1073"/>
      <c r="IB27" s="1073"/>
      <c r="IC27" s="1073"/>
      <c r="ID27" s="1073"/>
      <c r="IE27" s="1073"/>
      <c r="IF27" s="1073"/>
      <c r="IG27" s="1073"/>
      <c r="IH27" s="1073"/>
      <c r="II27" s="1073"/>
      <c r="IJ27" s="1073"/>
      <c r="IK27" s="1073"/>
      <c r="IL27" s="1073"/>
      <c r="IM27" s="1073"/>
      <c r="IN27" s="1073"/>
      <c r="IO27" s="1073"/>
      <c r="IP27" s="1073"/>
      <c r="IQ27" s="1073"/>
      <c r="IR27" s="1073"/>
      <c r="IS27" s="1073"/>
      <c r="IT27" s="1073"/>
      <c r="IU27" s="1073"/>
      <c r="IV27" s="1073"/>
      <c r="IW27" s="1073"/>
      <c r="IX27" s="1073"/>
      <c r="IY27" s="1073"/>
      <c r="IZ27" s="1073"/>
      <c r="JA27" s="1073"/>
      <c r="JB27" s="1073"/>
      <c r="JC27" s="1073"/>
      <c r="JD27" s="1073"/>
      <c r="JE27" s="1073"/>
      <c r="JF27" s="1073"/>
      <c r="JG27" s="1073"/>
      <c r="JH27" s="1073"/>
      <c r="JI27" s="1073"/>
      <c r="JJ27" s="1073"/>
      <c r="JK27" s="1073"/>
      <c r="JL27" s="1073"/>
      <c r="JM27" s="1073"/>
      <c r="JN27" s="1073"/>
      <c r="JO27" s="1073"/>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3"/>
  <cols>
    <col min="1" max="1" width="3.453125" style="355" customWidth="1"/>
    <col min="2" max="2" width="24.1796875" style="355" bestFit="1" customWidth="1"/>
    <col min="3" max="7" width="16" style="357" customWidth="1"/>
    <col min="8" max="8" width="17.90625" style="357" customWidth="1"/>
    <col min="9" max="9" width="16" style="357" customWidth="1"/>
    <col min="10" max="288" width="16.08984375" style="355" customWidth="1"/>
    <col min="289" max="16384" width="9" style="355"/>
  </cols>
  <sheetData>
    <row r="1" spans="1:288" ht="23.25" customHeight="1" x14ac:dyDescent="0.35">
      <c r="B1" s="356" t="s">
        <v>1412</v>
      </c>
      <c r="H1" s="716"/>
      <c r="J1" s="357"/>
    </row>
    <row r="2" spans="1:288" ht="23.25" customHeight="1" x14ac:dyDescent="0.3">
      <c r="A2" s="358"/>
      <c r="B2" s="358" t="s">
        <v>1413</v>
      </c>
      <c r="C2" s="359"/>
      <c r="D2" s="359"/>
      <c r="E2" s="359"/>
      <c r="F2" s="359"/>
      <c r="G2" s="359"/>
      <c r="H2" s="717"/>
      <c r="I2" s="359"/>
      <c r="J2" s="359"/>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358"/>
      <c r="FZ2" s="358"/>
      <c r="GA2" s="358"/>
      <c r="GB2" s="358"/>
      <c r="GC2" s="358"/>
      <c r="GD2" s="358"/>
      <c r="GE2" s="358"/>
      <c r="GF2" s="358"/>
      <c r="GG2" s="358"/>
      <c r="GH2" s="358"/>
      <c r="GI2" s="358"/>
      <c r="GJ2" s="358"/>
      <c r="GK2" s="358"/>
      <c r="GL2" s="358"/>
      <c r="GM2" s="358"/>
      <c r="GN2" s="358"/>
      <c r="GO2" s="358"/>
      <c r="GP2" s="358"/>
      <c r="GQ2" s="358"/>
      <c r="GR2" s="358"/>
      <c r="GS2" s="358"/>
      <c r="GT2" s="358"/>
      <c r="GU2" s="358"/>
      <c r="GV2" s="358"/>
      <c r="GW2" s="358"/>
      <c r="GX2" s="358"/>
      <c r="GY2" s="358"/>
      <c r="GZ2" s="358"/>
      <c r="HA2" s="358"/>
      <c r="HB2" s="358"/>
      <c r="HC2" s="358"/>
      <c r="HD2" s="358"/>
      <c r="HE2" s="358"/>
      <c r="HF2" s="358"/>
      <c r="HG2" s="358"/>
      <c r="HH2" s="358"/>
      <c r="HI2" s="358"/>
      <c r="HJ2" s="358"/>
      <c r="HK2" s="358"/>
      <c r="HL2" s="358"/>
      <c r="HM2" s="358"/>
      <c r="HN2" s="358"/>
      <c r="HO2" s="358"/>
      <c r="HP2" s="358"/>
      <c r="HQ2" s="358"/>
      <c r="HR2" s="358"/>
      <c r="HS2" s="358"/>
      <c r="HT2" s="358"/>
      <c r="HU2" s="358"/>
      <c r="HV2" s="358"/>
      <c r="HW2" s="358"/>
      <c r="HX2" s="358"/>
      <c r="HY2" s="358"/>
      <c r="HZ2" s="358"/>
      <c r="IA2" s="358"/>
      <c r="IB2" s="358"/>
      <c r="IC2" s="358"/>
      <c r="ID2" s="358"/>
      <c r="IE2" s="358"/>
      <c r="IF2" s="358"/>
      <c r="IG2" s="358"/>
      <c r="IH2" s="358"/>
      <c r="II2" s="358"/>
      <c r="IJ2" s="358"/>
      <c r="IK2" s="358"/>
      <c r="IL2" s="358"/>
      <c r="IM2" s="358"/>
      <c r="IN2" s="358"/>
      <c r="IO2" s="358"/>
      <c r="IP2" s="358"/>
      <c r="IQ2" s="358"/>
      <c r="IR2" s="358"/>
      <c r="IS2" s="358"/>
      <c r="IT2" s="358"/>
      <c r="IU2" s="358"/>
      <c r="IV2" s="358"/>
      <c r="IW2" s="358"/>
      <c r="IX2" s="358"/>
      <c r="IY2" s="358"/>
      <c r="IZ2" s="358"/>
      <c r="JA2" s="358"/>
      <c r="JB2" s="358"/>
      <c r="JC2" s="358"/>
      <c r="JD2" s="358"/>
      <c r="JE2" s="358"/>
      <c r="JF2" s="358"/>
    </row>
    <row r="3" spans="1:288" ht="23.25" customHeight="1" x14ac:dyDescent="0.3">
      <c r="A3" s="164"/>
      <c r="B3" s="360" t="s">
        <v>1414</v>
      </c>
      <c r="C3" s="362" t="s">
        <v>97</v>
      </c>
      <c r="D3" s="362" t="s">
        <v>97</v>
      </c>
      <c r="E3" s="362" t="s">
        <v>97</v>
      </c>
      <c r="F3" s="362" t="s">
        <v>97</v>
      </c>
      <c r="G3" s="362" t="s">
        <v>97</v>
      </c>
      <c r="H3" s="362" t="s">
        <v>97</v>
      </c>
      <c r="I3" s="718"/>
      <c r="J3" s="362" t="s">
        <v>6</v>
      </c>
      <c r="K3" s="362" t="s">
        <v>3</v>
      </c>
      <c r="L3" s="362" t="s">
        <v>7</v>
      </c>
      <c r="M3" s="362" t="s">
        <v>4</v>
      </c>
      <c r="N3" s="362" t="s">
        <v>8</v>
      </c>
      <c r="O3" s="362" t="s">
        <v>5</v>
      </c>
      <c r="P3" s="362" t="s">
        <v>9</v>
      </c>
      <c r="Q3" s="362" t="s">
        <v>10</v>
      </c>
      <c r="R3" s="362" t="s">
        <v>11</v>
      </c>
      <c r="S3" s="362" t="s">
        <v>12</v>
      </c>
      <c r="T3" s="362" t="s">
        <v>13</v>
      </c>
      <c r="U3" s="362" t="s">
        <v>15</v>
      </c>
      <c r="V3" s="362" t="s">
        <v>17</v>
      </c>
      <c r="W3" s="362" t="s">
        <v>18</v>
      </c>
      <c r="X3" s="362" t="s">
        <v>19</v>
      </c>
      <c r="Y3" s="362" t="s">
        <v>20</v>
      </c>
      <c r="Z3" s="362" t="s">
        <v>21</v>
      </c>
      <c r="AA3" s="362" t="s">
        <v>22</v>
      </c>
      <c r="AB3" s="362" t="s">
        <v>23</v>
      </c>
      <c r="AC3" s="362" t="s">
        <v>24</v>
      </c>
      <c r="AD3" s="362" t="s">
        <v>25</v>
      </c>
      <c r="AE3" s="362" t="s">
        <v>26</v>
      </c>
      <c r="AF3" s="362" t="s">
        <v>28</v>
      </c>
      <c r="AG3" s="362" t="s">
        <v>30</v>
      </c>
      <c r="AH3" s="362" t="s">
        <v>31</v>
      </c>
      <c r="AI3" s="362" t="s">
        <v>32</v>
      </c>
      <c r="AJ3" s="362" t="s">
        <v>33</v>
      </c>
      <c r="AK3" s="362" t="s">
        <v>36</v>
      </c>
      <c r="AL3" s="362" t="s">
        <v>37</v>
      </c>
      <c r="AM3" s="362" t="s">
        <v>38</v>
      </c>
      <c r="AN3" s="362" t="s">
        <v>39</v>
      </c>
      <c r="AO3" s="362" t="s">
        <v>40</v>
      </c>
      <c r="AP3" s="362" t="s">
        <v>41</v>
      </c>
      <c r="AQ3" s="362" t="s">
        <v>733</v>
      </c>
      <c r="AR3" s="362" t="s">
        <v>734</v>
      </c>
      <c r="AS3" s="362" t="s">
        <v>736</v>
      </c>
      <c r="AT3" s="362" t="s">
        <v>1218</v>
      </c>
      <c r="AU3" s="362" t="s">
        <v>1219</v>
      </c>
      <c r="AV3" s="362" t="s">
        <v>1220</v>
      </c>
      <c r="AW3" s="362" t="s">
        <v>1222</v>
      </c>
      <c r="AX3" s="362" t="s">
        <v>1223</v>
      </c>
      <c r="AY3" s="362" t="s">
        <v>1224</v>
      </c>
      <c r="AZ3" s="362" t="s">
        <v>1225</v>
      </c>
      <c r="BA3" s="362" t="s">
        <v>1227</v>
      </c>
      <c r="BB3" s="362" t="s">
        <v>1229</v>
      </c>
      <c r="BC3" s="362" t="s">
        <v>1231</v>
      </c>
      <c r="BD3" s="362" t="s">
        <v>43</v>
      </c>
      <c r="BE3" s="362" t="s">
        <v>44</v>
      </c>
      <c r="BF3" s="362" t="s">
        <v>46</v>
      </c>
      <c r="BG3" s="362" t="s">
        <v>47</v>
      </c>
      <c r="BH3" s="362" t="s">
        <v>48</v>
      </c>
      <c r="BI3" s="362" t="s">
        <v>49</v>
      </c>
      <c r="BJ3" s="362" t="s">
        <v>50</v>
      </c>
      <c r="BK3" s="362" t="s">
        <v>51</v>
      </c>
      <c r="BL3" s="362" t="s">
        <v>52</v>
      </c>
      <c r="BM3" s="362" t="s">
        <v>53</v>
      </c>
      <c r="BN3" s="362" t="s">
        <v>54</v>
      </c>
      <c r="BO3" s="362" t="s">
        <v>55</v>
      </c>
      <c r="BP3" s="362" t="s">
        <v>56</v>
      </c>
      <c r="BQ3" s="362" t="s">
        <v>57</v>
      </c>
      <c r="BR3" s="362" t="s">
        <v>58</v>
      </c>
      <c r="BS3" s="362" t="s">
        <v>59</v>
      </c>
      <c r="BT3" s="362" t="s">
        <v>60</v>
      </c>
      <c r="BU3" s="362" t="s">
        <v>61</v>
      </c>
      <c r="BV3" s="362" t="s">
        <v>62</v>
      </c>
      <c r="BW3" s="362" t="s">
        <v>63</v>
      </c>
      <c r="BX3" s="362" t="s">
        <v>64</v>
      </c>
      <c r="BY3" s="362" t="s">
        <v>65</v>
      </c>
      <c r="BZ3" s="362" t="s">
        <v>66</v>
      </c>
      <c r="CA3" s="362" t="s">
        <v>67</v>
      </c>
      <c r="CB3" s="362" t="s">
        <v>68</v>
      </c>
      <c r="CC3" s="362" t="s">
        <v>69</v>
      </c>
      <c r="CD3" s="362" t="s">
        <v>70</v>
      </c>
      <c r="CE3" s="362" t="s">
        <v>71</v>
      </c>
      <c r="CF3" s="362" t="s">
        <v>72</v>
      </c>
      <c r="CG3" s="362" t="s">
        <v>73</v>
      </c>
      <c r="CH3" s="362" t="s">
        <v>74</v>
      </c>
      <c r="CI3" s="362" t="s">
        <v>75</v>
      </c>
      <c r="CJ3" s="362" t="s">
        <v>76</v>
      </c>
      <c r="CK3" s="362" t="s">
        <v>77</v>
      </c>
      <c r="CL3" s="362" t="s">
        <v>78</v>
      </c>
      <c r="CM3" s="362" t="s">
        <v>79</v>
      </c>
      <c r="CN3" s="362" t="s">
        <v>80</v>
      </c>
      <c r="CO3" s="362" t="s">
        <v>81</v>
      </c>
      <c r="CP3" s="362" t="s">
        <v>82</v>
      </c>
      <c r="CQ3" s="362" t="s">
        <v>83</v>
      </c>
      <c r="CR3" s="362" t="s">
        <v>84</v>
      </c>
      <c r="CS3" s="362" t="s">
        <v>85</v>
      </c>
      <c r="CT3" s="362" t="s">
        <v>86</v>
      </c>
      <c r="CU3" s="362" t="s">
        <v>87</v>
      </c>
      <c r="CV3" s="362" t="s">
        <v>88</v>
      </c>
      <c r="CW3" s="362" t="s">
        <v>89</v>
      </c>
      <c r="CX3" s="362" t="s">
        <v>1262</v>
      </c>
      <c r="CY3" s="362" t="s">
        <v>1263</v>
      </c>
      <c r="CZ3" s="362" t="s">
        <v>1264</v>
      </c>
      <c r="DA3" s="362" t="s">
        <v>1415</v>
      </c>
      <c r="DB3" s="362" t="s">
        <v>90</v>
      </c>
      <c r="DC3" s="362" t="s">
        <v>91</v>
      </c>
      <c r="DD3" s="362" t="s">
        <v>92</v>
      </c>
      <c r="DE3" s="362" t="s">
        <v>93</v>
      </c>
      <c r="DF3" s="362" t="s">
        <v>94</v>
      </c>
      <c r="DG3" s="362" t="s">
        <v>95</v>
      </c>
      <c r="DH3" s="362" t="s">
        <v>96</v>
      </c>
      <c r="DI3" s="362" t="s">
        <v>1270</v>
      </c>
      <c r="DJ3" s="362" t="s">
        <v>1416</v>
      </c>
      <c r="DK3" s="362" t="s">
        <v>1417</v>
      </c>
      <c r="DL3" s="362" t="s">
        <v>98</v>
      </c>
      <c r="DM3" s="362" t="s">
        <v>99</v>
      </c>
      <c r="DN3" s="362" t="s">
        <v>100</v>
      </c>
      <c r="DO3" s="362" t="s">
        <v>101</v>
      </c>
      <c r="DP3" s="362" t="s">
        <v>102</v>
      </c>
      <c r="DQ3" s="362" t="s">
        <v>103</v>
      </c>
      <c r="DR3" s="362" t="s">
        <v>104</v>
      </c>
      <c r="DS3" s="362" t="s">
        <v>105</v>
      </c>
      <c r="DT3" s="362" t="s">
        <v>106</v>
      </c>
      <c r="DU3" s="362" t="s">
        <v>107</v>
      </c>
      <c r="DV3" s="362" t="s">
        <v>108</v>
      </c>
      <c r="DW3" s="362" t="s">
        <v>109</v>
      </c>
      <c r="DX3" s="362" t="s">
        <v>110</v>
      </c>
      <c r="DY3" s="362" t="s">
        <v>111</v>
      </c>
      <c r="DZ3" s="362" t="s">
        <v>112</v>
      </c>
      <c r="EA3" s="362" t="s">
        <v>1280</v>
      </c>
      <c r="EB3" s="362" t="s">
        <v>1418</v>
      </c>
      <c r="EC3" s="362" t="s">
        <v>113</v>
      </c>
      <c r="ED3" s="362" t="s">
        <v>114</v>
      </c>
      <c r="EE3" s="362" t="s">
        <v>115</v>
      </c>
      <c r="EF3" s="362" t="s">
        <v>116</v>
      </c>
      <c r="EG3" s="362" t="s">
        <v>807</v>
      </c>
      <c r="EH3" s="362" t="s">
        <v>117</v>
      </c>
      <c r="EI3" s="362" t="s">
        <v>118</v>
      </c>
      <c r="EJ3" s="362" t="s">
        <v>119</v>
      </c>
      <c r="EK3" s="362" t="s">
        <v>120</v>
      </c>
      <c r="EL3" s="362" t="s">
        <v>121</v>
      </c>
      <c r="EM3" s="362" t="s">
        <v>122</v>
      </c>
      <c r="EN3" s="362" t="s">
        <v>123</v>
      </c>
      <c r="EO3" s="362" t="s">
        <v>124</v>
      </c>
      <c r="EP3" s="362" t="s">
        <v>125</v>
      </c>
      <c r="EQ3" s="362" t="s">
        <v>126</v>
      </c>
      <c r="ER3" s="362" t="s">
        <v>127</v>
      </c>
      <c r="ES3" s="362" t="s">
        <v>128</v>
      </c>
      <c r="ET3" s="362" t="s">
        <v>129</v>
      </c>
      <c r="EU3" s="362" t="s">
        <v>130</v>
      </c>
      <c r="EV3" s="362" t="s">
        <v>131</v>
      </c>
      <c r="EW3" s="362" t="s">
        <v>132</v>
      </c>
      <c r="EX3" s="362" t="s">
        <v>133</v>
      </c>
      <c r="EY3" s="362" t="s">
        <v>134</v>
      </c>
      <c r="EZ3" s="362" t="s">
        <v>135</v>
      </c>
      <c r="FA3" s="362" t="s">
        <v>136</v>
      </c>
      <c r="FB3" s="362" t="s">
        <v>137</v>
      </c>
      <c r="FC3" s="362" t="s">
        <v>138</v>
      </c>
      <c r="FD3" s="362" t="s">
        <v>139</v>
      </c>
      <c r="FE3" s="362" t="s">
        <v>140</v>
      </c>
      <c r="FF3" s="362" t="s">
        <v>141</v>
      </c>
      <c r="FG3" s="362" t="s">
        <v>142</v>
      </c>
      <c r="FH3" s="362" t="s">
        <v>144</v>
      </c>
      <c r="FI3" s="362" t="s">
        <v>145</v>
      </c>
      <c r="FJ3" s="362" t="s">
        <v>146</v>
      </c>
      <c r="FK3" s="362" t="s">
        <v>147</v>
      </c>
      <c r="FL3" s="362" t="s">
        <v>148</v>
      </c>
      <c r="FM3" s="362" t="s">
        <v>149</v>
      </c>
      <c r="FN3" s="362" t="s">
        <v>150</v>
      </c>
      <c r="FO3" s="362" t="s">
        <v>151</v>
      </c>
      <c r="FP3" s="362" t="s">
        <v>152</v>
      </c>
      <c r="FQ3" s="362" t="s">
        <v>153</v>
      </c>
      <c r="FR3" s="362" t="s">
        <v>154</v>
      </c>
      <c r="FS3" s="362" t="s">
        <v>155</v>
      </c>
      <c r="FT3" s="362" t="s">
        <v>156</v>
      </c>
      <c r="FU3" s="362" t="s">
        <v>157</v>
      </c>
      <c r="FV3" s="362" t="s">
        <v>158</v>
      </c>
      <c r="FW3" s="362" t="s">
        <v>159</v>
      </c>
      <c r="FX3" s="362" t="s">
        <v>160</v>
      </c>
      <c r="FY3" s="362" t="s">
        <v>161</v>
      </c>
      <c r="FZ3" s="362" t="s">
        <v>162</v>
      </c>
      <c r="GA3" s="362" t="s">
        <v>163</v>
      </c>
      <c r="GB3" s="362" t="s">
        <v>164</v>
      </c>
      <c r="GC3" s="362" t="s">
        <v>166</v>
      </c>
      <c r="GD3" s="362" t="s">
        <v>167</v>
      </c>
      <c r="GE3" s="362" t="s">
        <v>168</v>
      </c>
      <c r="GF3" s="362" t="s">
        <v>169</v>
      </c>
      <c r="GG3" s="362" t="s">
        <v>170</v>
      </c>
      <c r="GH3" s="362" t="s">
        <v>171</v>
      </c>
      <c r="GI3" s="362" t="s">
        <v>172</v>
      </c>
      <c r="GJ3" s="362" t="s">
        <v>173</v>
      </c>
      <c r="GK3" s="362" t="s">
        <v>174</v>
      </c>
      <c r="GL3" s="362" t="s">
        <v>176</v>
      </c>
      <c r="GM3" s="362" t="s">
        <v>177</v>
      </c>
      <c r="GN3" s="362" t="s">
        <v>178</v>
      </c>
      <c r="GO3" s="362" t="s">
        <v>179</v>
      </c>
      <c r="GP3" s="362" t="s">
        <v>181</v>
      </c>
      <c r="GQ3" s="362" t="s">
        <v>182</v>
      </c>
      <c r="GR3" s="362" t="s">
        <v>183</v>
      </c>
      <c r="GS3" s="362" t="s">
        <v>184</v>
      </c>
      <c r="GT3" s="362" t="s">
        <v>185</v>
      </c>
      <c r="GU3" s="362" t="s">
        <v>186</v>
      </c>
      <c r="GV3" s="362" t="s">
        <v>187</v>
      </c>
      <c r="GW3" s="362" t="s">
        <v>188</v>
      </c>
      <c r="GX3" s="362" t="s">
        <v>189</v>
      </c>
      <c r="GY3" s="362" t="s">
        <v>191</v>
      </c>
      <c r="GZ3" s="362" t="s">
        <v>192</v>
      </c>
      <c r="HA3" s="362" t="s">
        <v>193</v>
      </c>
      <c r="HB3" s="362" t="s">
        <v>194</v>
      </c>
      <c r="HC3" s="362" t="s">
        <v>195</v>
      </c>
      <c r="HD3" s="362" t="s">
        <v>196</v>
      </c>
      <c r="HE3" s="362" t="s">
        <v>197</v>
      </c>
      <c r="HF3" s="362" t="s">
        <v>198</v>
      </c>
      <c r="HG3" s="362" t="s">
        <v>199</v>
      </c>
      <c r="HH3" s="362" t="s">
        <v>200</v>
      </c>
      <c r="HI3" s="362" t="s">
        <v>201</v>
      </c>
      <c r="HJ3" s="362" t="s">
        <v>202</v>
      </c>
      <c r="HK3" s="362" t="s">
        <v>203</v>
      </c>
      <c r="HL3" s="362" t="s">
        <v>204</v>
      </c>
      <c r="HM3" s="362" t="s">
        <v>205</v>
      </c>
      <c r="HN3" s="362" t="s">
        <v>206</v>
      </c>
      <c r="HO3" s="362" t="s">
        <v>207</v>
      </c>
      <c r="HP3" s="362" t="s">
        <v>209</v>
      </c>
      <c r="HQ3" s="362" t="s">
        <v>210</v>
      </c>
      <c r="HR3" s="362" t="s">
        <v>211</v>
      </c>
      <c r="HS3" s="362" t="s">
        <v>212</v>
      </c>
      <c r="HT3" s="362" t="s">
        <v>213</v>
      </c>
      <c r="HU3" s="362" t="s">
        <v>214</v>
      </c>
      <c r="HV3" s="362" t="s">
        <v>215</v>
      </c>
      <c r="HW3" s="362" t="s">
        <v>216</v>
      </c>
      <c r="HX3" s="362" t="s">
        <v>217</v>
      </c>
      <c r="HY3" s="362" t="s">
        <v>218</v>
      </c>
      <c r="HZ3" s="362" t="s">
        <v>219</v>
      </c>
      <c r="IA3" s="362" t="s">
        <v>221</v>
      </c>
      <c r="IB3" s="362" t="s">
        <v>222</v>
      </c>
      <c r="IC3" s="362" t="s">
        <v>223</v>
      </c>
      <c r="ID3" s="362" t="s">
        <v>224</v>
      </c>
      <c r="IE3" s="362" t="s">
        <v>225</v>
      </c>
      <c r="IF3" s="362" t="s">
        <v>226</v>
      </c>
      <c r="IG3" s="362" t="s">
        <v>227</v>
      </c>
      <c r="IH3" s="362" t="s">
        <v>228</v>
      </c>
      <c r="II3" s="362" t="s">
        <v>229</v>
      </c>
      <c r="IJ3" s="362" t="s">
        <v>230</v>
      </c>
      <c r="IK3" s="362" t="s">
        <v>795</v>
      </c>
      <c r="IL3" s="362" t="s">
        <v>1294</v>
      </c>
      <c r="IM3" s="362" t="s">
        <v>1296</v>
      </c>
      <c r="IN3" s="362" t="s">
        <v>1297</v>
      </c>
      <c r="IO3" s="362" t="s">
        <v>1298</v>
      </c>
      <c r="IP3" s="362" t="s">
        <v>1299</v>
      </c>
      <c r="IQ3" s="362" t="s">
        <v>1419</v>
      </c>
      <c r="IR3" s="362" t="s">
        <v>1420</v>
      </c>
      <c r="IS3" s="362" t="s">
        <v>1421</v>
      </c>
      <c r="IT3" s="362" t="s">
        <v>231</v>
      </c>
      <c r="IU3" s="362" t="s">
        <v>232</v>
      </c>
      <c r="IV3" s="362" t="s">
        <v>233</v>
      </c>
      <c r="IW3" s="362" t="s">
        <v>235</v>
      </c>
      <c r="IX3" s="362" t="s">
        <v>236</v>
      </c>
      <c r="IY3" s="362" t="s">
        <v>237</v>
      </c>
      <c r="IZ3" s="362" t="s">
        <v>238</v>
      </c>
      <c r="JA3" s="362" t="s">
        <v>239</v>
      </c>
      <c r="JB3" s="362" t="s">
        <v>240</v>
      </c>
      <c r="JC3" s="362" t="s">
        <v>241</v>
      </c>
      <c r="JD3" s="362" t="s">
        <v>242</v>
      </c>
      <c r="JE3" s="362" t="s">
        <v>243</v>
      </c>
      <c r="JF3" s="362" t="s">
        <v>244</v>
      </c>
      <c r="JG3" s="362" t="s">
        <v>245</v>
      </c>
      <c r="JH3" s="362" t="s">
        <v>246</v>
      </c>
      <c r="JI3" s="362" t="s">
        <v>247</v>
      </c>
      <c r="JJ3" s="362" t="s">
        <v>248</v>
      </c>
      <c r="JK3" s="362" t="s">
        <v>249</v>
      </c>
      <c r="JL3" s="362" t="s">
        <v>250</v>
      </c>
      <c r="JM3" s="362" t="s">
        <v>251</v>
      </c>
      <c r="JN3" s="362" t="s">
        <v>252</v>
      </c>
      <c r="JO3" s="362" t="s">
        <v>253</v>
      </c>
      <c r="JP3" s="362" t="s">
        <v>254</v>
      </c>
      <c r="JQ3" s="362" t="s">
        <v>255</v>
      </c>
      <c r="JR3" s="362" t="s">
        <v>256</v>
      </c>
      <c r="JS3" s="362" t="s">
        <v>257</v>
      </c>
      <c r="JT3" s="362" t="s">
        <v>258</v>
      </c>
      <c r="JU3" s="362" t="s">
        <v>259</v>
      </c>
      <c r="JV3" s="362" t="s">
        <v>260</v>
      </c>
      <c r="JW3" s="362" t="s">
        <v>261</v>
      </c>
      <c r="JX3" s="362" t="s">
        <v>262</v>
      </c>
      <c r="JY3" s="362" t="s">
        <v>263</v>
      </c>
      <c r="JZ3" s="362" t="s">
        <v>264</v>
      </c>
      <c r="KA3" s="362" t="s">
        <v>803</v>
      </c>
      <c r="KB3" s="362" t="s">
        <v>808</v>
      </c>
    </row>
    <row r="4" spans="1:288" s="363" customFormat="1" ht="30" customHeight="1" x14ac:dyDescent="0.3">
      <c r="A4" s="165"/>
      <c r="B4" s="43" t="s">
        <v>1422</v>
      </c>
      <c r="C4" s="16" t="s">
        <v>1423</v>
      </c>
      <c r="D4" s="16" t="s">
        <v>1424</v>
      </c>
      <c r="E4" s="16" t="s">
        <v>1425</v>
      </c>
      <c r="F4" s="16" t="s">
        <v>1426</v>
      </c>
      <c r="G4" s="16" t="s">
        <v>1427</v>
      </c>
      <c r="H4" s="16" t="s">
        <v>810</v>
      </c>
      <c r="I4" s="719"/>
      <c r="J4" s="720" t="s">
        <v>1302</v>
      </c>
      <c r="K4" s="720" t="s">
        <v>277</v>
      </c>
      <c r="L4" s="720" t="s">
        <v>278</v>
      </c>
      <c r="M4" s="720" t="s">
        <v>279</v>
      </c>
      <c r="N4" s="720" t="s">
        <v>280</v>
      </c>
      <c r="O4" s="720" t="s">
        <v>1304</v>
      </c>
      <c r="P4" s="720" t="s">
        <v>1305</v>
      </c>
      <c r="Q4" s="720" t="s">
        <v>283</v>
      </c>
      <c r="R4" s="720" t="s">
        <v>1306</v>
      </c>
      <c r="S4" s="720" t="s">
        <v>285</v>
      </c>
      <c r="T4" s="720" t="s">
        <v>286</v>
      </c>
      <c r="U4" s="720" t="s">
        <v>287</v>
      </c>
      <c r="V4" s="720" t="s">
        <v>1309</v>
      </c>
      <c r="W4" s="720" t="s">
        <v>289</v>
      </c>
      <c r="X4" s="720" t="s">
        <v>290</v>
      </c>
      <c r="Y4" s="720" t="s">
        <v>1310</v>
      </c>
      <c r="Z4" s="720" t="s">
        <v>292</v>
      </c>
      <c r="AA4" s="720" t="s">
        <v>293</v>
      </c>
      <c r="AB4" s="720" t="s">
        <v>294</v>
      </c>
      <c r="AC4" s="720" t="s">
        <v>1311</v>
      </c>
      <c r="AD4" s="720" t="s">
        <v>1312</v>
      </c>
      <c r="AE4" s="720" t="s">
        <v>297</v>
      </c>
      <c r="AF4" s="720" t="s">
        <v>298</v>
      </c>
      <c r="AG4" s="720" t="s">
        <v>299</v>
      </c>
      <c r="AH4" s="720" t="s">
        <v>300</v>
      </c>
      <c r="AI4" s="720" t="s">
        <v>301</v>
      </c>
      <c r="AJ4" s="720" t="s">
        <v>302</v>
      </c>
      <c r="AK4" s="720" t="s">
        <v>303</v>
      </c>
      <c r="AL4" s="720" t="s">
        <v>1313</v>
      </c>
      <c r="AM4" s="720" t="s">
        <v>305</v>
      </c>
      <c r="AN4" s="720" t="s">
        <v>1314</v>
      </c>
      <c r="AO4" s="720" t="s">
        <v>1315</v>
      </c>
      <c r="AP4" s="720" t="s">
        <v>1316</v>
      </c>
      <c r="AQ4" s="720" t="s">
        <v>811</v>
      </c>
      <c r="AR4" s="720" t="s">
        <v>812</v>
      </c>
      <c r="AS4" s="720" t="s">
        <v>813</v>
      </c>
      <c r="AT4" s="720" t="s">
        <v>1317</v>
      </c>
      <c r="AU4" s="720" t="s">
        <v>1318</v>
      </c>
      <c r="AV4" s="720" t="s">
        <v>1428</v>
      </c>
      <c r="AW4" s="720" t="s">
        <v>1429</v>
      </c>
      <c r="AX4" s="720" t="s">
        <v>1321</v>
      </c>
      <c r="AY4" s="720" t="s">
        <v>1430</v>
      </c>
      <c r="AZ4" s="720" t="s">
        <v>1431</v>
      </c>
      <c r="BA4" s="720" t="s">
        <v>1432</v>
      </c>
      <c r="BB4" s="720" t="s">
        <v>1433</v>
      </c>
      <c r="BC4" s="720" t="s">
        <v>1326</v>
      </c>
      <c r="BD4" s="720" t="s">
        <v>309</v>
      </c>
      <c r="BE4" s="720" t="s">
        <v>310</v>
      </c>
      <c r="BF4" s="720" t="s">
        <v>1327</v>
      </c>
      <c r="BG4" s="720" t="s">
        <v>312</v>
      </c>
      <c r="BH4" s="720" t="s">
        <v>1329</v>
      </c>
      <c r="BI4" s="720" t="s">
        <v>1330</v>
      </c>
      <c r="BJ4" s="720" t="s">
        <v>315</v>
      </c>
      <c r="BK4" s="720" t="s">
        <v>316</v>
      </c>
      <c r="BL4" s="720" t="s">
        <v>317</v>
      </c>
      <c r="BM4" s="720" t="s">
        <v>318</v>
      </c>
      <c r="BN4" s="720" t="s">
        <v>319</v>
      </c>
      <c r="BO4" s="720" t="s">
        <v>320</v>
      </c>
      <c r="BP4" s="720" t="s">
        <v>1331</v>
      </c>
      <c r="BQ4" s="720" t="s">
        <v>1332</v>
      </c>
      <c r="BR4" s="720" t="s">
        <v>323</v>
      </c>
      <c r="BS4" s="720" t="s">
        <v>324</v>
      </c>
      <c r="BT4" s="720" t="s">
        <v>271</v>
      </c>
      <c r="BU4" s="720" t="s">
        <v>325</v>
      </c>
      <c r="BV4" s="720" t="s">
        <v>326</v>
      </c>
      <c r="BW4" s="720" t="s">
        <v>327</v>
      </c>
      <c r="BX4" s="720" t="s">
        <v>2</v>
      </c>
      <c r="BY4" s="720" t="s">
        <v>328</v>
      </c>
      <c r="BZ4" s="720" t="s">
        <v>329</v>
      </c>
      <c r="CA4" s="720" t="s">
        <v>272</v>
      </c>
      <c r="CB4" s="720" t="s">
        <v>330</v>
      </c>
      <c r="CC4" s="720" t="s">
        <v>331</v>
      </c>
      <c r="CD4" s="720" t="s">
        <v>332</v>
      </c>
      <c r="CE4" s="720" t="s">
        <v>333</v>
      </c>
      <c r="CF4" s="720" t="s">
        <v>334</v>
      </c>
      <c r="CG4" s="720" t="s">
        <v>335</v>
      </c>
      <c r="CH4" s="720" t="s">
        <v>336</v>
      </c>
      <c r="CI4" s="720" t="s">
        <v>337</v>
      </c>
      <c r="CJ4" s="720" t="s">
        <v>338</v>
      </c>
      <c r="CK4" s="720" t="s">
        <v>339</v>
      </c>
      <c r="CL4" s="720" t="s">
        <v>340</v>
      </c>
      <c r="CM4" s="720" t="s">
        <v>341</v>
      </c>
      <c r="CN4" s="720" t="s">
        <v>342</v>
      </c>
      <c r="CO4" s="720" t="s">
        <v>343</v>
      </c>
      <c r="CP4" s="720" t="s">
        <v>344</v>
      </c>
      <c r="CQ4" s="720" t="s">
        <v>345</v>
      </c>
      <c r="CR4" s="720" t="s">
        <v>346</v>
      </c>
      <c r="CS4" s="720" t="s">
        <v>347</v>
      </c>
      <c r="CT4" s="720" t="s">
        <v>348</v>
      </c>
      <c r="CU4" s="720" t="s">
        <v>349</v>
      </c>
      <c r="CV4" s="720" t="s">
        <v>596</v>
      </c>
      <c r="CW4" s="720" t="s">
        <v>350</v>
      </c>
      <c r="CX4" s="720" t="s">
        <v>1339</v>
      </c>
      <c r="CY4" s="720" t="s">
        <v>1340</v>
      </c>
      <c r="CZ4" s="720" t="s">
        <v>1341</v>
      </c>
      <c r="DA4" s="720" t="s">
        <v>1434</v>
      </c>
      <c r="DB4" s="720" t="s">
        <v>351</v>
      </c>
      <c r="DC4" s="720" t="s">
        <v>352</v>
      </c>
      <c r="DD4" s="720" t="s">
        <v>353</v>
      </c>
      <c r="DE4" s="720" t="s">
        <v>354</v>
      </c>
      <c r="DF4" s="720" t="s">
        <v>355</v>
      </c>
      <c r="DG4" s="720" t="s">
        <v>356</v>
      </c>
      <c r="DH4" s="720" t="s">
        <v>357</v>
      </c>
      <c r="DI4" s="720" t="s">
        <v>1346</v>
      </c>
      <c r="DJ4" s="720" t="s">
        <v>1435</v>
      </c>
      <c r="DK4" s="720" t="s">
        <v>1436</v>
      </c>
      <c r="DL4" s="720" t="s">
        <v>358</v>
      </c>
      <c r="DM4" s="720" t="s">
        <v>359</v>
      </c>
      <c r="DN4" s="720" t="s">
        <v>360</v>
      </c>
      <c r="DO4" s="720" t="s">
        <v>361</v>
      </c>
      <c r="DP4" s="720" t="s">
        <v>362</v>
      </c>
      <c r="DQ4" s="720" t="s">
        <v>363</v>
      </c>
      <c r="DR4" s="720" t="s">
        <v>364</v>
      </c>
      <c r="DS4" s="720" t="s">
        <v>365</v>
      </c>
      <c r="DT4" s="720" t="s">
        <v>366</v>
      </c>
      <c r="DU4" s="720" t="s">
        <v>367</v>
      </c>
      <c r="DV4" s="720" t="s">
        <v>368</v>
      </c>
      <c r="DW4" s="720" t="s">
        <v>369</v>
      </c>
      <c r="DX4" s="720" t="s">
        <v>370</v>
      </c>
      <c r="DY4" s="720" t="s">
        <v>371</v>
      </c>
      <c r="DZ4" s="720" t="s">
        <v>372</v>
      </c>
      <c r="EA4" s="720" t="s">
        <v>1353</v>
      </c>
      <c r="EB4" s="720" t="s">
        <v>1437</v>
      </c>
      <c r="EC4" s="720" t="s">
        <v>373</v>
      </c>
      <c r="ED4" s="720" t="s">
        <v>374</v>
      </c>
      <c r="EE4" s="720" t="s">
        <v>375</v>
      </c>
      <c r="EF4" s="720" t="s">
        <v>376</v>
      </c>
      <c r="EG4" s="720" t="s">
        <v>1357</v>
      </c>
      <c r="EH4" s="720" t="s">
        <v>377</v>
      </c>
      <c r="EI4" s="720" t="s">
        <v>378</v>
      </c>
      <c r="EJ4" s="720" t="s">
        <v>379</v>
      </c>
      <c r="EK4" s="720" t="s">
        <v>380</v>
      </c>
      <c r="EL4" s="720" t="s">
        <v>381</v>
      </c>
      <c r="EM4" s="720" t="s">
        <v>382</v>
      </c>
      <c r="EN4" s="720" t="s">
        <v>383</v>
      </c>
      <c r="EO4" s="720" t="s">
        <v>384</v>
      </c>
      <c r="EP4" s="720" t="s">
        <v>385</v>
      </c>
      <c r="EQ4" s="720" t="s">
        <v>386</v>
      </c>
      <c r="ER4" s="720" t="s">
        <v>387</v>
      </c>
      <c r="ES4" s="720" t="s">
        <v>388</v>
      </c>
      <c r="ET4" s="720" t="s">
        <v>389</v>
      </c>
      <c r="EU4" s="720" t="s">
        <v>390</v>
      </c>
      <c r="EV4" s="720" t="s">
        <v>391</v>
      </c>
      <c r="EW4" s="720" t="s">
        <v>392</v>
      </c>
      <c r="EX4" s="720" t="s">
        <v>393</v>
      </c>
      <c r="EY4" s="720" t="s">
        <v>394</v>
      </c>
      <c r="EZ4" s="720" t="s">
        <v>395</v>
      </c>
      <c r="FA4" s="720" t="s">
        <v>396</v>
      </c>
      <c r="FB4" s="720" t="s">
        <v>397</v>
      </c>
      <c r="FC4" s="720" t="s">
        <v>398</v>
      </c>
      <c r="FD4" s="720" t="s">
        <v>399</v>
      </c>
      <c r="FE4" s="720" t="s">
        <v>400</v>
      </c>
      <c r="FF4" s="720" t="s">
        <v>401</v>
      </c>
      <c r="FG4" s="720" t="s">
        <v>402</v>
      </c>
      <c r="FH4" s="720" t="s">
        <v>403</v>
      </c>
      <c r="FI4" s="720" t="s">
        <v>404</v>
      </c>
      <c r="FJ4" s="720" t="s">
        <v>405</v>
      </c>
      <c r="FK4" s="720" t="s">
        <v>406</v>
      </c>
      <c r="FL4" s="720" t="s">
        <v>407</v>
      </c>
      <c r="FM4" s="720" t="s">
        <v>408</v>
      </c>
      <c r="FN4" s="720" t="s">
        <v>409</v>
      </c>
      <c r="FO4" s="720" t="s">
        <v>410</v>
      </c>
      <c r="FP4" s="720" t="s">
        <v>411</v>
      </c>
      <c r="FQ4" s="720" t="s">
        <v>412</v>
      </c>
      <c r="FR4" s="720" t="s">
        <v>413</v>
      </c>
      <c r="FS4" s="720" t="s">
        <v>414</v>
      </c>
      <c r="FT4" s="720" t="s">
        <v>415</v>
      </c>
      <c r="FU4" s="720" t="s">
        <v>416</v>
      </c>
      <c r="FV4" s="720" t="s">
        <v>417</v>
      </c>
      <c r="FW4" s="720" t="s">
        <v>418</v>
      </c>
      <c r="FX4" s="720" t="s">
        <v>419</v>
      </c>
      <c r="FY4" s="720" t="s">
        <v>420</v>
      </c>
      <c r="FZ4" s="720" t="s">
        <v>421</v>
      </c>
      <c r="GA4" s="720" t="s">
        <v>422</v>
      </c>
      <c r="GB4" s="720" t="s">
        <v>423</v>
      </c>
      <c r="GC4" s="720" t="s">
        <v>424</v>
      </c>
      <c r="GD4" s="720" t="s">
        <v>425</v>
      </c>
      <c r="GE4" s="720" t="s">
        <v>426</v>
      </c>
      <c r="GF4" s="720" t="s">
        <v>427</v>
      </c>
      <c r="GG4" s="720" t="s">
        <v>428</v>
      </c>
      <c r="GH4" s="720" t="s">
        <v>429</v>
      </c>
      <c r="GI4" s="720" t="s">
        <v>430</v>
      </c>
      <c r="GJ4" s="720" t="s">
        <v>431</v>
      </c>
      <c r="GK4" s="720" t="s">
        <v>432</v>
      </c>
      <c r="GL4" s="720" t="s">
        <v>433</v>
      </c>
      <c r="GM4" s="720" t="s">
        <v>434</v>
      </c>
      <c r="GN4" s="720" t="s">
        <v>435</v>
      </c>
      <c r="GO4" s="720" t="s">
        <v>436</v>
      </c>
      <c r="GP4" s="720" t="s">
        <v>437</v>
      </c>
      <c r="GQ4" s="720" t="s">
        <v>438</v>
      </c>
      <c r="GR4" s="720" t="s">
        <v>439</v>
      </c>
      <c r="GS4" s="720" t="s">
        <v>440</v>
      </c>
      <c r="GT4" s="720" t="s">
        <v>441</v>
      </c>
      <c r="GU4" s="720" t="s">
        <v>442</v>
      </c>
      <c r="GV4" s="720" t="s">
        <v>443</v>
      </c>
      <c r="GW4" s="720" t="s">
        <v>444</v>
      </c>
      <c r="GX4" s="720" t="s">
        <v>445</v>
      </c>
      <c r="GY4" s="720" t="s">
        <v>446</v>
      </c>
      <c r="GZ4" s="720" t="s">
        <v>447</v>
      </c>
      <c r="HA4" s="720" t="s">
        <v>448</v>
      </c>
      <c r="HB4" s="720" t="s">
        <v>449</v>
      </c>
      <c r="HC4" s="720" t="s">
        <v>450</v>
      </c>
      <c r="HD4" s="720" t="s">
        <v>451</v>
      </c>
      <c r="HE4" s="720" t="s">
        <v>452</v>
      </c>
      <c r="HF4" s="720" t="s">
        <v>453</v>
      </c>
      <c r="HG4" s="720" t="s">
        <v>454</v>
      </c>
      <c r="HH4" s="720" t="s">
        <v>455</v>
      </c>
      <c r="HI4" s="720" t="s">
        <v>456</v>
      </c>
      <c r="HJ4" s="720" t="s">
        <v>457</v>
      </c>
      <c r="HK4" s="720" t="s">
        <v>458</v>
      </c>
      <c r="HL4" s="720" t="s">
        <v>459</v>
      </c>
      <c r="HM4" s="720" t="s">
        <v>460</v>
      </c>
      <c r="HN4" s="720" t="s">
        <v>461</v>
      </c>
      <c r="HO4" s="720" t="s">
        <v>462</v>
      </c>
      <c r="HP4" s="720" t="s">
        <v>463</v>
      </c>
      <c r="HQ4" s="720" t="s">
        <v>464</v>
      </c>
      <c r="HR4" s="720" t="s">
        <v>465</v>
      </c>
      <c r="HS4" s="720" t="s">
        <v>466</v>
      </c>
      <c r="HT4" s="720" t="s">
        <v>467</v>
      </c>
      <c r="HU4" s="720" t="s">
        <v>468</v>
      </c>
      <c r="HV4" s="720" t="s">
        <v>469</v>
      </c>
      <c r="HW4" s="720" t="s">
        <v>470</v>
      </c>
      <c r="HX4" s="720" t="s">
        <v>471</v>
      </c>
      <c r="HY4" s="720" t="s">
        <v>472</v>
      </c>
      <c r="HZ4" s="720" t="s">
        <v>473</v>
      </c>
      <c r="IA4" s="720" t="s">
        <v>474</v>
      </c>
      <c r="IB4" s="720" t="s">
        <v>475</v>
      </c>
      <c r="IC4" s="720" t="s">
        <v>476</v>
      </c>
      <c r="ID4" s="720" t="s">
        <v>477</v>
      </c>
      <c r="IE4" s="720" t="s">
        <v>478</v>
      </c>
      <c r="IF4" s="720" t="s">
        <v>479</v>
      </c>
      <c r="IG4" s="720" t="s">
        <v>480</v>
      </c>
      <c r="IH4" s="720" t="s">
        <v>481</v>
      </c>
      <c r="II4" s="720" t="s">
        <v>482</v>
      </c>
      <c r="IJ4" s="720" t="s">
        <v>483</v>
      </c>
      <c r="IK4" s="720" t="s">
        <v>1361</v>
      </c>
      <c r="IL4" s="720" t="s">
        <v>1362</v>
      </c>
      <c r="IM4" s="720" t="s">
        <v>1363</v>
      </c>
      <c r="IN4" s="720" t="s">
        <v>1364</v>
      </c>
      <c r="IO4" s="720" t="s">
        <v>1365</v>
      </c>
      <c r="IP4" s="720" t="s">
        <v>1366</v>
      </c>
      <c r="IQ4" s="720" t="s">
        <v>1438</v>
      </c>
      <c r="IR4" s="720" t="s">
        <v>1439</v>
      </c>
      <c r="IS4" s="720" t="s">
        <v>1440</v>
      </c>
      <c r="IT4" s="720" t="s">
        <v>484</v>
      </c>
      <c r="IU4" s="720" t="s">
        <v>485</v>
      </c>
      <c r="IV4" s="720" t="s">
        <v>486</v>
      </c>
      <c r="IW4" s="720" t="s">
        <v>487</v>
      </c>
      <c r="IX4" s="720" t="s">
        <v>488</v>
      </c>
      <c r="IY4" s="720" t="s">
        <v>489</v>
      </c>
      <c r="IZ4" s="720" t="s">
        <v>490</v>
      </c>
      <c r="JA4" s="720" t="s">
        <v>491</v>
      </c>
      <c r="JB4" s="720" t="s">
        <v>492</v>
      </c>
      <c r="JC4" s="720" t="s">
        <v>493</v>
      </c>
      <c r="JD4" s="720" t="s">
        <v>494</v>
      </c>
      <c r="JE4" s="720" t="s">
        <v>495</v>
      </c>
      <c r="JF4" s="720" t="s">
        <v>496</v>
      </c>
      <c r="JG4" s="720" t="s">
        <v>497</v>
      </c>
      <c r="JH4" s="720" t="s">
        <v>498</v>
      </c>
      <c r="JI4" s="720" t="s">
        <v>499</v>
      </c>
      <c r="JJ4" s="720" t="s">
        <v>500</v>
      </c>
      <c r="JK4" s="720" t="s">
        <v>501</v>
      </c>
      <c r="JL4" s="720" t="s">
        <v>502</v>
      </c>
      <c r="JM4" s="720" t="s">
        <v>503</v>
      </c>
      <c r="JN4" s="720" t="s">
        <v>504</v>
      </c>
      <c r="JO4" s="720" t="s">
        <v>505</v>
      </c>
      <c r="JP4" s="720" t="s">
        <v>506</v>
      </c>
      <c r="JQ4" s="720" t="s">
        <v>507</v>
      </c>
      <c r="JR4" s="720" t="s">
        <v>508</v>
      </c>
      <c r="JS4" s="720" t="s">
        <v>509</v>
      </c>
      <c r="JT4" s="720" t="s">
        <v>510</v>
      </c>
      <c r="JU4" s="720" t="s">
        <v>511</v>
      </c>
      <c r="JV4" s="720" t="s">
        <v>512</v>
      </c>
      <c r="JW4" s="720" t="s">
        <v>513</v>
      </c>
      <c r="JX4" s="720" t="s">
        <v>514</v>
      </c>
      <c r="JY4" s="720" t="s">
        <v>515</v>
      </c>
      <c r="JZ4" s="720" t="s">
        <v>516</v>
      </c>
      <c r="KA4" s="720" t="s">
        <v>816</v>
      </c>
      <c r="KB4" s="720" t="s">
        <v>817</v>
      </c>
    </row>
    <row r="5" spans="1:288" ht="33" customHeight="1" thickBot="1" x14ac:dyDescent="0.35">
      <c r="A5" s="164"/>
      <c r="B5" s="285" t="s">
        <v>1441</v>
      </c>
      <c r="C5" s="475" t="s">
        <v>97</v>
      </c>
      <c r="D5" s="475" t="s">
        <v>97</v>
      </c>
      <c r="E5" s="475" t="s">
        <v>97</v>
      </c>
      <c r="F5" s="475" t="s">
        <v>97</v>
      </c>
      <c r="G5" s="475" t="s">
        <v>97</v>
      </c>
      <c r="H5" s="475" t="s">
        <v>97</v>
      </c>
      <c r="I5" s="476"/>
      <c r="J5" s="477">
        <v>184</v>
      </c>
      <c r="K5" s="477">
        <v>184</v>
      </c>
      <c r="L5" s="477">
        <v>184</v>
      </c>
      <c r="M5" s="477">
        <v>31</v>
      </c>
      <c r="N5" s="477">
        <v>73</v>
      </c>
      <c r="O5" s="477">
        <v>184</v>
      </c>
      <c r="P5" s="477">
        <v>184</v>
      </c>
      <c r="Q5" s="477">
        <v>184</v>
      </c>
      <c r="R5" s="477">
        <v>184</v>
      </c>
      <c r="S5" s="477">
        <v>184</v>
      </c>
      <c r="T5" s="477">
        <v>184</v>
      </c>
      <c r="U5" s="477">
        <v>184</v>
      </c>
      <c r="V5" s="477">
        <v>184</v>
      </c>
      <c r="W5" s="477">
        <v>184</v>
      </c>
      <c r="X5" s="477">
        <v>184</v>
      </c>
      <c r="Y5" s="477">
        <v>184</v>
      </c>
      <c r="Z5" s="477">
        <v>184</v>
      </c>
      <c r="AA5" s="477">
        <v>184</v>
      </c>
      <c r="AB5" s="477">
        <v>184</v>
      </c>
      <c r="AC5" s="477">
        <v>184</v>
      </c>
      <c r="AD5" s="477">
        <v>184</v>
      </c>
      <c r="AE5" s="477">
        <v>184</v>
      </c>
      <c r="AF5" s="477">
        <v>184</v>
      </c>
      <c r="AG5" s="477">
        <v>184</v>
      </c>
      <c r="AH5" s="477">
        <v>184</v>
      </c>
      <c r="AI5" s="477">
        <v>31</v>
      </c>
      <c r="AJ5" s="477">
        <v>184</v>
      </c>
      <c r="AK5" s="477">
        <v>184</v>
      </c>
      <c r="AL5" s="477">
        <v>184</v>
      </c>
      <c r="AM5" s="477">
        <v>184</v>
      </c>
      <c r="AN5" s="477">
        <v>184</v>
      </c>
      <c r="AO5" s="477">
        <v>184</v>
      </c>
      <c r="AP5" s="477">
        <v>184</v>
      </c>
      <c r="AQ5" s="477">
        <v>184</v>
      </c>
      <c r="AR5" s="477">
        <v>184</v>
      </c>
      <c r="AS5" s="477">
        <v>184</v>
      </c>
      <c r="AT5" s="477">
        <v>184</v>
      </c>
      <c r="AU5" s="477">
        <v>184</v>
      </c>
      <c r="AV5" s="477">
        <v>184</v>
      </c>
      <c r="AW5" s="477">
        <v>184</v>
      </c>
      <c r="AX5" s="477">
        <v>184</v>
      </c>
      <c r="AY5" s="477">
        <v>184</v>
      </c>
      <c r="AZ5" s="477">
        <v>184</v>
      </c>
      <c r="BA5" s="477">
        <v>184</v>
      </c>
      <c r="BB5" s="477">
        <v>184</v>
      </c>
      <c r="BC5" s="477">
        <v>184</v>
      </c>
      <c r="BD5" s="477">
        <v>184</v>
      </c>
      <c r="BE5" s="477">
        <v>184</v>
      </c>
      <c r="BF5" s="477">
        <v>184</v>
      </c>
      <c r="BG5" s="477">
        <v>184</v>
      </c>
      <c r="BH5" s="477">
        <v>184</v>
      </c>
      <c r="BI5" s="477">
        <v>184</v>
      </c>
      <c r="BJ5" s="477">
        <v>184</v>
      </c>
      <c r="BK5" s="477">
        <v>184</v>
      </c>
      <c r="BL5" s="477">
        <v>184</v>
      </c>
      <c r="BM5" s="477">
        <v>184</v>
      </c>
      <c r="BN5" s="477">
        <v>184</v>
      </c>
      <c r="BO5" s="477">
        <v>184</v>
      </c>
      <c r="BP5" s="477">
        <v>184</v>
      </c>
      <c r="BQ5" s="477">
        <v>184</v>
      </c>
      <c r="BR5" s="477">
        <v>184</v>
      </c>
      <c r="BS5" s="477">
        <v>184</v>
      </c>
      <c r="BT5" s="477">
        <v>184</v>
      </c>
      <c r="BU5" s="477">
        <v>184</v>
      </c>
      <c r="BV5" s="477">
        <v>184</v>
      </c>
      <c r="BW5" s="477">
        <v>184</v>
      </c>
      <c r="BX5" s="477">
        <v>184</v>
      </c>
      <c r="BY5" s="477">
        <v>184</v>
      </c>
      <c r="BZ5" s="477">
        <v>184</v>
      </c>
      <c r="CA5" s="477">
        <v>184</v>
      </c>
      <c r="CB5" s="477">
        <v>184</v>
      </c>
      <c r="CC5" s="477">
        <v>184</v>
      </c>
      <c r="CD5" s="477">
        <v>184</v>
      </c>
      <c r="CE5" s="477">
        <v>184</v>
      </c>
      <c r="CF5" s="477">
        <v>184</v>
      </c>
      <c r="CG5" s="477">
        <v>184</v>
      </c>
      <c r="CH5" s="477">
        <v>93</v>
      </c>
      <c r="CI5" s="477">
        <v>184</v>
      </c>
      <c r="CJ5" s="477">
        <v>184</v>
      </c>
      <c r="CK5" s="477">
        <v>184</v>
      </c>
      <c r="CL5" s="477">
        <v>184</v>
      </c>
      <c r="CM5" s="477">
        <v>184</v>
      </c>
      <c r="CN5" s="477">
        <v>184</v>
      </c>
      <c r="CO5" s="477">
        <v>93</v>
      </c>
      <c r="CP5" s="477">
        <v>184</v>
      </c>
      <c r="CQ5" s="477">
        <v>184</v>
      </c>
      <c r="CR5" s="477">
        <v>184</v>
      </c>
      <c r="CS5" s="477">
        <v>184</v>
      </c>
      <c r="CT5" s="477">
        <v>184</v>
      </c>
      <c r="CU5" s="477">
        <v>184</v>
      </c>
      <c r="CV5" s="477">
        <v>184</v>
      </c>
      <c r="CW5" s="477">
        <v>184</v>
      </c>
      <c r="CX5" s="477">
        <v>184</v>
      </c>
      <c r="CY5" s="477">
        <v>184</v>
      </c>
      <c r="CZ5" s="477">
        <v>97</v>
      </c>
      <c r="DA5" s="477">
        <v>126</v>
      </c>
      <c r="DB5" s="477">
        <v>184</v>
      </c>
      <c r="DC5" s="477">
        <v>184</v>
      </c>
      <c r="DD5" s="477">
        <v>121</v>
      </c>
      <c r="DE5" s="477">
        <v>184</v>
      </c>
      <c r="DF5" s="477">
        <v>184</v>
      </c>
      <c r="DG5" s="477">
        <v>184</v>
      </c>
      <c r="DH5" s="477">
        <v>184</v>
      </c>
      <c r="DI5" s="477">
        <v>184</v>
      </c>
      <c r="DJ5" s="477">
        <v>168</v>
      </c>
      <c r="DK5" s="477">
        <v>154</v>
      </c>
      <c r="DL5" s="477">
        <v>184</v>
      </c>
      <c r="DM5" s="477">
        <v>184</v>
      </c>
      <c r="DN5" s="477">
        <v>184</v>
      </c>
      <c r="DO5" s="477">
        <v>184</v>
      </c>
      <c r="DP5" s="477">
        <v>184</v>
      </c>
      <c r="DQ5" s="477">
        <v>184</v>
      </c>
      <c r="DR5" s="477">
        <v>184</v>
      </c>
      <c r="DS5" s="477">
        <v>184</v>
      </c>
      <c r="DT5" s="477">
        <v>184</v>
      </c>
      <c r="DU5" s="477">
        <v>184</v>
      </c>
      <c r="DV5" s="477">
        <v>184</v>
      </c>
      <c r="DW5" s="477">
        <v>184</v>
      </c>
      <c r="DX5" s="477">
        <v>184</v>
      </c>
      <c r="DY5" s="477">
        <v>184</v>
      </c>
      <c r="DZ5" s="477">
        <v>184</v>
      </c>
      <c r="EA5" s="477">
        <v>184</v>
      </c>
      <c r="EB5" s="477">
        <v>154</v>
      </c>
      <c r="EC5" s="477">
        <v>121</v>
      </c>
      <c r="ED5" s="477">
        <v>121</v>
      </c>
      <c r="EE5" s="477">
        <v>121</v>
      </c>
      <c r="EF5" s="477">
        <v>121</v>
      </c>
      <c r="EG5" s="477">
        <v>184</v>
      </c>
      <c r="EH5" s="477">
        <v>184</v>
      </c>
      <c r="EI5" s="477">
        <v>184</v>
      </c>
      <c r="EJ5" s="477">
        <v>184</v>
      </c>
      <c r="EK5" s="477">
        <v>184</v>
      </c>
      <c r="EL5" s="477">
        <v>184</v>
      </c>
      <c r="EM5" s="477">
        <v>184</v>
      </c>
      <c r="EN5" s="477">
        <v>184</v>
      </c>
      <c r="EO5" s="477">
        <v>184</v>
      </c>
      <c r="EP5" s="477">
        <v>184</v>
      </c>
      <c r="EQ5" s="477">
        <v>184</v>
      </c>
      <c r="ER5" s="477">
        <v>184</v>
      </c>
      <c r="ES5" s="477">
        <v>184</v>
      </c>
      <c r="ET5" s="477">
        <v>184</v>
      </c>
      <c r="EU5" s="477">
        <v>184</v>
      </c>
      <c r="EV5" s="477">
        <v>184</v>
      </c>
      <c r="EW5" s="477">
        <v>184</v>
      </c>
      <c r="EX5" s="477">
        <v>184</v>
      </c>
      <c r="EY5" s="477">
        <v>184</v>
      </c>
      <c r="EZ5" s="477">
        <v>184</v>
      </c>
      <c r="FA5" s="477">
        <v>184</v>
      </c>
      <c r="FB5" s="477">
        <v>184</v>
      </c>
      <c r="FC5" s="477">
        <v>184</v>
      </c>
      <c r="FD5" s="477">
        <v>184</v>
      </c>
      <c r="FE5" s="477">
        <v>184</v>
      </c>
      <c r="FF5" s="477">
        <v>184</v>
      </c>
      <c r="FG5" s="477">
        <v>184</v>
      </c>
      <c r="FH5" s="477">
        <v>184</v>
      </c>
      <c r="FI5" s="477">
        <v>184</v>
      </c>
      <c r="FJ5" s="477">
        <v>184</v>
      </c>
      <c r="FK5" s="477">
        <v>184</v>
      </c>
      <c r="FL5" s="477">
        <v>184</v>
      </c>
      <c r="FM5" s="477">
        <v>184</v>
      </c>
      <c r="FN5" s="477">
        <v>184</v>
      </c>
      <c r="FO5" s="477">
        <v>184</v>
      </c>
      <c r="FP5" s="477">
        <v>184</v>
      </c>
      <c r="FQ5" s="477">
        <v>184</v>
      </c>
      <c r="FR5" s="477">
        <v>184</v>
      </c>
      <c r="FS5" s="477">
        <v>184</v>
      </c>
      <c r="FT5" s="477">
        <v>184</v>
      </c>
      <c r="FU5" s="477">
        <v>184</v>
      </c>
      <c r="FV5" s="477">
        <v>184</v>
      </c>
      <c r="FW5" s="477">
        <v>184</v>
      </c>
      <c r="FX5" s="477">
        <v>184</v>
      </c>
      <c r="FY5" s="477">
        <v>184</v>
      </c>
      <c r="FZ5" s="477">
        <v>184</v>
      </c>
      <c r="GA5" s="477">
        <v>184</v>
      </c>
      <c r="GB5" s="477">
        <v>184</v>
      </c>
      <c r="GC5" s="477">
        <v>184</v>
      </c>
      <c r="GD5" s="477">
        <v>184</v>
      </c>
      <c r="GE5" s="477">
        <v>184</v>
      </c>
      <c r="GF5" s="477">
        <v>184</v>
      </c>
      <c r="GG5" s="477">
        <v>184</v>
      </c>
      <c r="GH5" s="477">
        <v>184</v>
      </c>
      <c r="GI5" s="477">
        <v>184</v>
      </c>
      <c r="GJ5" s="477">
        <v>184</v>
      </c>
      <c r="GK5" s="477">
        <v>184</v>
      </c>
      <c r="GL5" s="477">
        <v>184</v>
      </c>
      <c r="GM5" s="477">
        <v>184</v>
      </c>
      <c r="GN5" s="477">
        <v>184</v>
      </c>
      <c r="GO5" s="477">
        <v>184</v>
      </c>
      <c r="GP5" s="477">
        <v>184</v>
      </c>
      <c r="GQ5" s="477">
        <v>184</v>
      </c>
      <c r="GR5" s="477">
        <v>184</v>
      </c>
      <c r="GS5" s="477">
        <v>184</v>
      </c>
      <c r="GT5" s="477">
        <v>184</v>
      </c>
      <c r="GU5" s="477">
        <v>184</v>
      </c>
      <c r="GV5" s="477">
        <v>184</v>
      </c>
      <c r="GW5" s="477">
        <v>184</v>
      </c>
      <c r="GX5" s="477">
        <v>184</v>
      </c>
      <c r="GY5" s="477">
        <v>184</v>
      </c>
      <c r="GZ5" s="477">
        <v>184</v>
      </c>
      <c r="HA5" s="477">
        <v>184</v>
      </c>
      <c r="HB5" s="477">
        <v>184</v>
      </c>
      <c r="HC5" s="477">
        <v>184</v>
      </c>
      <c r="HD5" s="477">
        <v>184</v>
      </c>
      <c r="HE5" s="477">
        <v>184</v>
      </c>
      <c r="HF5" s="477">
        <v>184</v>
      </c>
      <c r="HG5" s="477">
        <v>184</v>
      </c>
      <c r="HH5" s="477">
        <v>184</v>
      </c>
      <c r="HI5" s="477">
        <v>184</v>
      </c>
      <c r="HJ5" s="477">
        <v>184</v>
      </c>
      <c r="HK5" s="477">
        <v>184</v>
      </c>
      <c r="HL5" s="477">
        <v>184</v>
      </c>
      <c r="HM5" s="477">
        <v>184</v>
      </c>
      <c r="HN5" s="477">
        <v>184</v>
      </c>
      <c r="HO5" s="477">
        <v>184</v>
      </c>
      <c r="HP5" s="477">
        <v>184</v>
      </c>
      <c r="HQ5" s="477">
        <v>184</v>
      </c>
      <c r="HR5" s="477">
        <v>184</v>
      </c>
      <c r="HS5" s="477">
        <v>184</v>
      </c>
      <c r="HT5" s="477">
        <v>184</v>
      </c>
      <c r="HU5" s="477">
        <v>184</v>
      </c>
      <c r="HV5" s="477">
        <v>184</v>
      </c>
      <c r="HW5" s="477">
        <v>184</v>
      </c>
      <c r="HX5" s="477">
        <v>184</v>
      </c>
      <c r="HY5" s="477">
        <v>184</v>
      </c>
      <c r="HZ5" s="477">
        <v>184</v>
      </c>
      <c r="IA5" s="477">
        <v>184</v>
      </c>
      <c r="IB5" s="477">
        <v>184</v>
      </c>
      <c r="IC5" s="477">
        <v>184</v>
      </c>
      <c r="ID5" s="477">
        <v>184</v>
      </c>
      <c r="IE5" s="477">
        <v>184</v>
      </c>
      <c r="IF5" s="477">
        <v>184</v>
      </c>
      <c r="IG5" s="477">
        <v>184</v>
      </c>
      <c r="IH5" s="477">
        <v>184</v>
      </c>
      <c r="II5" s="477">
        <v>184</v>
      </c>
      <c r="IJ5" s="477">
        <v>184</v>
      </c>
      <c r="IK5" s="477">
        <v>184</v>
      </c>
      <c r="IL5" s="477">
        <v>184</v>
      </c>
      <c r="IM5" s="477">
        <v>184</v>
      </c>
      <c r="IN5" s="477">
        <v>184</v>
      </c>
      <c r="IO5" s="477">
        <v>184</v>
      </c>
      <c r="IP5" s="477">
        <v>184</v>
      </c>
      <c r="IQ5" s="477">
        <v>154</v>
      </c>
      <c r="IR5" s="477">
        <v>154</v>
      </c>
      <c r="IS5" s="477">
        <v>154</v>
      </c>
      <c r="IT5" s="477">
        <v>184</v>
      </c>
      <c r="IU5" s="477">
        <v>184</v>
      </c>
      <c r="IV5" s="477">
        <v>184</v>
      </c>
      <c r="IW5" s="477">
        <v>184</v>
      </c>
      <c r="IX5" s="477">
        <v>184</v>
      </c>
      <c r="IY5" s="477">
        <v>184</v>
      </c>
      <c r="IZ5" s="477">
        <v>184</v>
      </c>
      <c r="JA5" s="477">
        <v>184</v>
      </c>
      <c r="JB5" s="477">
        <v>184</v>
      </c>
      <c r="JC5" s="477">
        <v>184</v>
      </c>
      <c r="JD5" s="477">
        <v>184</v>
      </c>
      <c r="JE5" s="477">
        <v>184</v>
      </c>
      <c r="JF5" s="477">
        <v>184</v>
      </c>
      <c r="JG5" s="477">
        <v>184</v>
      </c>
      <c r="JH5" s="477">
        <v>184</v>
      </c>
      <c r="JI5" s="477">
        <v>184</v>
      </c>
      <c r="JJ5" s="477">
        <v>184</v>
      </c>
      <c r="JK5" s="477">
        <v>184</v>
      </c>
      <c r="JL5" s="477">
        <v>184</v>
      </c>
      <c r="JM5" s="477">
        <v>184</v>
      </c>
      <c r="JN5" s="477">
        <v>184</v>
      </c>
      <c r="JO5" s="477">
        <v>184</v>
      </c>
      <c r="JP5" s="477">
        <v>184</v>
      </c>
      <c r="JQ5" s="477">
        <v>184</v>
      </c>
      <c r="JR5" s="477">
        <v>184</v>
      </c>
      <c r="JS5" s="477">
        <v>184</v>
      </c>
      <c r="JT5" s="477">
        <v>184</v>
      </c>
      <c r="JU5" s="477">
        <v>184</v>
      </c>
      <c r="JV5" s="477">
        <v>184</v>
      </c>
      <c r="JW5" s="477">
        <v>184</v>
      </c>
      <c r="JX5" s="477">
        <v>184</v>
      </c>
      <c r="JY5" s="477">
        <v>184</v>
      </c>
      <c r="JZ5" s="477">
        <v>184</v>
      </c>
      <c r="KA5" s="477">
        <v>184</v>
      </c>
      <c r="KB5" s="477">
        <v>184</v>
      </c>
    </row>
    <row r="6" spans="1:288" ht="23.25" customHeight="1" thickTop="1" x14ac:dyDescent="0.3">
      <c r="A6" s="164"/>
      <c r="B6" s="44" t="s">
        <v>1442</v>
      </c>
      <c r="C6" s="478">
        <v>31656</v>
      </c>
      <c r="D6" s="478">
        <v>14495</v>
      </c>
      <c r="E6" s="478">
        <v>6401</v>
      </c>
      <c r="F6" s="478">
        <v>4836</v>
      </c>
      <c r="G6" s="478">
        <v>5819</v>
      </c>
      <c r="H6" s="478">
        <v>103</v>
      </c>
      <c r="I6" s="479"/>
      <c r="J6" s="478">
        <v>1540</v>
      </c>
      <c r="K6" s="478" t="s">
        <v>273</v>
      </c>
      <c r="L6" s="478" t="s">
        <v>273</v>
      </c>
      <c r="M6" s="478">
        <v>54</v>
      </c>
      <c r="N6" s="478">
        <v>153</v>
      </c>
      <c r="O6" s="478">
        <v>288</v>
      </c>
      <c r="P6" s="478">
        <v>255</v>
      </c>
      <c r="Q6" s="478" t="s">
        <v>273</v>
      </c>
      <c r="R6" s="478">
        <v>221</v>
      </c>
      <c r="S6" s="478">
        <v>255</v>
      </c>
      <c r="T6" s="478">
        <v>134</v>
      </c>
      <c r="U6" s="478">
        <v>124</v>
      </c>
      <c r="V6" s="478">
        <v>145</v>
      </c>
      <c r="W6" s="478">
        <v>110</v>
      </c>
      <c r="X6" s="478">
        <v>134</v>
      </c>
      <c r="Y6" s="478">
        <v>230</v>
      </c>
      <c r="Z6" s="478">
        <v>110</v>
      </c>
      <c r="AA6" s="478">
        <v>119</v>
      </c>
      <c r="AB6" s="478">
        <v>78</v>
      </c>
      <c r="AC6" s="478">
        <v>113</v>
      </c>
      <c r="AD6" s="478">
        <v>92</v>
      </c>
      <c r="AE6" s="478">
        <v>74</v>
      </c>
      <c r="AF6" s="478">
        <v>66</v>
      </c>
      <c r="AG6" s="478">
        <v>55</v>
      </c>
      <c r="AH6" s="478">
        <v>191</v>
      </c>
      <c r="AI6" s="478">
        <v>41</v>
      </c>
      <c r="AJ6" s="478" t="s">
        <v>273</v>
      </c>
      <c r="AK6" s="478">
        <v>113</v>
      </c>
      <c r="AL6" s="478">
        <v>64</v>
      </c>
      <c r="AM6" s="478">
        <v>195</v>
      </c>
      <c r="AN6" s="478">
        <v>279</v>
      </c>
      <c r="AO6" s="478">
        <v>206</v>
      </c>
      <c r="AP6" s="478">
        <v>140</v>
      </c>
      <c r="AQ6" s="478">
        <v>161</v>
      </c>
      <c r="AR6" s="478">
        <v>101</v>
      </c>
      <c r="AS6" s="478" t="s">
        <v>273</v>
      </c>
      <c r="AT6" s="478" t="s">
        <v>273</v>
      </c>
      <c r="AU6" s="478">
        <v>782</v>
      </c>
      <c r="AV6" s="478">
        <v>241</v>
      </c>
      <c r="AW6" s="478">
        <v>248</v>
      </c>
      <c r="AX6" s="478" t="s">
        <v>273</v>
      </c>
      <c r="AY6" s="478">
        <v>177</v>
      </c>
      <c r="AZ6" s="478">
        <v>221</v>
      </c>
      <c r="BA6" s="478">
        <v>105</v>
      </c>
      <c r="BB6" s="478">
        <v>87</v>
      </c>
      <c r="BC6" s="478">
        <v>122</v>
      </c>
      <c r="BD6" s="478">
        <v>305</v>
      </c>
      <c r="BE6" s="478">
        <v>163</v>
      </c>
      <c r="BF6" s="478">
        <v>117</v>
      </c>
      <c r="BG6" s="478">
        <v>121</v>
      </c>
      <c r="BH6" s="478">
        <v>61</v>
      </c>
      <c r="BI6" s="478">
        <v>96</v>
      </c>
      <c r="BJ6" s="478" t="s">
        <v>273</v>
      </c>
      <c r="BK6" s="478">
        <v>450</v>
      </c>
      <c r="BL6" s="478">
        <v>345</v>
      </c>
      <c r="BM6" s="478">
        <v>147</v>
      </c>
      <c r="BN6" s="478">
        <v>226</v>
      </c>
      <c r="BO6" s="478">
        <v>158</v>
      </c>
      <c r="BP6" s="478">
        <v>174</v>
      </c>
      <c r="BQ6" s="478">
        <v>74</v>
      </c>
      <c r="BR6" s="478">
        <v>861</v>
      </c>
      <c r="BS6" s="478" t="s">
        <v>273</v>
      </c>
      <c r="BT6" s="478">
        <v>241</v>
      </c>
      <c r="BU6" s="478" t="s">
        <v>273</v>
      </c>
      <c r="BV6" s="478">
        <v>152</v>
      </c>
      <c r="BW6" s="478">
        <v>131</v>
      </c>
      <c r="BX6" s="478">
        <v>138</v>
      </c>
      <c r="BY6" s="478" t="s">
        <v>273</v>
      </c>
      <c r="BZ6" s="478" t="s">
        <v>273</v>
      </c>
      <c r="CA6" s="478" t="s">
        <v>273</v>
      </c>
      <c r="CB6" s="478">
        <v>80</v>
      </c>
      <c r="CC6" s="478" t="s">
        <v>273</v>
      </c>
      <c r="CD6" s="478">
        <v>71</v>
      </c>
      <c r="CE6" s="478" t="s">
        <v>273</v>
      </c>
      <c r="CF6" s="478" t="s">
        <v>273</v>
      </c>
      <c r="CG6" s="478" t="s">
        <v>273</v>
      </c>
      <c r="CH6" s="478" t="s">
        <v>273</v>
      </c>
      <c r="CI6" s="478" t="s">
        <v>273</v>
      </c>
      <c r="CJ6" s="478" t="s">
        <v>273</v>
      </c>
      <c r="CK6" s="478" t="s">
        <v>273</v>
      </c>
      <c r="CL6" s="478" t="s">
        <v>273</v>
      </c>
      <c r="CM6" s="478" t="s">
        <v>273</v>
      </c>
      <c r="CN6" s="478" t="s">
        <v>273</v>
      </c>
      <c r="CO6" s="478" t="s">
        <v>273</v>
      </c>
      <c r="CP6" s="478" t="s">
        <v>273</v>
      </c>
      <c r="CQ6" s="478" t="s">
        <v>273</v>
      </c>
      <c r="CR6" s="478" t="s">
        <v>273</v>
      </c>
      <c r="CS6" s="478" t="s">
        <v>273</v>
      </c>
      <c r="CT6" s="478" t="s">
        <v>273</v>
      </c>
      <c r="CU6" s="478" t="s">
        <v>273</v>
      </c>
      <c r="CV6" s="478" t="s">
        <v>273</v>
      </c>
      <c r="CW6" s="478">
        <v>59</v>
      </c>
      <c r="CX6" s="478" t="s">
        <v>273</v>
      </c>
      <c r="CY6" s="478">
        <v>113</v>
      </c>
      <c r="CZ6" s="478" t="s">
        <v>273</v>
      </c>
      <c r="DA6" s="478"/>
      <c r="DB6" s="478">
        <v>614</v>
      </c>
      <c r="DC6" s="478" t="s">
        <v>273</v>
      </c>
      <c r="DD6" s="478" t="s">
        <v>273</v>
      </c>
      <c r="DE6" s="478" t="s">
        <v>273</v>
      </c>
      <c r="DF6" s="478" t="s">
        <v>273</v>
      </c>
      <c r="DG6" s="478">
        <v>195</v>
      </c>
      <c r="DH6" s="478">
        <v>137</v>
      </c>
      <c r="DI6" s="478">
        <v>49</v>
      </c>
      <c r="DJ6" s="478">
        <v>270</v>
      </c>
      <c r="DK6" s="478">
        <v>185</v>
      </c>
      <c r="DL6" s="478" t="s">
        <v>273</v>
      </c>
      <c r="DM6" s="478" t="s">
        <v>273</v>
      </c>
      <c r="DN6" s="478" t="s">
        <v>273</v>
      </c>
      <c r="DO6" s="478">
        <v>198</v>
      </c>
      <c r="DP6" s="478" t="s">
        <v>273</v>
      </c>
      <c r="DQ6" s="478" t="s">
        <v>273</v>
      </c>
      <c r="DR6" s="478">
        <v>277</v>
      </c>
      <c r="DS6" s="478" t="s">
        <v>273</v>
      </c>
      <c r="DT6" s="478" t="s">
        <v>273</v>
      </c>
      <c r="DU6" s="478" t="s">
        <v>273</v>
      </c>
      <c r="DV6" s="478" t="s">
        <v>273</v>
      </c>
      <c r="DW6" s="478" t="s">
        <v>273</v>
      </c>
      <c r="DX6" s="478" t="s">
        <v>273</v>
      </c>
      <c r="DY6" s="478" t="s">
        <v>273</v>
      </c>
      <c r="DZ6" s="478" t="s">
        <v>273</v>
      </c>
      <c r="EA6" s="478" t="s">
        <v>273</v>
      </c>
      <c r="EB6" s="478" t="s">
        <v>273</v>
      </c>
      <c r="EC6" s="478" t="s">
        <v>273</v>
      </c>
      <c r="ED6" s="478" t="s">
        <v>273</v>
      </c>
      <c r="EE6" s="478" t="s">
        <v>273</v>
      </c>
      <c r="EF6" s="478" t="s">
        <v>273</v>
      </c>
      <c r="EG6" s="478" t="s">
        <v>273</v>
      </c>
      <c r="EH6" s="478">
        <v>88</v>
      </c>
      <c r="EI6" s="478">
        <v>29</v>
      </c>
      <c r="EJ6" s="478">
        <v>22</v>
      </c>
      <c r="EK6" s="478">
        <v>20</v>
      </c>
      <c r="EL6" s="478">
        <v>23</v>
      </c>
      <c r="EM6" s="478">
        <v>25</v>
      </c>
      <c r="EN6" s="478">
        <v>71</v>
      </c>
      <c r="EO6" s="478">
        <v>46</v>
      </c>
      <c r="EP6" s="478">
        <v>34</v>
      </c>
      <c r="EQ6" s="478">
        <v>27</v>
      </c>
      <c r="ER6" s="478">
        <v>33</v>
      </c>
      <c r="ES6" s="478">
        <v>36</v>
      </c>
      <c r="ET6" s="478">
        <v>101</v>
      </c>
      <c r="EU6" s="478">
        <v>19</v>
      </c>
      <c r="EV6" s="478">
        <v>29</v>
      </c>
      <c r="EW6" s="478">
        <v>19</v>
      </c>
      <c r="EX6" s="478">
        <v>31</v>
      </c>
      <c r="EY6" s="478">
        <v>53</v>
      </c>
      <c r="EZ6" s="478">
        <v>60</v>
      </c>
      <c r="FA6" s="478">
        <v>68</v>
      </c>
      <c r="FB6" s="478">
        <v>91</v>
      </c>
      <c r="FC6" s="478">
        <v>54</v>
      </c>
      <c r="FD6" s="478">
        <v>30</v>
      </c>
      <c r="FE6" s="478">
        <v>26</v>
      </c>
      <c r="FF6" s="478">
        <v>29</v>
      </c>
      <c r="FG6" s="478">
        <v>55</v>
      </c>
      <c r="FH6" s="478">
        <v>11</v>
      </c>
      <c r="FI6" s="478">
        <v>33</v>
      </c>
      <c r="FJ6" s="478">
        <v>32</v>
      </c>
      <c r="FK6" s="478">
        <v>20</v>
      </c>
      <c r="FL6" s="478">
        <v>58</v>
      </c>
      <c r="FM6" s="478">
        <v>32</v>
      </c>
      <c r="FN6" s="478">
        <v>39</v>
      </c>
      <c r="FO6" s="478">
        <v>23</v>
      </c>
      <c r="FP6" s="478">
        <v>14</v>
      </c>
      <c r="FQ6" s="478">
        <v>13</v>
      </c>
      <c r="FR6" s="478">
        <v>80</v>
      </c>
      <c r="FS6" s="478">
        <v>37</v>
      </c>
      <c r="FT6" s="478">
        <v>30</v>
      </c>
      <c r="FU6" s="478">
        <v>73</v>
      </c>
      <c r="FV6" s="478">
        <v>88</v>
      </c>
      <c r="FW6" s="478">
        <v>65</v>
      </c>
      <c r="FX6" s="478">
        <v>121</v>
      </c>
      <c r="FY6" s="478">
        <v>45</v>
      </c>
      <c r="FZ6" s="478">
        <v>16</v>
      </c>
      <c r="GA6" s="478">
        <v>25</v>
      </c>
      <c r="GB6" s="478">
        <v>42</v>
      </c>
      <c r="GC6" s="478">
        <v>35</v>
      </c>
      <c r="GD6" s="478">
        <v>27</v>
      </c>
      <c r="GE6" s="478">
        <v>12</v>
      </c>
      <c r="GF6" s="478">
        <v>13</v>
      </c>
      <c r="GG6" s="478">
        <v>20</v>
      </c>
      <c r="GH6" s="478">
        <v>42</v>
      </c>
      <c r="GI6" s="478">
        <v>78</v>
      </c>
      <c r="GJ6" s="478">
        <v>21</v>
      </c>
      <c r="GK6" s="478">
        <v>23</v>
      </c>
      <c r="GL6" s="478">
        <v>22</v>
      </c>
      <c r="GM6" s="478">
        <v>22</v>
      </c>
      <c r="GN6" s="478">
        <v>17</v>
      </c>
      <c r="GO6" s="478">
        <v>12</v>
      </c>
      <c r="GP6" s="478">
        <v>22</v>
      </c>
      <c r="GQ6" s="478">
        <v>37</v>
      </c>
      <c r="GR6" s="478">
        <v>21</v>
      </c>
      <c r="GS6" s="478">
        <v>55</v>
      </c>
      <c r="GT6" s="478">
        <v>44</v>
      </c>
      <c r="GU6" s="478">
        <v>34</v>
      </c>
      <c r="GV6" s="478">
        <v>28</v>
      </c>
      <c r="GW6" s="478">
        <v>23</v>
      </c>
      <c r="GX6" s="478">
        <v>46</v>
      </c>
      <c r="GY6" s="478">
        <v>17</v>
      </c>
      <c r="GZ6" s="478">
        <v>38</v>
      </c>
      <c r="HA6" s="478">
        <v>12</v>
      </c>
      <c r="HB6" s="478">
        <v>48</v>
      </c>
      <c r="HC6" s="478">
        <v>23</v>
      </c>
      <c r="HD6" s="478">
        <v>17</v>
      </c>
      <c r="HE6" s="478">
        <v>105</v>
      </c>
      <c r="HF6" s="478">
        <v>73</v>
      </c>
      <c r="HG6" s="478">
        <v>24</v>
      </c>
      <c r="HH6" s="478">
        <v>18</v>
      </c>
      <c r="HI6" s="478">
        <v>20</v>
      </c>
      <c r="HJ6" s="478">
        <v>40</v>
      </c>
      <c r="HK6" s="478">
        <v>23</v>
      </c>
      <c r="HL6" s="478">
        <v>23</v>
      </c>
      <c r="HM6" s="478">
        <v>19</v>
      </c>
      <c r="HN6" s="478">
        <v>30</v>
      </c>
      <c r="HO6" s="478">
        <v>37</v>
      </c>
      <c r="HP6" s="478">
        <v>35</v>
      </c>
      <c r="HQ6" s="478">
        <v>14</v>
      </c>
      <c r="HR6" s="478">
        <v>69</v>
      </c>
      <c r="HS6" s="478">
        <v>66</v>
      </c>
      <c r="HT6" s="478">
        <v>44</v>
      </c>
      <c r="HU6" s="478">
        <v>27</v>
      </c>
      <c r="HV6" s="478">
        <v>51</v>
      </c>
      <c r="HW6" s="478">
        <v>66</v>
      </c>
      <c r="HX6" s="478">
        <v>33</v>
      </c>
      <c r="HY6" s="478">
        <v>34</v>
      </c>
      <c r="HZ6" s="478">
        <v>18</v>
      </c>
      <c r="IA6" s="478">
        <v>27</v>
      </c>
      <c r="IB6" s="478">
        <v>20</v>
      </c>
      <c r="IC6" s="478">
        <v>23</v>
      </c>
      <c r="ID6" s="478">
        <v>16</v>
      </c>
      <c r="IE6" s="478">
        <v>19</v>
      </c>
      <c r="IF6" s="478">
        <v>31</v>
      </c>
      <c r="IG6" s="478">
        <v>26</v>
      </c>
      <c r="IH6" s="478">
        <v>53</v>
      </c>
      <c r="II6" s="478">
        <v>26</v>
      </c>
      <c r="IJ6" s="478">
        <v>23</v>
      </c>
      <c r="IK6" s="478">
        <v>25</v>
      </c>
      <c r="IL6" s="478">
        <v>227</v>
      </c>
      <c r="IM6" s="478">
        <v>158</v>
      </c>
      <c r="IN6" s="478">
        <v>85</v>
      </c>
      <c r="IO6" s="478">
        <v>35</v>
      </c>
      <c r="IP6" s="478">
        <v>40</v>
      </c>
      <c r="IQ6" s="478">
        <v>29</v>
      </c>
      <c r="IR6" s="478">
        <v>28</v>
      </c>
      <c r="IS6" s="478">
        <v>20</v>
      </c>
      <c r="IT6" s="478">
        <v>28</v>
      </c>
      <c r="IU6" s="478">
        <v>25</v>
      </c>
      <c r="IV6" s="478">
        <v>51</v>
      </c>
      <c r="IW6" s="478">
        <v>12</v>
      </c>
      <c r="IX6" s="478">
        <v>17</v>
      </c>
      <c r="IY6" s="478">
        <v>11</v>
      </c>
      <c r="IZ6" s="478">
        <v>22</v>
      </c>
      <c r="JA6" s="478">
        <v>20</v>
      </c>
      <c r="JB6" s="478">
        <v>15</v>
      </c>
      <c r="JC6" s="478">
        <v>12</v>
      </c>
      <c r="JD6" s="478">
        <v>10</v>
      </c>
      <c r="JE6" s="478">
        <v>17</v>
      </c>
      <c r="JF6" s="478">
        <v>24</v>
      </c>
      <c r="JG6" s="478">
        <v>169</v>
      </c>
      <c r="JH6" s="478">
        <v>58</v>
      </c>
      <c r="JI6" s="478">
        <v>38</v>
      </c>
      <c r="JJ6" s="478">
        <v>17</v>
      </c>
      <c r="JK6" s="478">
        <v>40</v>
      </c>
      <c r="JL6" s="478">
        <v>21</v>
      </c>
      <c r="JM6" s="478">
        <v>22</v>
      </c>
      <c r="JN6" s="478">
        <v>39</v>
      </c>
      <c r="JO6" s="478">
        <v>52</v>
      </c>
      <c r="JP6" s="478">
        <v>122</v>
      </c>
      <c r="JQ6" s="478">
        <v>19</v>
      </c>
      <c r="JR6" s="478">
        <v>24</v>
      </c>
      <c r="JS6" s="478">
        <v>34</v>
      </c>
      <c r="JT6" s="478">
        <v>33</v>
      </c>
      <c r="JU6" s="478">
        <v>59</v>
      </c>
      <c r="JV6" s="478">
        <v>27</v>
      </c>
      <c r="JW6" s="478">
        <v>12</v>
      </c>
      <c r="JX6" s="478">
        <v>14</v>
      </c>
      <c r="JY6" s="478">
        <v>22</v>
      </c>
      <c r="JZ6" s="478">
        <v>20</v>
      </c>
      <c r="KA6" s="478">
        <v>35</v>
      </c>
      <c r="KB6" s="478" t="s">
        <v>273</v>
      </c>
    </row>
    <row r="7" spans="1:288" ht="23.25" customHeight="1" x14ac:dyDescent="0.3">
      <c r="A7" s="164"/>
      <c r="B7" s="45" t="s">
        <v>1443</v>
      </c>
      <c r="C7" s="480">
        <v>3375</v>
      </c>
      <c r="D7" s="480">
        <v>1491</v>
      </c>
      <c r="E7" s="480">
        <v>1144</v>
      </c>
      <c r="F7" s="480">
        <v>275</v>
      </c>
      <c r="G7" s="480">
        <v>463</v>
      </c>
      <c r="H7" s="480" t="s">
        <v>97</v>
      </c>
      <c r="I7" s="479"/>
      <c r="J7" s="480">
        <v>167</v>
      </c>
      <c r="K7" s="480" t="s">
        <v>273</v>
      </c>
      <c r="L7" s="480" t="s">
        <v>273</v>
      </c>
      <c r="M7" s="480">
        <v>2</v>
      </c>
      <c r="N7" s="480">
        <v>59</v>
      </c>
      <c r="O7" s="480">
        <v>19</v>
      </c>
      <c r="P7" s="480">
        <v>29</v>
      </c>
      <c r="Q7" s="480" t="s">
        <v>273</v>
      </c>
      <c r="R7" s="480">
        <v>26</v>
      </c>
      <c r="S7" s="480">
        <v>27</v>
      </c>
      <c r="T7" s="480">
        <v>11</v>
      </c>
      <c r="U7" s="480">
        <v>13</v>
      </c>
      <c r="V7" s="480">
        <v>9</v>
      </c>
      <c r="W7" s="480">
        <v>8</v>
      </c>
      <c r="X7" s="480">
        <v>21</v>
      </c>
      <c r="Y7" s="480">
        <v>21</v>
      </c>
      <c r="Z7" s="480">
        <v>18</v>
      </c>
      <c r="AA7" s="480">
        <v>9</v>
      </c>
      <c r="AB7" s="480">
        <v>9</v>
      </c>
      <c r="AC7" s="480">
        <v>15</v>
      </c>
      <c r="AD7" s="480">
        <v>10</v>
      </c>
      <c r="AE7" s="480">
        <v>7</v>
      </c>
      <c r="AF7" s="480">
        <v>5</v>
      </c>
      <c r="AG7" s="480">
        <v>5</v>
      </c>
      <c r="AH7" s="480">
        <v>16</v>
      </c>
      <c r="AI7" s="480">
        <v>12</v>
      </c>
      <c r="AJ7" s="480" t="s">
        <v>273</v>
      </c>
      <c r="AK7" s="480">
        <v>12</v>
      </c>
      <c r="AL7" s="480">
        <v>5</v>
      </c>
      <c r="AM7" s="480">
        <v>21</v>
      </c>
      <c r="AN7" s="480">
        <v>39</v>
      </c>
      <c r="AO7" s="480">
        <v>26</v>
      </c>
      <c r="AP7" s="480">
        <v>13</v>
      </c>
      <c r="AQ7" s="480">
        <v>12</v>
      </c>
      <c r="AR7" s="480">
        <v>3</v>
      </c>
      <c r="AS7" s="480" t="s">
        <v>273</v>
      </c>
      <c r="AT7" s="480" t="s">
        <v>273</v>
      </c>
      <c r="AU7" s="480">
        <v>72</v>
      </c>
      <c r="AV7" s="480">
        <v>20</v>
      </c>
      <c r="AW7" s="480">
        <v>20</v>
      </c>
      <c r="AX7" s="480" t="s">
        <v>273</v>
      </c>
      <c r="AY7" s="480">
        <v>28</v>
      </c>
      <c r="AZ7" s="480">
        <v>18</v>
      </c>
      <c r="BA7" s="480">
        <v>11</v>
      </c>
      <c r="BB7" s="480">
        <v>5</v>
      </c>
      <c r="BC7" s="480">
        <v>13</v>
      </c>
      <c r="BD7" s="480">
        <v>48</v>
      </c>
      <c r="BE7" s="480">
        <v>24</v>
      </c>
      <c r="BF7" s="480">
        <v>24</v>
      </c>
      <c r="BG7" s="480">
        <v>23</v>
      </c>
      <c r="BH7" s="480">
        <v>9</v>
      </c>
      <c r="BI7" s="480">
        <v>11</v>
      </c>
      <c r="BJ7" s="480" t="s">
        <v>273</v>
      </c>
      <c r="BK7" s="480">
        <v>84</v>
      </c>
      <c r="BL7" s="480">
        <v>64</v>
      </c>
      <c r="BM7" s="480">
        <v>18</v>
      </c>
      <c r="BN7" s="480">
        <v>24</v>
      </c>
      <c r="BO7" s="480">
        <v>17</v>
      </c>
      <c r="BP7" s="480">
        <v>28</v>
      </c>
      <c r="BQ7" s="480">
        <v>12</v>
      </c>
      <c r="BR7" s="480">
        <v>291</v>
      </c>
      <c r="BS7" s="480" t="s">
        <v>273</v>
      </c>
      <c r="BT7" s="480">
        <v>49</v>
      </c>
      <c r="BU7" s="480" t="s">
        <v>273</v>
      </c>
      <c r="BV7" s="480">
        <v>24</v>
      </c>
      <c r="BW7" s="480">
        <v>15</v>
      </c>
      <c r="BX7" s="480">
        <v>24</v>
      </c>
      <c r="BY7" s="480" t="s">
        <v>273</v>
      </c>
      <c r="BZ7" s="480" t="s">
        <v>273</v>
      </c>
      <c r="CA7" s="480" t="s">
        <v>273</v>
      </c>
      <c r="CB7" s="480">
        <v>16</v>
      </c>
      <c r="CC7" s="480" t="s">
        <v>273</v>
      </c>
      <c r="CD7" s="480">
        <v>6</v>
      </c>
      <c r="CE7" s="480" t="s">
        <v>273</v>
      </c>
      <c r="CF7" s="480" t="s">
        <v>273</v>
      </c>
      <c r="CG7" s="480" t="s">
        <v>273</v>
      </c>
      <c r="CH7" s="480" t="s">
        <v>273</v>
      </c>
      <c r="CI7" s="480" t="s">
        <v>273</v>
      </c>
      <c r="CJ7" s="480" t="s">
        <v>273</v>
      </c>
      <c r="CK7" s="480" t="s">
        <v>273</v>
      </c>
      <c r="CL7" s="480" t="s">
        <v>273</v>
      </c>
      <c r="CM7" s="480" t="s">
        <v>273</v>
      </c>
      <c r="CN7" s="480" t="s">
        <v>273</v>
      </c>
      <c r="CO7" s="480" t="s">
        <v>273</v>
      </c>
      <c r="CP7" s="480" t="s">
        <v>273</v>
      </c>
      <c r="CQ7" s="480" t="s">
        <v>273</v>
      </c>
      <c r="CR7" s="480" t="s">
        <v>273</v>
      </c>
      <c r="CS7" s="480" t="s">
        <v>273</v>
      </c>
      <c r="CT7" s="480" t="s">
        <v>273</v>
      </c>
      <c r="CU7" s="480" t="s">
        <v>273</v>
      </c>
      <c r="CV7" s="480" t="s">
        <v>273</v>
      </c>
      <c r="CW7" s="480">
        <v>12</v>
      </c>
      <c r="CX7" s="480" t="s">
        <v>273</v>
      </c>
      <c r="CY7" s="480">
        <v>13</v>
      </c>
      <c r="CZ7" s="480" t="s">
        <v>273</v>
      </c>
      <c r="DA7" s="480"/>
      <c r="DB7" s="480">
        <v>298</v>
      </c>
      <c r="DC7" s="480" t="s">
        <v>273</v>
      </c>
      <c r="DD7" s="480" t="s">
        <v>273</v>
      </c>
      <c r="DE7" s="480" t="s">
        <v>273</v>
      </c>
      <c r="DF7" s="480" t="s">
        <v>273</v>
      </c>
      <c r="DG7" s="480">
        <v>24</v>
      </c>
      <c r="DH7" s="480">
        <v>23</v>
      </c>
      <c r="DI7" s="480">
        <v>6</v>
      </c>
      <c r="DJ7" s="480">
        <v>126</v>
      </c>
      <c r="DK7" s="480">
        <v>66</v>
      </c>
      <c r="DL7" s="480" t="s">
        <v>273</v>
      </c>
      <c r="DM7" s="480" t="s">
        <v>273</v>
      </c>
      <c r="DN7" s="480" t="s">
        <v>273</v>
      </c>
      <c r="DO7" s="480">
        <v>12</v>
      </c>
      <c r="DP7" s="480" t="s">
        <v>273</v>
      </c>
      <c r="DQ7" s="480" t="s">
        <v>273</v>
      </c>
      <c r="DR7" s="480">
        <v>21</v>
      </c>
      <c r="DS7" s="480" t="s">
        <v>273</v>
      </c>
      <c r="DT7" s="480" t="s">
        <v>273</v>
      </c>
      <c r="DU7" s="480" t="s">
        <v>273</v>
      </c>
      <c r="DV7" s="480" t="s">
        <v>273</v>
      </c>
      <c r="DW7" s="480" t="s">
        <v>273</v>
      </c>
      <c r="DX7" s="480" t="s">
        <v>273</v>
      </c>
      <c r="DY7" s="480" t="s">
        <v>273</v>
      </c>
      <c r="DZ7" s="480" t="s">
        <v>273</v>
      </c>
      <c r="EA7" s="480" t="s">
        <v>273</v>
      </c>
      <c r="EB7" s="480" t="s">
        <v>273</v>
      </c>
      <c r="EC7" s="480" t="s">
        <v>273</v>
      </c>
      <c r="ED7" s="480" t="s">
        <v>273</v>
      </c>
      <c r="EE7" s="480" t="s">
        <v>273</v>
      </c>
      <c r="EF7" s="480" t="s">
        <v>273</v>
      </c>
      <c r="EG7" s="480" t="s">
        <v>273</v>
      </c>
      <c r="EH7" s="480">
        <v>5</v>
      </c>
      <c r="EI7" s="480">
        <v>2</v>
      </c>
      <c r="EJ7" s="480">
        <v>1</v>
      </c>
      <c r="EK7" s="480">
        <v>2</v>
      </c>
      <c r="EL7" s="480">
        <v>1</v>
      </c>
      <c r="EM7" s="480">
        <v>2</v>
      </c>
      <c r="EN7" s="480">
        <v>5</v>
      </c>
      <c r="EO7" s="480">
        <v>2</v>
      </c>
      <c r="EP7" s="480">
        <v>3</v>
      </c>
      <c r="EQ7" s="480">
        <v>3</v>
      </c>
      <c r="ER7" s="480">
        <v>2</v>
      </c>
      <c r="ES7" s="480">
        <v>2</v>
      </c>
      <c r="ET7" s="480">
        <v>5</v>
      </c>
      <c r="EU7" s="480">
        <v>1</v>
      </c>
      <c r="EV7" s="480">
        <v>1</v>
      </c>
      <c r="EW7" s="480">
        <v>2</v>
      </c>
      <c r="EX7" s="480">
        <v>3</v>
      </c>
      <c r="EY7" s="480">
        <v>2</v>
      </c>
      <c r="EZ7" s="480">
        <v>4</v>
      </c>
      <c r="FA7" s="480">
        <v>5</v>
      </c>
      <c r="FB7" s="480">
        <v>3</v>
      </c>
      <c r="FC7" s="480">
        <v>8</v>
      </c>
      <c r="FD7" s="480">
        <v>2</v>
      </c>
      <c r="FE7" s="480">
        <v>1</v>
      </c>
      <c r="FF7" s="480">
        <v>2</v>
      </c>
      <c r="FG7" s="480">
        <v>5</v>
      </c>
      <c r="FH7" s="480">
        <v>0</v>
      </c>
      <c r="FI7" s="480">
        <v>2</v>
      </c>
      <c r="FJ7" s="480">
        <v>1</v>
      </c>
      <c r="FK7" s="480">
        <v>1</v>
      </c>
      <c r="FL7" s="480">
        <v>5</v>
      </c>
      <c r="FM7" s="480">
        <v>3</v>
      </c>
      <c r="FN7" s="480">
        <v>2</v>
      </c>
      <c r="FO7" s="480">
        <v>1</v>
      </c>
      <c r="FP7" s="480">
        <v>0</v>
      </c>
      <c r="FQ7" s="480">
        <v>0</v>
      </c>
      <c r="FR7" s="480">
        <v>5</v>
      </c>
      <c r="FS7" s="480">
        <v>1</v>
      </c>
      <c r="FT7" s="480">
        <v>1</v>
      </c>
      <c r="FU7" s="480">
        <v>4</v>
      </c>
      <c r="FV7" s="480">
        <v>6</v>
      </c>
      <c r="FW7" s="480">
        <v>7</v>
      </c>
      <c r="FX7" s="480">
        <v>11</v>
      </c>
      <c r="FY7" s="480">
        <v>2</v>
      </c>
      <c r="FZ7" s="480">
        <v>1</v>
      </c>
      <c r="GA7" s="480">
        <v>1</v>
      </c>
      <c r="GB7" s="480">
        <v>2</v>
      </c>
      <c r="GC7" s="480">
        <v>2</v>
      </c>
      <c r="GD7" s="480">
        <v>1</v>
      </c>
      <c r="GE7" s="480">
        <v>0</v>
      </c>
      <c r="GF7" s="480">
        <v>0</v>
      </c>
      <c r="GG7" s="480">
        <v>0</v>
      </c>
      <c r="GH7" s="480">
        <v>1</v>
      </c>
      <c r="GI7" s="480">
        <v>3</v>
      </c>
      <c r="GJ7" s="480">
        <v>2</v>
      </c>
      <c r="GK7" s="480">
        <v>3</v>
      </c>
      <c r="GL7" s="480">
        <v>1</v>
      </c>
      <c r="GM7" s="480">
        <v>2</v>
      </c>
      <c r="GN7" s="480">
        <v>0</v>
      </c>
      <c r="GO7" s="480">
        <v>0</v>
      </c>
      <c r="GP7" s="480">
        <v>1</v>
      </c>
      <c r="GQ7" s="480">
        <v>2</v>
      </c>
      <c r="GR7" s="480">
        <v>1</v>
      </c>
      <c r="GS7" s="480">
        <v>4</v>
      </c>
      <c r="GT7" s="480">
        <v>5</v>
      </c>
      <c r="GU7" s="480">
        <v>1</v>
      </c>
      <c r="GV7" s="480">
        <v>2</v>
      </c>
      <c r="GW7" s="480">
        <v>1</v>
      </c>
      <c r="GX7" s="480">
        <v>2</v>
      </c>
      <c r="GY7" s="480">
        <v>1</v>
      </c>
      <c r="GZ7" s="480">
        <v>1</v>
      </c>
      <c r="HA7" s="480">
        <v>1</v>
      </c>
      <c r="HB7" s="480">
        <v>2</v>
      </c>
      <c r="HC7" s="480">
        <v>1</v>
      </c>
      <c r="HD7" s="480">
        <v>0</v>
      </c>
      <c r="HE7" s="480">
        <v>6</v>
      </c>
      <c r="HF7" s="480">
        <v>6</v>
      </c>
      <c r="HG7" s="480">
        <v>0</v>
      </c>
      <c r="HH7" s="480">
        <v>2</v>
      </c>
      <c r="HI7" s="480">
        <v>1</v>
      </c>
      <c r="HJ7" s="480">
        <v>3</v>
      </c>
      <c r="HK7" s="480">
        <v>4</v>
      </c>
      <c r="HL7" s="480">
        <v>1</v>
      </c>
      <c r="HM7" s="480">
        <v>2</v>
      </c>
      <c r="HN7" s="480">
        <v>4</v>
      </c>
      <c r="HO7" s="480">
        <v>5</v>
      </c>
      <c r="HP7" s="480">
        <v>2</v>
      </c>
      <c r="HQ7" s="480">
        <v>1</v>
      </c>
      <c r="HR7" s="480">
        <v>5</v>
      </c>
      <c r="HS7" s="480">
        <v>6</v>
      </c>
      <c r="HT7" s="480">
        <v>4</v>
      </c>
      <c r="HU7" s="480">
        <v>1</v>
      </c>
      <c r="HV7" s="480">
        <v>6</v>
      </c>
      <c r="HW7" s="480">
        <v>5</v>
      </c>
      <c r="HX7" s="480">
        <v>4</v>
      </c>
      <c r="HY7" s="480">
        <v>1</v>
      </c>
      <c r="HZ7" s="480">
        <v>2</v>
      </c>
      <c r="IA7" s="480">
        <v>0</v>
      </c>
      <c r="IB7" s="480">
        <v>4</v>
      </c>
      <c r="IC7" s="480">
        <v>1</v>
      </c>
      <c r="ID7" s="480">
        <v>1</v>
      </c>
      <c r="IE7" s="480">
        <v>0</v>
      </c>
      <c r="IF7" s="480">
        <v>3</v>
      </c>
      <c r="IG7" s="480">
        <v>1</v>
      </c>
      <c r="IH7" s="480">
        <v>5</v>
      </c>
      <c r="II7" s="480">
        <v>1</v>
      </c>
      <c r="IJ7" s="480">
        <v>3</v>
      </c>
      <c r="IK7" s="480">
        <v>1</v>
      </c>
      <c r="IL7" s="480">
        <v>13</v>
      </c>
      <c r="IM7" s="480">
        <v>8</v>
      </c>
      <c r="IN7" s="480">
        <v>5</v>
      </c>
      <c r="IO7" s="480">
        <v>2</v>
      </c>
      <c r="IP7" s="480">
        <v>3</v>
      </c>
      <c r="IQ7" s="480">
        <v>1</v>
      </c>
      <c r="IR7" s="480">
        <v>1</v>
      </c>
      <c r="IS7" s="480">
        <v>3</v>
      </c>
      <c r="IT7" s="480">
        <v>1</v>
      </c>
      <c r="IU7" s="480">
        <v>2</v>
      </c>
      <c r="IV7" s="480">
        <v>6</v>
      </c>
      <c r="IW7" s="480">
        <v>1</v>
      </c>
      <c r="IX7" s="480">
        <v>0</v>
      </c>
      <c r="IY7" s="480">
        <v>0</v>
      </c>
      <c r="IZ7" s="480">
        <v>2</v>
      </c>
      <c r="JA7" s="480">
        <v>2</v>
      </c>
      <c r="JB7" s="480">
        <v>1</v>
      </c>
      <c r="JC7" s="480">
        <v>1</v>
      </c>
      <c r="JD7" s="480">
        <v>1</v>
      </c>
      <c r="JE7" s="480">
        <v>2</v>
      </c>
      <c r="JF7" s="480">
        <v>3</v>
      </c>
      <c r="JG7" s="480">
        <v>21</v>
      </c>
      <c r="JH7" s="480">
        <v>7</v>
      </c>
      <c r="JI7" s="480">
        <v>3</v>
      </c>
      <c r="JJ7" s="480">
        <v>1</v>
      </c>
      <c r="JK7" s="480">
        <v>5</v>
      </c>
      <c r="JL7" s="480">
        <v>2</v>
      </c>
      <c r="JM7" s="480">
        <v>1</v>
      </c>
      <c r="JN7" s="480">
        <v>2</v>
      </c>
      <c r="JO7" s="480">
        <v>4</v>
      </c>
      <c r="JP7" s="480">
        <v>6</v>
      </c>
      <c r="JQ7" s="480">
        <v>2</v>
      </c>
      <c r="JR7" s="480">
        <v>2</v>
      </c>
      <c r="JS7" s="480">
        <v>5</v>
      </c>
      <c r="JT7" s="480">
        <v>2</v>
      </c>
      <c r="JU7" s="480">
        <v>3</v>
      </c>
      <c r="JV7" s="480">
        <v>1</v>
      </c>
      <c r="JW7" s="480">
        <v>1</v>
      </c>
      <c r="JX7" s="480">
        <v>1</v>
      </c>
      <c r="JY7" s="480">
        <v>1</v>
      </c>
      <c r="JZ7" s="480">
        <v>2</v>
      </c>
      <c r="KA7" s="480">
        <v>1</v>
      </c>
      <c r="KB7" s="480" t="s">
        <v>273</v>
      </c>
    </row>
    <row r="8" spans="1:288" ht="23.25" customHeight="1" x14ac:dyDescent="0.3">
      <c r="A8" s="164"/>
      <c r="B8" s="286" t="s">
        <v>1444</v>
      </c>
      <c r="C8" s="481">
        <v>35032</v>
      </c>
      <c r="D8" s="481">
        <v>15986</v>
      </c>
      <c r="E8" s="481">
        <v>7546</v>
      </c>
      <c r="F8" s="481">
        <v>5112</v>
      </c>
      <c r="G8" s="481">
        <v>6283</v>
      </c>
      <c r="H8" s="481">
        <v>103</v>
      </c>
      <c r="I8" s="479"/>
      <c r="J8" s="481">
        <v>1708</v>
      </c>
      <c r="K8" s="482" t="s">
        <v>1411</v>
      </c>
      <c r="L8" s="482" t="s">
        <v>1411</v>
      </c>
      <c r="M8" s="481">
        <v>56</v>
      </c>
      <c r="N8" s="481">
        <v>212</v>
      </c>
      <c r="O8" s="481">
        <v>308</v>
      </c>
      <c r="P8" s="481">
        <v>285</v>
      </c>
      <c r="Q8" s="482" t="s">
        <v>1411</v>
      </c>
      <c r="R8" s="481">
        <v>247</v>
      </c>
      <c r="S8" s="481">
        <v>282</v>
      </c>
      <c r="T8" s="481">
        <v>146</v>
      </c>
      <c r="U8" s="481">
        <v>137</v>
      </c>
      <c r="V8" s="481">
        <v>155</v>
      </c>
      <c r="W8" s="481">
        <v>119</v>
      </c>
      <c r="X8" s="481">
        <v>155</v>
      </c>
      <c r="Y8" s="481">
        <v>251</v>
      </c>
      <c r="Z8" s="481">
        <v>128</v>
      </c>
      <c r="AA8" s="481">
        <v>128</v>
      </c>
      <c r="AB8" s="481">
        <v>88</v>
      </c>
      <c r="AC8" s="481">
        <v>128</v>
      </c>
      <c r="AD8" s="481">
        <v>103</v>
      </c>
      <c r="AE8" s="481">
        <v>81</v>
      </c>
      <c r="AF8" s="481">
        <v>72</v>
      </c>
      <c r="AG8" s="481">
        <v>61</v>
      </c>
      <c r="AH8" s="481">
        <v>207</v>
      </c>
      <c r="AI8" s="481">
        <v>53</v>
      </c>
      <c r="AJ8" s="482" t="s">
        <v>1411</v>
      </c>
      <c r="AK8" s="481">
        <v>126</v>
      </c>
      <c r="AL8" s="481">
        <v>69</v>
      </c>
      <c r="AM8" s="481">
        <v>217</v>
      </c>
      <c r="AN8" s="481">
        <v>319</v>
      </c>
      <c r="AO8" s="481">
        <v>232</v>
      </c>
      <c r="AP8" s="481">
        <v>154</v>
      </c>
      <c r="AQ8" s="481">
        <v>174</v>
      </c>
      <c r="AR8" s="481">
        <v>104</v>
      </c>
      <c r="AS8" s="482" t="s">
        <v>1411</v>
      </c>
      <c r="AT8" s="482" t="s">
        <v>1411</v>
      </c>
      <c r="AU8" s="481">
        <v>855</v>
      </c>
      <c r="AV8" s="481">
        <v>261</v>
      </c>
      <c r="AW8" s="481">
        <v>268</v>
      </c>
      <c r="AX8" s="482" t="s">
        <v>1411</v>
      </c>
      <c r="AY8" s="481">
        <v>205</v>
      </c>
      <c r="AZ8" s="481">
        <v>240</v>
      </c>
      <c r="BA8" s="481">
        <v>116</v>
      </c>
      <c r="BB8" s="481">
        <v>93</v>
      </c>
      <c r="BC8" s="481">
        <v>135</v>
      </c>
      <c r="BD8" s="481">
        <v>353</v>
      </c>
      <c r="BE8" s="481">
        <v>187</v>
      </c>
      <c r="BF8" s="481">
        <v>141</v>
      </c>
      <c r="BG8" s="481">
        <v>145</v>
      </c>
      <c r="BH8" s="481">
        <v>70</v>
      </c>
      <c r="BI8" s="481">
        <v>107</v>
      </c>
      <c r="BJ8" s="482" t="s">
        <v>1411</v>
      </c>
      <c r="BK8" s="481">
        <v>535</v>
      </c>
      <c r="BL8" s="481">
        <v>409</v>
      </c>
      <c r="BM8" s="481">
        <v>166</v>
      </c>
      <c r="BN8" s="481">
        <v>251</v>
      </c>
      <c r="BO8" s="481">
        <v>175</v>
      </c>
      <c r="BP8" s="481">
        <v>203</v>
      </c>
      <c r="BQ8" s="481">
        <v>87</v>
      </c>
      <c r="BR8" s="481">
        <v>1152</v>
      </c>
      <c r="BS8" s="482" t="s">
        <v>1411</v>
      </c>
      <c r="BT8" s="482">
        <v>290</v>
      </c>
      <c r="BU8" s="482" t="s">
        <v>1411</v>
      </c>
      <c r="BV8" s="481">
        <v>177</v>
      </c>
      <c r="BW8" s="481">
        <v>146</v>
      </c>
      <c r="BX8" s="481">
        <v>162</v>
      </c>
      <c r="BY8" s="482" t="s">
        <v>1411</v>
      </c>
      <c r="BZ8" s="482" t="s">
        <v>1411</v>
      </c>
      <c r="CA8" s="482" t="s">
        <v>1411</v>
      </c>
      <c r="CB8" s="481">
        <v>96</v>
      </c>
      <c r="CC8" s="482" t="s">
        <v>1411</v>
      </c>
      <c r="CD8" s="481">
        <v>78</v>
      </c>
      <c r="CE8" s="482" t="s">
        <v>1411</v>
      </c>
      <c r="CF8" s="482" t="s">
        <v>1411</v>
      </c>
      <c r="CG8" s="482" t="s">
        <v>1411</v>
      </c>
      <c r="CH8" s="482" t="s">
        <v>1411</v>
      </c>
      <c r="CI8" s="482" t="s">
        <v>1411</v>
      </c>
      <c r="CJ8" s="482" t="s">
        <v>1411</v>
      </c>
      <c r="CK8" s="482" t="s">
        <v>1411</v>
      </c>
      <c r="CL8" s="482" t="s">
        <v>1411</v>
      </c>
      <c r="CM8" s="482" t="s">
        <v>1411</v>
      </c>
      <c r="CN8" s="482" t="s">
        <v>1411</v>
      </c>
      <c r="CO8" s="482" t="s">
        <v>1411</v>
      </c>
      <c r="CP8" s="482" t="s">
        <v>1411</v>
      </c>
      <c r="CQ8" s="482" t="s">
        <v>1411</v>
      </c>
      <c r="CR8" s="482" t="s">
        <v>1411</v>
      </c>
      <c r="CS8" s="482" t="s">
        <v>1411</v>
      </c>
      <c r="CT8" s="482" t="s">
        <v>1411</v>
      </c>
      <c r="CU8" s="482" t="s">
        <v>1411</v>
      </c>
      <c r="CV8" s="482" t="s">
        <v>1411</v>
      </c>
      <c r="CW8" s="481">
        <v>72</v>
      </c>
      <c r="CX8" s="481" t="s">
        <v>1411</v>
      </c>
      <c r="CY8" s="481">
        <v>127</v>
      </c>
      <c r="CZ8" s="481" t="s">
        <v>1411</v>
      </c>
      <c r="DA8" s="481" t="s">
        <v>1411</v>
      </c>
      <c r="DB8" s="481">
        <v>912</v>
      </c>
      <c r="DC8" s="482" t="s">
        <v>1411</v>
      </c>
      <c r="DD8" s="482" t="s">
        <v>1411</v>
      </c>
      <c r="DE8" s="482" t="s">
        <v>1411</v>
      </c>
      <c r="DF8" s="482" t="s">
        <v>1411</v>
      </c>
      <c r="DG8" s="481">
        <v>220</v>
      </c>
      <c r="DH8" s="481">
        <v>161</v>
      </c>
      <c r="DI8" s="481">
        <v>55</v>
      </c>
      <c r="DJ8" s="481">
        <v>396</v>
      </c>
      <c r="DK8" s="481">
        <v>252</v>
      </c>
      <c r="DL8" s="482" t="s">
        <v>1411</v>
      </c>
      <c r="DM8" s="482" t="s">
        <v>1411</v>
      </c>
      <c r="DN8" s="482" t="s">
        <v>1411</v>
      </c>
      <c r="DO8" s="482">
        <v>211</v>
      </c>
      <c r="DP8" s="482" t="s">
        <v>1411</v>
      </c>
      <c r="DQ8" s="482" t="s">
        <v>1411</v>
      </c>
      <c r="DR8" s="482">
        <v>298</v>
      </c>
      <c r="DS8" s="482" t="s">
        <v>1411</v>
      </c>
      <c r="DT8" s="482" t="s">
        <v>1411</v>
      </c>
      <c r="DU8" s="482" t="s">
        <v>1411</v>
      </c>
      <c r="DV8" s="482" t="s">
        <v>1411</v>
      </c>
      <c r="DW8" s="482" t="s">
        <v>1411</v>
      </c>
      <c r="DX8" s="482" t="s">
        <v>1411</v>
      </c>
      <c r="DY8" s="482" t="s">
        <v>1411</v>
      </c>
      <c r="DZ8" s="482" t="s">
        <v>1411</v>
      </c>
      <c r="EA8" s="481" t="s">
        <v>1411</v>
      </c>
      <c r="EB8" s="481" t="s">
        <v>1411</v>
      </c>
      <c r="EC8" s="482" t="s">
        <v>1411</v>
      </c>
      <c r="ED8" s="482" t="s">
        <v>1411</v>
      </c>
      <c r="EE8" s="482" t="s">
        <v>1411</v>
      </c>
      <c r="EF8" s="482" t="s">
        <v>1411</v>
      </c>
      <c r="EG8" s="481" t="s">
        <v>1411</v>
      </c>
      <c r="EH8" s="481">
        <v>94</v>
      </c>
      <c r="EI8" s="481">
        <v>31</v>
      </c>
      <c r="EJ8" s="481">
        <v>23</v>
      </c>
      <c r="EK8" s="481">
        <v>22</v>
      </c>
      <c r="EL8" s="481">
        <v>24</v>
      </c>
      <c r="EM8" s="481">
        <v>28</v>
      </c>
      <c r="EN8" s="481">
        <v>77</v>
      </c>
      <c r="EO8" s="481">
        <v>49</v>
      </c>
      <c r="EP8" s="481">
        <v>37</v>
      </c>
      <c r="EQ8" s="481">
        <v>30</v>
      </c>
      <c r="ER8" s="481">
        <v>35</v>
      </c>
      <c r="ES8" s="481">
        <v>39</v>
      </c>
      <c r="ET8" s="481">
        <v>106</v>
      </c>
      <c r="EU8" s="481">
        <v>20</v>
      </c>
      <c r="EV8" s="481">
        <v>30</v>
      </c>
      <c r="EW8" s="481">
        <v>21</v>
      </c>
      <c r="EX8" s="481">
        <v>34</v>
      </c>
      <c r="EY8" s="481">
        <v>55</v>
      </c>
      <c r="EZ8" s="481">
        <v>64</v>
      </c>
      <c r="FA8" s="481">
        <v>74</v>
      </c>
      <c r="FB8" s="481">
        <v>94</v>
      </c>
      <c r="FC8" s="481">
        <v>63</v>
      </c>
      <c r="FD8" s="481">
        <v>32</v>
      </c>
      <c r="FE8" s="481">
        <v>28</v>
      </c>
      <c r="FF8" s="481">
        <v>32</v>
      </c>
      <c r="FG8" s="481">
        <v>60</v>
      </c>
      <c r="FH8" s="481">
        <v>11</v>
      </c>
      <c r="FI8" s="481">
        <v>35</v>
      </c>
      <c r="FJ8" s="481">
        <v>33</v>
      </c>
      <c r="FK8" s="481">
        <v>21</v>
      </c>
      <c r="FL8" s="481">
        <v>64</v>
      </c>
      <c r="FM8" s="481">
        <v>36</v>
      </c>
      <c r="FN8" s="481">
        <v>42</v>
      </c>
      <c r="FO8" s="481">
        <v>24</v>
      </c>
      <c r="FP8" s="481">
        <v>15</v>
      </c>
      <c r="FQ8" s="481">
        <v>14</v>
      </c>
      <c r="FR8" s="481">
        <v>85</v>
      </c>
      <c r="FS8" s="481">
        <v>38</v>
      </c>
      <c r="FT8" s="481">
        <v>31</v>
      </c>
      <c r="FU8" s="481">
        <v>78</v>
      </c>
      <c r="FV8" s="481">
        <v>94</v>
      </c>
      <c r="FW8" s="481">
        <v>72</v>
      </c>
      <c r="FX8" s="481">
        <v>133</v>
      </c>
      <c r="FY8" s="481">
        <v>48</v>
      </c>
      <c r="FZ8" s="481">
        <v>18</v>
      </c>
      <c r="GA8" s="481">
        <v>26</v>
      </c>
      <c r="GB8" s="481">
        <v>45</v>
      </c>
      <c r="GC8" s="481">
        <v>38</v>
      </c>
      <c r="GD8" s="481">
        <v>29</v>
      </c>
      <c r="GE8" s="481">
        <v>13</v>
      </c>
      <c r="GF8" s="481">
        <v>14</v>
      </c>
      <c r="GG8" s="481">
        <v>20</v>
      </c>
      <c r="GH8" s="481">
        <v>44</v>
      </c>
      <c r="GI8" s="481">
        <v>82</v>
      </c>
      <c r="GJ8" s="481">
        <v>24</v>
      </c>
      <c r="GK8" s="481">
        <v>27</v>
      </c>
      <c r="GL8" s="481">
        <v>24</v>
      </c>
      <c r="GM8" s="481">
        <v>24</v>
      </c>
      <c r="GN8" s="481">
        <v>18</v>
      </c>
      <c r="GO8" s="481">
        <v>12</v>
      </c>
      <c r="GP8" s="481">
        <v>24</v>
      </c>
      <c r="GQ8" s="481">
        <v>39</v>
      </c>
      <c r="GR8" s="481">
        <v>22</v>
      </c>
      <c r="GS8" s="481">
        <v>60</v>
      </c>
      <c r="GT8" s="481">
        <v>50</v>
      </c>
      <c r="GU8" s="481">
        <v>36</v>
      </c>
      <c r="GV8" s="481">
        <v>30</v>
      </c>
      <c r="GW8" s="481">
        <v>25</v>
      </c>
      <c r="GX8" s="481">
        <v>48</v>
      </c>
      <c r="GY8" s="481">
        <v>18</v>
      </c>
      <c r="GZ8" s="481">
        <v>40</v>
      </c>
      <c r="HA8" s="481">
        <v>13</v>
      </c>
      <c r="HB8" s="481">
        <v>50</v>
      </c>
      <c r="HC8" s="481">
        <v>24</v>
      </c>
      <c r="HD8" s="481">
        <v>18</v>
      </c>
      <c r="HE8" s="481">
        <v>111</v>
      </c>
      <c r="HF8" s="481">
        <v>80</v>
      </c>
      <c r="HG8" s="481">
        <v>25</v>
      </c>
      <c r="HH8" s="481">
        <v>21</v>
      </c>
      <c r="HI8" s="481">
        <v>21</v>
      </c>
      <c r="HJ8" s="481">
        <v>43</v>
      </c>
      <c r="HK8" s="481">
        <v>27</v>
      </c>
      <c r="HL8" s="481">
        <v>25</v>
      </c>
      <c r="HM8" s="481">
        <v>22</v>
      </c>
      <c r="HN8" s="481">
        <v>34</v>
      </c>
      <c r="HO8" s="481">
        <v>43</v>
      </c>
      <c r="HP8" s="481">
        <v>38</v>
      </c>
      <c r="HQ8" s="481">
        <v>15</v>
      </c>
      <c r="HR8" s="481">
        <v>74</v>
      </c>
      <c r="HS8" s="481">
        <v>73</v>
      </c>
      <c r="HT8" s="481">
        <v>48</v>
      </c>
      <c r="HU8" s="481">
        <v>29</v>
      </c>
      <c r="HV8" s="481">
        <v>57</v>
      </c>
      <c r="HW8" s="481">
        <v>71</v>
      </c>
      <c r="HX8" s="481">
        <v>38</v>
      </c>
      <c r="HY8" s="481">
        <v>36</v>
      </c>
      <c r="HZ8" s="481">
        <v>20</v>
      </c>
      <c r="IA8" s="481">
        <v>28</v>
      </c>
      <c r="IB8" s="481">
        <v>24</v>
      </c>
      <c r="IC8" s="481">
        <v>24</v>
      </c>
      <c r="ID8" s="481">
        <v>17</v>
      </c>
      <c r="IE8" s="481">
        <v>20</v>
      </c>
      <c r="IF8" s="481">
        <v>34</v>
      </c>
      <c r="IG8" s="481">
        <v>28</v>
      </c>
      <c r="IH8" s="481">
        <v>59</v>
      </c>
      <c r="II8" s="481">
        <v>27</v>
      </c>
      <c r="IJ8" s="481">
        <v>26</v>
      </c>
      <c r="IK8" s="481">
        <v>27</v>
      </c>
      <c r="IL8" s="481">
        <v>241</v>
      </c>
      <c r="IM8" s="481">
        <v>167</v>
      </c>
      <c r="IN8" s="481">
        <v>91</v>
      </c>
      <c r="IO8" s="481">
        <v>37</v>
      </c>
      <c r="IP8" s="481">
        <v>43</v>
      </c>
      <c r="IQ8" s="481">
        <v>30</v>
      </c>
      <c r="IR8" s="481">
        <v>29</v>
      </c>
      <c r="IS8" s="481">
        <v>23</v>
      </c>
      <c r="IT8" s="481">
        <v>30</v>
      </c>
      <c r="IU8" s="481">
        <v>28</v>
      </c>
      <c r="IV8" s="481">
        <v>57</v>
      </c>
      <c r="IW8" s="481">
        <v>14</v>
      </c>
      <c r="IX8" s="481">
        <v>17</v>
      </c>
      <c r="IY8" s="481">
        <v>11</v>
      </c>
      <c r="IZ8" s="481">
        <v>25</v>
      </c>
      <c r="JA8" s="481">
        <v>23</v>
      </c>
      <c r="JB8" s="481">
        <v>17</v>
      </c>
      <c r="JC8" s="481">
        <v>13</v>
      </c>
      <c r="JD8" s="481">
        <v>11</v>
      </c>
      <c r="JE8" s="481">
        <v>20</v>
      </c>
      <c r="JF8" s="481">
        <v>27</v>
      </c>
      <c r="JG8" s="481">
        <v>191</v>
      </c>
      <c r="JH8" s="481">
        <v>66</v>
      </c>
      <c r="JI8" s="481">
        <v>42</v>
      </c>
      <c r="JJ8" s="481">
        <v>19</v>
      </c>
      <c r="JK8" s="481">
        <v>45</v>
      </c>
      <c r="JL8" s="481">
        <v>23</v>
      </c>
      <c r="JM8" s="481">
        <v>24</v>
      </c>
      <c r="JN8" s="481">
        <v>42</v>
      </c>
      <c r="JO8" s="481">
        <v>56</v>
      </c>
      <c r="JP8" s="481">
        <v>128</v>
      </c>
      <c r="JQ8" s="481">
        <v>21</v>
      </c>
      <c r="JR8" s="481">
        <v>27</v>
      </c>
      <c r="JS8" s="481">
        <v>39</v>
      </c>
      <c r="JT8" s="481">
        <v>35</v>
      </c>
      <c r="JU8" s="481">
        <v>62</v>
      </c>
      <c r="JV8" s="481">
        <v>29</v>
      </c>
      <c r="JW8" s="481">
        <v>13</v>
      </c>
      <c r="JX8" s="481">
        <v>16</v>
      </c>
      <c r="JY8" s="481">
        <v>24</v>
      </c>
      <c r="JZ8" s="481">
        <v>23</v>
      </c>
      <c r="KA8" s="481">
        <v>37</v>
      </c>
      <c r="KB8" s="481" t="s">
        <v>1411</v>
      </c>
    </row>
    <row r="9" spans="1:288" ht="23.25" customHeight="1" x14ac:dyDescent="0.3">
      <c r="A9" s="164"/>
      <c r="B9" s="287" t="s">
        <v>1445</v>
      </c>
      <c r="C9" s="483">
        <v>1697</v>
      </c>
      <c r="D9" s="483">
        <v>971</v>
      </c>
      <c r="E9" s="483">
        <v>357</v>
      </c>
      <c r="F9" s="483">
        <v>155</v>
      </c>
      <c r="G9" s="483">
        <v>212</v>
      </c>
      <c r="H9" s="483" t="s">
        <v>97</v>
      </c>
      <c r="I9" s="479"/>
      <c r="J9" s="483">
        <v>182</v>
      </c>
      <c r="K9" s="483" t="s">
        <v>273</v>
      </c>
      <c r="L9" s="483" t="s">
        <v>273</v>
      </c>
      <c r="M9" s="483">
        <v>4</v>
      </c>
      <c r="N9" s="483">
        <v>3</v>
      </c>
      <c r="O9" s="483">
        <v>10</v>
      </c>
      <c r="P9" s="483">
        <v>8</v>
      </c>
      <c r="Q9" s="483" t="s">
        <v>273</v>
      </c>
      <c r="R9" s="483">
        <v>14</v>
      </c>
      <c r="S9" s="483">
        <v>0</v>
      </c>
      <c r="T9" s="483">
        <v>7</v>
      </c>
      <c r="U9" s="483">
        <v>8</v>
      </c>
      <c r="V9" s="483">
        <v>9</v>
      </c>
      <c r="W9" s="483">
        <v>5</v>
      </c>
      <c r="X9" s="483">
        <v>7</v>
      </c>
      <c r="Y9" s="483">
        <v>16</v>
      </c>
      <c r="Z9" s="483">
        <v>14</v>
      </c>
      <c r="AA9" s="483">
        <v>5</v>
      </c>
      <c r="AB9" s="483">
        <v>1</v>
      </c>
      <c r="AC9" s="483">
        <v>4</v>
      </c>
      <c r="AD9" s="483">
        <v>8</v>
      </c>
      <c r="AE9" s="483">
        <v>5</v>
      </c>
      <c r="AF9" s="483">
        <v>4</v>
      </c>
      <c r="AG9" s="483">
        <v>4</v>
      </c>
      <c r="AH9" s="483">
        <v>15</v>
      </c>
      <c r="AI9" s="483">
        <v>7</v>
      </c>
      <c r="AJ9" s="483" t="s">
        <v>273</v>
      </c>
      <c r="AK9" s="483">
        <v>0</v>
      </c>
      <c r="AL9" s="483">
        <v>3</v>
      </c>
      <c r="AM9" s="483">
        <v>0</v>
      </c>
      <c r="AN9" s="483">
        <v>20</v>
      </c>
      <c r="AO9" s="483">
        <v>15</v>
      </c>
      <c r="AP9" s="483">
        <v>15</v>
      </c>
      <c r="AQ9" s="483">
        <v>8</v>
      </c>
      <c r="AR9" s="483">
        <v>4</v>
      </c>
      <c r="AS9" s="483" t="s">
        <v>273</v>
      </c>
      <c r="AT9" s="483" t="s">
        <v>273</v>
      </c>
      <c r="AU9" s="483">
        <v>12</v>
      </c>
      <c r="AV9" s="483">
        <v>15</v>
      </c>
      <c r="AW9" s="483">
        <v>18</v>
      </c>
      <c r="AX9" s="483" t="s">
        <v>273</v>
      </c>
      <c r="AY9" s="483">
        <v>8</v>
      </c>
      <c r="AZ9" s="483">
        <v>16</v>
      </c>
      <c r="BA9" s="483">
        <v>5</v>
      </c>
      <c r="BB9" s="483">
        <v>6</v>
      </c>
      <c r="BC9" s="483">
        <v>0</v>
      </c>
      <c r="BD9" s="483">
        <v>34</v>
      </c>
      <c r="BE9" s="483">
        <v>12</v>
      </c>
      <c r="BF9" s="483">
        <v>16</v>
      </c>
      <c r="BG9" s="483">
        <v>16</v>
      </c>
      <c r="BH9" s="483">
        <v>6</v>
      </c>
      <c r="BI9" s="483">
        <v>8</v>
      </c>
      <c r="BJ9" s="483" t="s">
        <v>273</v>
      </c>
      <c r="BK9" s="483">
        <v>60</v>
      </c>
      <c r="BL9" s="483">
        <v>49</v>
      </c>
      <c r="BM9" s="483">
        <v>11</v>
      </c>
      <c r="BN9" s="483">
        <v>36</v>
      </c>
      <c r="BO9" s="483">
        <v>20</v>
      </c>
      <c r="BP9" s="483">
        <v>15</v>
      </c>
      <c r="BQ9" s="483">
        <v>7</v>
      </c>
      <c r="BR9" s="483">
        <v>146</v>
      </c>
      <c r="BS9" s="483" t="s">
        <v>273</v>
      </c>
      <c r="BT9" s="483">
        <v>26</v>
      </c>
      <c r="BU9" s="483" t="s">
        <v>273</v>
      </c>
      <c r="BV9" s="483">
        <v>10</v>
      </c>
      <c r="BW9" s="483">
        <v>4</v>
      </c>
      <c r="BX9" s="483">
        <v>12</v>
      </c>
      <c r="BY9" s="483" t="s">
        <v>273</v>
      </c>
      <c r="BZ9" s="483" t="s">
        <v>273</v>
      </c>
      <c r="CA9" s="483" t="s">
        <v>273</v>
      </c>
      <c r="CB9" s="483">
        <v>4</v>
      </c>
      <c r="CC9" s="483" t="s">
        <v>273</v>
      </c>
      <c r="CD9" s="483">
        <v>5</v>
      </c>
      <c r="CE9" s="483" t="s">
        <v>273</v>
      </c>
      <c r="CF9" s="483" t="s">
        <v>273</v>
      </c>
      <c r="CG9" s="483" t="s">
        <v>273</v>
      </c>
      <c r="CH9" s="483" t="s">
        <v>273</v>
      </c>
      <c r="CI9" s="483" t="s">
        <v>273</v>
      </c>
      <c r="CJ9" s="483" t="s">
        <v>273</v>
      </c>
      <c r="CK9" s="483" t="s">
        <v>273</v>
      </c>
      <c r="CL9" s="483" t="s">
        <v>273</v>
      </c>
      <c r="CM9" s="483" t="s">
        <v>273</v>
      </c>
      <c r="CN9" s="483" t="s">
        <v>273</v>
      </c>
      <c r="CO9" s="483" t="s">
        <v>273</v>
      </c>
      <c r="CP9" s="483" t="s">
        <v>273</v>
      </c>
      <c r="CQ9" s="483" t="s">
        <v>273</v>
      </c>
      <c r="CR9" s="483" t="s">
        <v>273</v>
      </c>
      <c r="CS9" s="483" t="s">
        <v>273</v>
      </c>
      <c r="CT9" s="483" t="s">
        <v>273</v>
      </c>
      <c r="CU9" s="483" t="s">
        <v>273</v>
      </c>
      <c r="CV9" s="483" t="s">
        <v>273</v>
      </c>
      <c r="CW9" s="483">
        <v>4</v>
      </c>
      <c r="CX9" s="483" t="s">
        <v>273</v>
      </c>
      <c r="CY9" s="483" t="s">
        <v>97</v>
      </c>
      <c r="CZ9" s="483" t="s">
        <v>273</v>
      </c>
      <c r="DA9" s="483"/>
      <c r="DB9" s="483">
        <v>49</v>
      </c>
      <c r="DC9" s="483" t="s">
        <v>273</v>
      </c>
      <c r="DD9" s="483" t="s">
        <v>273</v>
      </c>
      <c r="DE9" s="483" t="s">
        <v>273</v>
      </c>
      <c r="DF9" s="483" t="s">
        <v>273</v>
      </c>
      <c r="DG9" s="483">
        <v>6</v>
      </c>
      <c r="DH9" s="483">
        <v>7</v>
      </c>
      <c r="DI9" s="483">
        <v>1</v>
      </c>
      <c r="DJ9" s="483">
        <v>42</v>
      </c>
      <c r="DK9" s="483">
        <v>17</v>
      </c>
      <c r="DL9" s="483" t="s">
        <v>273</v>
      </c>
      <c r="DM9" s="483" t="s">
        <v>273</v>
      </c>
      <c r="DN9" s="483" t="s">
        <v>273</v>
      </c>
      <c r="DO9" s="483">
        <v>23</v>
      </c>
      <c r="DP9" s="483" t="s">
        <v>273</v>
      </c>
      <c r="DQ9" s="483" t="s">
        <v>273</v>
      </c>
      <c r="DR9" s="483">
        <v>10</v>
      </c>
      <c r="DS9" s="483" t="s">
        <v>273</v>
      </c>
      <c r="DT9" s="483" t="s">
        <v>273</v>
      </c>
      <c r="DU9" s="483" t="s">
        <v>273</v>
      </c>
      <c r="DV9" s="483" t="s">
        <v>273</v>
      </c>
      <c r="DW9" s="483" t="s">
        <v>273</v>
      </c>
      <c r="DX9" s="483" t="s">
        <v>273</v>
      </c>
      <c r="DY9" s="483" t="s">
        <v>273</v>
      </c>
      <c r="DZ9" s="483" t="s">
        <v>273</v>
      </c>
      <c r="EA9" s="483" t="s">
        <v>273</v>
      </c>
      <c r="EB9" s="483" t="s">
        <v>273</v>
      </c>
      <c r="EC9" s="483" t="s">
        <v>273</v>
      </c>
      <c r="ED9" s="483" t="s">
        <v>273</v>
      </c>
      <c r="EE9" s="483" t="s">
        <v>273</v>
      </c>
      <c r="EF9" s="483" t="s">
        <v>273</v>
      </c>
      <c r="EG9" s="483" t="s">
        <v>273</v>
      </c>
      <c r="EH9" s="483">
        <v>2</v>
      </c>
      <c r="EI9" s="483">
        <v>0</v>
      </c>
      <c r="EJ9" s="483">
        <v>0</v>
      </c>
      <c r="EK9" s="483">
        <v>1</v>
      </c>
      <c r="EL9" s="483">
        <v>0</v>
      </c>
      <c r="EM9" s="483">
        <v>1</v>
      </c>
      <c r="EN9" s="483">
        <v>3</v>
      </c>
      <c r="EO9" s="483">
        <v>1</v>
      </c>
      <c r="EP9" s="483">
        <v>1</v>
      </c>
      <c r="EQ9" s="483">
        <v>1</v>
      </c>
      <c r="ER9" s="483">
        <v>0</v>
      </c>
      <c r="ES9" s="483">
        <v>1</v>
      </c>
      <c r="ET9" s="483">
        <v>2</v>
      </c>
      <c r="EU9" s="483">
        <v>1</v>
      </c>
      <c r="EV9" s="483">
        <v>2</v>
      </c>
      <c r="EW9" s="483">
        <v>1</v>
      </c>
      <c r="EX9" s="483">
        <v>2</v>
      </c>
      <c r="EY9" s="483">
        <v>2</v>
      </c>
      <c r="EZ9" s="483">
        <v>2</v>
      </c>
      <c r="FA9" s="483">
        <v>2</v>
      </c>
      <c r="FB9" s="483">
        <v>3</v>
      </c>
      <c r="FC9" s="483">
        <v>3</v>
      </c>
      <c r="FD9" s="483">
        <v>1</v>
      </c>
      <c r="FE9" s="483">
        <v>0</v>
      </c>
      <c r="FF9" s="483">
        <v>0</v>
      </c>
      <c r="FG9" s="483">
        <v>2</v>
      </c>
      <c r="FH9" s="483">
        <v>0</v>
      </c>
      <c r="FI9" s="483">
        <v>1</v>
      </c>
      <c r="FJ9" s="483">
        <v>1</v>
      </c>
      <c r="FK9" s="483">
        <v>0</v>
      </c>
      <c r="FL9" s="483">
        <v>1</v>
      </c>
      <c r="FM9" s="483">
        <v>1</v>
      </c>
      <c r="FN9" s="483">
        <v>0</v>
      </c>
      <c r="FO9" s="483">
        <v>0</v>
      </c>
      <c r="FP9" s="483">
        <v>0</v>
      </c>
      <c r="FQ9" s="483">
        <v>0</v>
      </c>
      <c r="FR9" s="483">
        <v>1</v>
      </c>
      <c r="FS9" s="483">
        <v>0</v>
      </c>
      <c r="FT9" s="483">
        <v>0</v>
      </c>
      <c r="FU9" s="483">
        <v>1</v>
      </c>
      <c r="FV9" s="483">
        <v>2</v>
      </c>
      <c r="FW9" s="483">
        <v>4</v>
      </c>
      <c r="FX9" s="483">
        <v>5</v>
      </c>
      <c r="FY9" s="483">
        <v>0</v>
      </c>
      <c r="FZ9" s="483">
        <v>0</v>
      </c>
      <c r="GA9" s="483">
        <v>0</v>
      </c>
      <c r="GB9" s="483">
        <v>1</v>
      </c>
      <c r="GC9" s="483">
        <v>1</v>
      </c>
      <c r="GD9" s="483">
        <v>1</v>
      </c>
      <c r="GE9" s="483">
        <v>0</v>
      </c>
      <c r="GF9" s="483">
        <v>0</v>
      </c>
      <c r="GG9" s="483">
        <v>0</v>
      </c>
      <c r="GH9" s="483">
        <v>1</v>
      </c>
      <c r="GI9" s="483">
        <v>2</v>
      </c>
      <c r="GJ9" s="483">
        <v>0</v>
      </c>
      <c r="GK9" s="483">
        <v>0</v>
      </c>
      <c r="GL9" s="483">
        <v>0</v>
      </c>
      <c r="GM9" s="483">
        <v>0</v>
      </c>
      <c r="GN9" s="483">
        <v>0</v>
      </c>
      <c r="GO9" s="483">
        <v>0</v>
      </c>
      <c r="GP9" s="483">
        <v>0</v>
      </c>
      <c r="GQ9" s="483">
        <v>1</v>
      </c>
      <c r="GR9" s="483">
        <v>1</v>
      </c>
      <c r="GS9" s="483">
        <v>2</v>
      </c>
      <c r="GT9" s="483">
        <v>2</v>
      </c>
      <c r="GU9" s="483">
        <v>1</v>
      </c>
      <c r="GV9" s="483">
        <v>1</v>
      </c>
      <c r="GW9" s="483">
        <v>1</v>
      </c>
      <c r="GX9" s="483">
        <v>1</v>
      </c>
      <c r="GY9" s="483">
        <v>1</v>
      </c>
      <c r="GZ9" s="483">
        <v>1</v>
      </c>
      <c r="HA9" s="483">
        <v>0</v>
      </c>
      <c r="HB9" s="483">
        <v>1</v>
      </c>
      <c r="HC9" s="483">
        <v>0</v>
      </c>
      <c r="HD9" s="483">
        <v>0</v>
      </c>
      <c r="HE9" s="483">
        <v>3</v>
      </c>
      <c r="HF9" s="483">
        <v>2</v>
      </c>
      <c r="HG9" s="483">
        <v>0</v>
      </c>
      <c r="HH9" s="483">
        <v>0</v>
      </c>
      <c r="HI9" s="483">
        <v>1</v>
      </c>
      <c r="HJ9" s="483">
        <v>1</v>
      </c>
      <c r="HK9" s="483">
        <v>0</v>
      </c>
      <c r="HL9" s="483">
        <v>0</v>
      </c>
      <c r="HM9" s="483">
        <v>0</v>
      </c>
      <c r="HN9" s="483">
        <v>0</v>
      </c>
      <c r="HO9" s="483">
        <v>1</v>
      </c>
      <c r="HP9" s="483">
        <v>1</v>
      </c>
      <c r="HQ9" s="483">
        <v>0</v>
      </c>
      <c r="HR9" s="483">
        <v>1</v>
      </c>
      <c r="HS9" s="483">
        <v>2</v>
      </c>
      <c r="HT9" s="483">
        <v>1</v>
      </c>
      <c r="HU9" s="483">
        <v>0</v>
      </c>
      <c r="HV9" s="483">
        <v>1</v>
      </c>
      <c r="HW9" s="483">
        <v>0</v>
      </c>
      <c r="HX9" s="483">
        <v>2</v>
      </c>
      <c r="HY9" s="483">
        <v>1</v>
      </c>
      <c r="HZ9" s="483">
        <v>1</v>
      </c>
      <c r="IA9" s="483">
        <v>0</v>
      </c>
      <c r="IB9" s="483">
        <v>1</v>
      </c>
      <c r="IC9" s="483">
        <v>0</v>
      </c>
      <c r="ID9" s="483">
        <v>0</v>
      </c>
      <c r="IE9" s="483">
        <v>0</v>
      </c>
      <c r="IF9" s="483">
        <v>1</v>
      </c>
      <c r="IG9" s="483">
        <v>0</v>
      </c>
      <c r="IH9" s="483">
        <v>2</v>
      </c>
      <c r="II9" s="483">
        <v>0</v>
      </c>
      <c r="IJ9" s="483">
        <v>0</v>
      </c>
      <c r="IK9" s="483">
        <v>0</v>
      </c>
      <c r="IL9" s="483" t="s">
        <v>97</v>
      </c>
      <c r="IM9" s="483">
        <v>5</v>
      </c>
      <c r="IN9" s="483">
        <v>3</v>
      </c>
      <c r="IO9" s="483">
        <v>1</v>
      </c>
      <c r="IP9" s="483">
        <v>1</v>
      </c>
      <c r="IQ9" s="483">
        <v>0</v>
      </c>
      <c r="IR9" s="483">
        <v>0</v>
      </c>
      <c r="IS9" s="483">
        <v>1</v>
      </c>
      <c r="IT9" s="483">
        <v>1</v>
      </c>
      <c r="IU9" s="483">
        <v>1</v>
      </c>
      <c r="IV9" s="483">
        <v>1</v>
      </c>
      <c r="IW9" s="483">
        <v>0</v>
      </c>
      <c r="IX9" s="483" t="s">
        <v>97</v>
      </c>
      <c r="IY9" s="483" t="s">
        <v>97</v>
      </c>
      <c r="IZ9" s="483">
        <v>0</v>
      </c>
      <c r="JA9" s="483">
        <v>0</v>
      </c>
      <c r="JB9" s="483">
        <v>0</v>
      </c>
      <c r="JC9" s="483">
        <v>0</v>
      </c>
      <c r="JD9" s="483">
        <v>0</v>
      </c>
      <c r="JE9" s="483">
        <v>0</v>
      </c>
      <c r="JF9" s="483">
        <v>0</v>
      </c>
      <c r="JG9" s="483">
        <v>9</v>
      </c>
      <c r="JH9" s="483">
        <v>1</v>
      </c>
      <c r="JI9" s="483">
        <v>0</v>
      </c>
      <c r="JJ9" s="483">
        <v>0</v>
      </c>
      <c r="JK9" s="483">
        <v>2</v>
      </c>
      <c r="JL9" s="483">
        <v>1</v>
      </c>
      <c r="JM9" s="483">
        <v>1</v>
      </c>
      <c r="JN9" s="483">
        <v>1</v>
      </c>
      <c r="JO9" s="483">
        <v>1</v>
      </c>
      <c r="JP9" s="483">
        <v>3</v>
      </c>
      <c r="JQ9" s="483">
        <v>0</v>
      </c>
      <c r="JR9" s="483">
        <v>0</v>
      </c>
      <c r="JS9" s="483">
        <v>1</v>
      </c>
      <c r="JT9" s="483">
        <v>1</v>
      </c>
      <c r="JU9" s="483">
        <v>1</v>
      </c>
      <c r="JV9" s="483">
        <v>1</v>
      </c>
      <c r="JW9" s="483">
        <v>0</v>
      </c>
      <c r="JX9" s="483">
        <v>0</v>
      </c>
      <c r="JY9" s="483">
        <v>1</v>
      </c>
      <c r="JZ9" s="483">
        <v>0</v>
      </c>
      <c r="KA9" s="483">
        <v>0</v>
      </c>
      <c r="KB9" s="483" t="s">
        <v>273</v>
      </c>
    </row>
    <row r="10" spans="1:288" ht="23.25" customHeight="1" x14ac:dyDescent="0.3">
      <c r="A10" s="164"/>
      <c r="B10" s="288" t="s">
        <v>582</v>
      </c>
      <c r="C10" s="484">
        <v>955</v>
      </c>
      <c r="D10" s="484">
        <v>350</v>
      </c>
      <c r="E10" s="484">
        <v>177</v>
      </c>
      <c r="F10" s="484">
        <v>78</v>
      </c>
      <c r="G10" s="484">
        <v>349</v>
      </c>
      <c r="H10" s="484">
        <v>0</v>
      </c>
      <c r="I10" s="479"/>
      <c r="J10" s="484">
        <v>48</v>
      </c>
      <c r="K10" s="484" t="s">
        <v>273</v>
      </c>
      <c r="L10" s="484" t="s">
        <v>273</v>
      </c>
      <c r="M10" s="484">
        <v>1</v>
      </c>
      <c r="N10" s="484">
        <v>4</v>
      </c>
      <c r="O10" s="484">
        <v>4</v>
      </c>
      <c r="P10" s="484">
        <v>5</v>
      </c>
      <c r="Q10" s="484" t="s">
        <v>273</v>
      </c>
      <c r="R10" s="484">
        <v>8</v>
      </c>
      <c r="S10" s="484">
        <v>7</v>
      </c>
      <c r="T10" s="484">
        <v>4</v>
      </c>
      <c r="U10" s="484">
        <v>1</v>
      </c>
      <c r="V10" s="484">
        <v>3</v>
      </c>
      <c r="W10" s="484">
        <v>3</v>
      </c>
      <c r="X10" s="484">
        <v>3</v>
      </c>
      <c r="Y10" s="484">
        <v>4</v>
      </c>
      <c r="Z10" s="484">
        <v>3</v>
      </c>
      <c r="AA10" s="484">
        <v>3</v>
      </c>
      <c r="AB10" s="484">
        <v>2</v>
      </c>
      <c r="AC10" s="484">
        <v>2</v>
      </c>
      <c r="AD10" s="484">
        <v>2</v>
      </c>
      <c r="AE10" s="484">
        <v>2</v>
      </c>
      <c r="AF10" s="484">
        <v>2</v>
      </c>
      <c r="AG10" s="484">
        <v>1</v>
      </c>
      <c r="AH10" s="484">
        <v>4</v>
      </c>
      <c r="AI10" s="484">
        <v>0</v>
      </c>
      <c r="AJ10" s="484" t="s">
        <v>273</v>
      </c>
      <c r="AK10" s="484">
        <v>2</v>
      </c>
      <c r="AL10" s="484">
        <v>2</v>
      </c>
      <c r="AM10" s="484">
        <v>5</v>
      </c>
      <c r="AN10" s="484">
        <v>6</v>
      </c>
      <c r="AO10" s="484">
        <v>7</v>
      </c>
      <c r="AP10" s="484">
        <v>3</v>
      </c>
      <c r="AQ10" s="484">
        <v>4</v>
      </c>
      <c r="AR10" s="484">
        <v>2</v>
      </c>
      <c r="AS10" s="484" t="s">
        <v>273</v>
      </c>
      <c r="AT10" s="484" t="s">
        <v>273</v>
      </c>
      <c r="AU10" s="484">
        <v>16</v>
      </c>
      <c r="AV10" s="484">
        <v>6</v>
      </c>
      <c r="AW10" s="484">
        <v>6</v>
      </c>
      <c r="AX10" s="484" t="s">
        <v>273</v>
      </c>
      <c r="AY10" s="484">
        <v>3</v>
      </c>
      <c r="AZ10" s="484">
        <v>12</v>
      </c>
      <c r="BA10" s="484">
        <v>3</v>
      </c>
      <c r="BB10" s="484">
        <v>1</v>
      </c>
      <c r="BC10" s="484">
        <v>2</v>
      </c>
      <c r="BD10" s="484">
        <v>11</v>
      </c>
      <c r="BE10" s="484">
        <v>4</v>
      </c>
      <c r="BF10" s="484">
        <v>4</v>
      </c>
      <c r="BG10" s="484">
        <v>5</v>
      </c>
      <c r="BH10" s="484">
        <v>1</v>
      </c>
      <c r="BI10" s="484">
        <v>3</v>
      </c>
      <c r="BJ10" s="484" t="s">
        <v>273</v>
      </c>
      <c r="BK10" s="484">
        <v>7</v>
      </c>
      <c r="BL10" s="484">
        <v>13</v>
      </c>
      <c r="BM10" s="484">
        <v>5</v>
      </c>
      <c r="BN10" s="484">
        <v>7</v>
      </c>
      <c r="BO10" s="484">
        <v>4</v>
      </c>
      <c r="BP10" s="484">
        <v>4</v>
      </c>
      <c r="BQ10" s="484">
        <v>1</v>
      </c>
      <c r="BR10" s="484">
        <v>69</v>
      </c>
      <c r="BS10" s="484" t="s">
        <v>273</v>
      </c>
      <c r="BT10" s="484">
        <v>2</v>
      </c>
      <c r="BU10" s="484" t="s">
        <v>273</v>
      </c>
      <c r="BV10" s="484">
        <v>3</v>
      </c>
      <c r="BW10" s="484">
        <v>3</v>
      </c>
      <c r="BX10" s="484">
        <v>2</v>
      </c>
      <c r="BY10" s="484" t="s">
        <v>273</v>
      </c>
      <c r="BZ10" s="484" t="s">
        <v>273</v>
      </c>
      <c r="CA10" s="484" t="s">
        <v>273</v>
      </c>
      <c r="CB10" s="484">
        <v>2</v>
      </c>
      <c r="CC10" s="484" t="s">
        <v>273</v>
      </c>
      <c r="CD10" s="484">
        <v>1</v>
      </c>
      <c r="CE10" s="484" t="s">
        <v>273</v>
      </c>
      <c r="CF10" s="484" t="s">
        <v>273</v>
      </c>
      <c r="CG10" s="484" t="s">
        <v>273</v>
      </c>
      <c r="CH10" s="484" t="s">
        <v>273</v>
      </c>
      <c r="CI10" s="484" t="s">
        <v>273</v>
      </c>
      <c r="CJ10" s="484" t="s">
        <v>273</v>
      </c>
      <c r="CK10" s="484" t="s">
        <v>273</v>
      </c>
      <c r="CL10" s="484" t="s">
        <v>273</v>
      </c>
      <c r="CM10" s="484" t="s">
        <v>273</v>
      </c>
      <c r="CN10" s="484" t="s">
        <v>273</v>
      </c>
      <c r="CO10" s="484" t="s">
        <v>273</v>
      </c>
      <c r="CP10" s="484" t="s">
        <v>273</v>
      </c>
      <c r="CQ10" s="484" t="s">
        <v>273</v>
      </c>
      <c r="CR10" s="484" t="s">
        <v>273</v>
      </c>
      <c r="CS10" s="484" t="s">
        <v>273</v>
      </c>
      <c r="CT10" s="484" t="s">
        <v>273</v>
      </c>
      <c r="CU10" s="484" t="s">
        <v>273</v>
      </c>
      <c r="CV10" s="484" t="s">
        <v>273</v>
      </c>
      <c r="CW10" s="484">
        <v>1</v>
      </c>
      <c r="CX10" s="484" t="s">
        <v>273</v>
      </c>
      <c r="CY10" s="484">
        <v>1</v>
      </c>
      <c r="CZ10" s="484" t="s">
        <v>273</v>
      </c>
      <c r="DA10" s="484"/>
      <c r="DB10" s="484">
        <v>39</v>
      </c>
      <c r="DC10" s="484" t="s">
        <v>273</v>
      </c>
      <c r="DD10" s="484" t="s">
        <v>273</v>
      </c>
      <c r="DE10" s="484" t="s">
        <v>273</v>
      </c>
      <c r="DF10" s="484" t="s">
        <v>273</v>
      </c>
      <c r="DG10" s="484">
        <v>3</v>
      </c>
      <c r="DH10" s="484">
        <v>2</v>
      </c>
      <c r="DI10" s="484">
        <v>2</v>
      </c>
      <c r="DJ10" s="484">
        <v>11</v>
      </c>
      <c r="DK10" s="484">
        <v>5</v>
      </c>
      <c r="DL10" s="484" t="s">
        <v>273</v>
      </c>
      <c r="DM10" s="484" t="s">
        <v>273</v>
      </c>
      <c r="DN10" s="484" t="s">
        <v>273</v>
      </c>
      <c r="DO10" s="484">
        <v>19</v>
      </c>
      <c r="DP10" s="484" t="s">
        <v>273</v>
      </c>
      <c r="DQ10" s="484" t="s">
        <v>273</v>
      </c>
      <c r="DR10" s="484">
        <v>3</v>
      </c>
      <c r="DS10" s="484" t="s">
        <v>273</v>
      </c>
      <c r="DT10" s="484" t="s">
        <v>273</v>
      </c>
      <c r="DU10" s="484" t="s">
        <v>273</v>
      </c>
      <c r="DV10" s="484" t="s">
        <v>273</v>
      </c>
      <c r="DW10" s="484" t="s">
        <v>273</v>
      </c>
      <c r="DX10" s="484" t="s">
        <v>273</v>
      </c>
      <c r="DY10" s="484" t="s">
        <v>273</v>
      </c>
      <c r="DZ10" s="484" t="s">
        <v>273</v>
      </c>
      <c r="EA10" s="484" t="s">
        <v>273</v>
      </c>
      <c r="EB10" s="484" t="s">
        <v>273</v>
      </c>
      <c r="EC10" s="484" t="s">
        <v>273</v>
      </c>
      <c r="ED10" s="484" t="s">
        <v>273</v>
      </c>
      <c r="EE10" s="484" t="s">
        <v>273</v>
      </c>
      <c r="EF10" s="484" t="s">
        <v>273</v>
      </c>
      <c r="EG10" s="484" t="s">
        <v>273</v>
      </c>
      <c r="EH10" s="484">
        <v>4</v>
      </c>
      <c r="EI10" s="484">
        <v>1</v>
      </c>
      <c r="EJ10" s="484">
        <v>1</v>
      </c>
      <c r="EK10" s="484">
        <v>0</v>
      </c>
      <c r="EL10" s="484">
        <v>1</v>
      </c>
      <c r="EM10" s="484">
        <v>1</v>
      </c>
      <c r="EN10" s="484">
        <v>4</v>
      </c>
      <c r="EO10" s="484">
        <v>2</v>
      </c>
      <c r="EP10" s="484">
        <v>2</v>
      </c>
      <c r="EQ10" s="484">
        <v>1</v>
      </c>
      <c r="ER10" s="484">
        <v>2</v>
      </c>
      <c r="ES10" s="484">
        <v>2</v>
      </c>
      <c r="ET10" s="484">
        <v>4</v>
      </c>
      <c r="EU10" s="484">
        <v>1</v>
      </c>
      <c r="EV10" s="484">
        <v>0</v>
      </c>
      <c r="EW10" s="484">
        <v>1</v>
      </c>
      <c r="EX10" s="484">
        <v>2</v>
      </c>
      <c r="EY10" s="484">
        <v>1</v>
      </c>
      <c r="EZ10" s="484">
        <v>3</v>
      </c>
      <c r="FA10" s="484">
        <v>3</v>
      </c>
      <c r="FB10" s="484">
        <v>1</v>
      </c>
      <c r="FC10" s="484">
        <v>3</v>
      </c>
      <c r="FD10" s="484">
        <v>2</v>
      </c>
      <c r="FE10" s="484">
        <v>1</v>
      </c>
      <c r="FF10" s="484">
        <v>2</v>
      </c>
      <c r="FG10" s="484">
        <v>3</v>
      </c>
      <c r="FH10" s="484">
        <v>1</v>
      </c>
      <c r="FI10" s="484">
        <v>2</v>
      </c>
      <c r="FJ10" s="484">
        <v>2</v>
      </c>
      <c r="FK10" s="484">
        <v>1</v>
      </c>
      <c r="FL10" s="484">
        <v>3</v>
      </c>
      <c r="FM10" s="484">
        <v>1</v>
      </c>
      <c r="FN10" s="484">
        <v>2</v>
      </c>
      <c r="FO10" s="484">
        <v>1</v>
      </c>
      <c r="FP10" s="484">
        <v>0</v>
      </c>
      <c r="FQ10" s="484">
        <v>0</v>
      </c>
      <c r="FR10" s="484">
        <v>4</v>
      </c>
      <c r="FS10" s="484">
        <v>1</v>
      </c>
      <c r="FT10" s="484">
        <v>1</v>
      </c>
      <c r="FU10" s="484">
        <v>4</v>
      </c>
      <c r="FV10" s="484">
        <v>5</v>
      </c>
      <c r="FW10" s="484">
        <v>2</v>
      </c>
      <c r="FX10" s="484">
        <v>6</v>
      </c>
      <c r="FY10" s="484">
        <v>2</v>
      </c>
      <c r="FZ10" s="484">
        <v>1</v>
      </c>
      <c r="GA10" s="484">
        <v>1</v>
      </c>
      <c r="GB10" s="484">
        <v>2</v>
      </c>
      <c r="GC10" s="484">
        <v>2</v>
      </c>
      <c r="GD10" s="484">
        <v>1</v>
      </c>
      <c r="GE10" s="484">
        <v>1</v>
      </c>
      <c r="GF10" s="484">
        <v>1</v>
      </c>
      <c r="GG10" s="484">
        <v>1</v>
      </c>
      <c r="GH10" s="484">
        <v>2</v>
      </c>
      <c r="GI10" s="484">
        <v>4</v>
      </c>
      <c r="GJ10" s="484">
        <v>1</v>
      </c>
      <c r="GK10" s="484">
        <v>1</v>
      </c>
      <c r="GL10" s="484">
        <v>1</v>
      </c>
      <c r="GM10" s="484">
        <v>1</v>
      </c>
      <c r="GN10" s="484">
        <v>1</v>
      </c>
      <c r="GO10" s="484">
        <v>0</v>
      </c>
      <c r="GP10" s="484">
        <v>1</v>
      </c>
      <c r="GQ10" s="484">
        <v>2</v>
      </c>
      <c r="GR10" s="484">
        <v>1</v>
      </c>
      <c r="GS10" s="484">
        <v>3</v>
      </c>
      <c r="GT10" s="484">
        <v>3</v>
      </c>
      <c r="GU10" s="484">
        <v>2</v>
      </c>
      <c r="GV10" s="484">
        <v>2</v>
      </c>
      <c r="GW10" s="484">
        <v>1</v>
      </c>
      <c r="GX10" s="484">
        <v>3</v>
      </c>
      <c r="GY10" s="484">
        <v>1</v>
      </c>
      <c r="GZ10" s="484">
        <v>2</v>
      </c>
      <c r="HA10" s="484">
        <v>1</v>
      </c>
      <c r="HB10" s="484">
        <v>2</v>
      </c>
      <c r="HC10" s="484">
        <v>1</v>
      </c>
      <c r="HD10" s="484">
        <v>0</v>
      </c>
      <c r="HE10" s="484">
        <v>6</v>
      </c>
      <c r="HF10" s="484">
        <v>5</v>
      </c>
      <c r="HG10" s="484">
        <v>1</v>
      </c>
      <c r="HH10" s="484">
        <v>1</v>
      </c>
      <c r="HI10" s="484">
        <v>1</v>
      </c>
      <c r="HJ10" s="484">
        <v>3</v>
      </c>
      <c r="HK10" s="484">
        <v>2</v>
      </c>
      <c r="HL10" s="484">
        <v>1</v>
      </c>
      <c r="HM10" s="484">
        <v>1</v>
      </c>
      <c r="HN10" s="484">
        <v>3</v>
      </c>
      <c r="HO10" s="484">
        <v>3</v>
      </c>
      <c r="HP10" s="484">
        <v>1</v>
      </c>
      <c r="HQ10" s="484">
        <v>1</v>
      </c>
      <c r="HR10" s="484">
        <v>4</v>
      </c>
      <c r="HS10" s="484">
        <v>3</v>
      </c>
      <c r="HT10" s="484">
        <v>2</v>
      </c>
      <c r="HU10" s="484">
        <v>1</v>
      </c>
      <c r="HV10" s="484">
        <v>3</v>
      </c>
      <c r="HW10" s="484">
        <v>2</v>
      </c>
      <c r="HX10" s="484">
        <v>2</v>
      </c>
      <c r="HY10" s="484">
        <v>1</v>
      </c>
      <c r="HZ10" s="484">
        <v>0</v>
      </c>
      <c r="IA10" s="484">
        <v>1</v>
      </c>
      <c r="IB10" s="484">
        <v>2</v>
      </c>
      <c r="IC10" s="484">
        <v>0</v>
      </c>
      <c r="ID10" s="484">
        <v>1</v>
      </c>
      <c r="IE10" s="484">
        <v>0</v>
      </c>
      <c r="IF10" s="484">
        <v>2</v>
      </c>
      <c r="IG10" s="484">
        <v>1</v>
      </c>
      <c r="IH10" s="484">
        <v>3</v>
      </c>
      <c r="II10" s="484">
        <v>1</v>
      </c>
      <c r="IJ10" s="484">
        <v>0</v>
      </c>
      <c r="IK10" s="484">
        <v>1</v>
      </c>
      <c r="IL10" s="484">
        <v>14</v>
      </c>
      <c r="IM10" s="484">
        <v>9</v>
      </c>
      <c r="IN10" s="484">
        <v>4</v>
      </c>
      <c r="IO10" s="484">
        <v>1</v>
      </c>
      <c r="IP10" s="484">
        <v>2</v>
      </c>
      <c r="IQ10" s="484">
        <v>1</v>
      </c>
      <c r="IR10" s="484">
        <v>1</v>
      </c>
      <c r="IS10" s="484">
        <v>2</v>
      </c>
      <c r="IT10" s="484">
        <v>1</v>
      </c>
      <c r="IU10" s="484">
        <v>1</v>
      </c>
      <c r="IV10" s="484">
        <v>3</v>
      </c>
      <c r="IW10" s="484">
        <v>0</v>
      </c>
      <c r="IX10" s="484" t="s">
        <v>97</v>
      </c>
      <c r="IY10" s="484" t="s">
        <v>97</v>
      </c>
      <c r="IZ10" s="484">
        <v>1</v>
      </c>
      <c r="JA10" s="484">
        <v>1</v>
      </c>
      <c r="JB10" s="484">
        <v>1</v>
      </c>
      <c r="JC10" s="484">
        <v>0</v>
      </c>
      <c r="JD10" s="484">
        <v>0</v>
      </c>
      <c r="JE10" s="484">
        <v>0</v>
      </c>
      <c r="JF10" s="484">
        <v>1</v>
      </c>
      <c r="JG10" s="484">
        <v>8</v>
      </c>
      <c r="JH10" s="484">
        <v>3</v>
      </c>
      <c r="JI10" s="484">
        <v>2</v>
      </c>
      <c r="JJ10" s="484">
        <v>1</v>
      </c>
      <c r="JK10" s="484">
        <v>2</v>
      </c>
      <c r="JL10" s="484">
        <v>0</v>
      </c>
      <c r="JM10" s="484">
        <v>1</v>
      </c>
      <c r="JN10" s="484">
        <v>2</v>
      </c>
      <c r="JO10" s="484">
        <v>2</v>
      </c>
      <c r="JP10" s="484">
        <v>6</v>
      </c>
      <c r="JQ10" s="484">
        <v>1</v>
      </c>
      <c r="JR10" s="484">
        <v>1</v>
      </c>
      <c r="JS10" s="484">
        <v>2</v>
      </c>
      <c r="JT10" s="484">
        <v>1</v>
      </c>
      <c r="JU10" s="484">
        <v>3</v>
      </c>
      <c r="JV10" s="484">
        <v>1</v>
      </c>
      <c r="JW10" s="484">
        <v>1</v>
      </c>
      <c r="JX10" s="484">
        <v>1</v>
      </c>
      <c r="JY10" s="484">
        <v>1</v>
      </c>
      <c r="JZ10" s="484">
        <v>1</v>
      </c>
      <c r="KA10" s="484">
        <v>1</v>
      </c>
      <c r="KB10" s="484" t="s">
        <v>273</v>
      </c>
    </row>
    <row r="11" spans="1:288" ht="23.25" customHeight="1" x14ac:dyDescent="0.3">
      <c r="A11" s="164"/>
      <c r="B11" s="288" t="s">
        <v>1446</v>
      </c>
      <c r="C11" s="484">
        <v>2883</v>
      </c>
      <c r="D11" s="484">
        <v>1614</v>
      </c>
      <c r="E11" s="484">
        <v>488</v>
      </c>
      <c r="F11" s="484">
        <v>447</v>
      </c>
      <c r="G11" s="484">
        <v>327</v>
      </c>
      <c r="H11" s="484">
        <v>6</v>
      </c>
      <c r="I11" s="479"/>
      <c r="J11" s="484">
        <v>184</v>
      </c>
      <c r="K11" s="484" t="s">
        <v>273</v>
      </c>
      <c r="L11" s="484" t="s">
        <v>273</v>
      </c>
      <c r="M11" s="484">
        <v>11</v>
      </c>
      <c r="N11" s="484">
        <v>37</v>
      </c>
      <c r="O11" s="484">
        <v>23</v>
      </c>
      <c r="P11" s="484">
        <v>27</v>
      </c>
      <c r="Q11" s="484" t="s">
        <v>273</v>
      </c>
      <c r="R11" s="484">
        <v>22</v>
      </c>
      <c r="S11" s="484">
        <v>33</v>
      </c>
      <c r="T11" s="484">
        <v>14</v>
      </c>
      <c r="U11" s="484">
        <v>11</v>
      </c>
      <c r="V11" s="484">
        <v>13</v>
      </c>
      <c r="W11" s="484">
        <v>6</v>
      </c>
      <c r="X11" s="484">
        <v>11</v>
      </c>
      <c r="Y11" s="484">
        <v>7</v>
      </c>
      <c r="Z11" s="484">
        <v>9</v>
      </c>
      <c r="AA11" s="484">
        <v>7</v>
      </c>
      <c r="AB11" s="484">
        <v>7</v>
      </c>
      <c r="AC11" s="484">
        <v>8</v>
      </c>
      <c r="AD11" s="484">
        <v>7</v>
      </c>
      <c r="AE11" s="484">
        <v>6</v>
      </c>
      <c r="AF11" s="484">
        <v>6</v>
      </c>
      <c r="AG11" s="484">
        <v>4</v>
      </c>
      <c r="AH11" s="484">
        <v>14</v>
      </c>
      <c r="AI11" s="484">
        <v>16</v>
      </c>
      <c r="AJ11" s="484" t="s">
        <v>273</v>
      </c>
      <c r="AK11" s="484">
        <v>9</v>
      </c>
      <c r="AL11" s="484">
        <v>5</v>
      </c>
      <c r="AM11" s="484">
        <v>16</v>
      </c>
      <c r="AN11" s="484">
        <v>21</v>
      </c>
      <c r="AO11" s="484">
        <v>21</v>
      </c>
      <c r="AP11" s="484">
        <v>16</v>
      </c>
      <c r="AQ11" s="484">
        <v>16</v>
      </c>
      <c r="AR11" s="484">
        <v>8</v>
      </c>
      <c r="AS11" s="484" t="s">
        <v>273</v>
      </c>
      <c r="AT11" s="484" t="s">
        <v>273</v>
      </c>
      <c r="AU11" s="484">
        <v>89</v>
      </c>
      <c r="AV11" s="484">
        <v>39</v>
      </c>
      <c r="AW11" s="484">
        <v>20</v>
      </c>
      <c r="AX11" s="484" t="s">
        <v>273</v>
      </c>
      <c r="AY11" s="484">
        <v>13</v>
      </c>
      <c r="AZ11" s="484">
        <v>21</v>
      </c>
      <c r="BA11" s="484">
        <v>10</v>
      </c>
      <c r="BB11" s="484">
        <v>11</v>
      </c>
      <c r="BC11" s="484">
        <v>11</v>
      </c>
      <c r="BD11" s="484">
        <v>31</v>
      </c>
      <c r="BE11" s="484">
        <v>15</v>
      </c>
      <c r="BF11" s="484">
        <v>17</v>
      </c>
      <c r="BG11" s="484">
        <v>12</v>
      </c>
      <c r="BH11" s="484">
        <v>8</v>
      </c>
      <c r="BI11" s="484">
        <v>13</v>
      </c>
      <c r="BJ11" s="484" t="s">
        <v>273</v>
      </c>
      <c r="BK11" s="484">
        <v>59</v>
      </c>
      <c r="BL11" s="484">
        <v>38</v>
      </c>
      <c r="BM11" s="484">
        <v>16</v>
      </c>
      <c r="BN11" s="484">
        <v>26</v>
      </c>
      <c r="BO11" s="484">
        <v>18</v>
      </c>
      <c r="BP11" s="484">
        <v>15</v>
      </c>
      <c r="BQ11" s="484">
        <v>8</v>
      </c>
      <c r="BR11" s="484">
        <v>65</v>
      </c>
      <c r="BS11" s="484" t="s">
        <v>273</v>
      </c>
      <c r="BT11" s="484">
        <v>14</v>
      </c>
      <c r="BU11" s="484" t="s">
        <v>273</v>
      </c>
      <c r="BV11" s="484">
        <v>17</v>
      </c>
      <c r="BW11" s="484">
        <v>8</v>
      </c>
      <c r="BX11" s="484">
        <v>8</v>
      </c>
      <c r="BY11" s="484" t="s">
        <v>273</v>
      </c>
      <c r="BZ11" s="484" t="s">
        <v>273</v>
      </c>
      <c r="CA11" s="484" t="s">
        <v>273</v>
      </c>
      <c r="CB11" s="484">
        <v>5</v>
      </c>
      <c r="CC11" s="484" t="s">
        <v>273</v>
      </c>
      <c r="CD11" s="484">
        <v>4</v>
      </c>
      <c r="CE11" s="484" t="s">
        <v>273</v>
      </c>
      <c r="CF11" s="484" t="s">
        <v>273</v>
      </c>
      <c r="CG11" s="484" t="s">
        <v>273</v>
      </c>
      <c r="CH11" s="484" t="s">
        <v>273</v>
      </c>
      <c r="CI11" s="484" t="s">
        <v>273</v>
      </c>
      <c r="CJ11" s="484" t="s">
        <v>273</v>
      </c>
      <c r="CK11" s="484" t="s">
        <v>273</v>
      </c>
      <c r="CL11" s="484" t="s">
        <v>273</v>
      </c>
      <c r="CM11" s="484" t="s">
        <v>273</v>
      </c>
      <c r="CN11" s="484" t="s">
        <v>273</v>
      </c>
      <c r="CO11" s="484" t="s">
        <v>273</v>
      </c>
      <c r="CP11" s="484" t="s">
        <v>273</v>
      </c>
      <c r="CQ11" s="484" t="s">
        <v>273</v>
      </c>
      <c r="CR11" s="484" t="s">
        <v>273</v>
      </c>
      <c r="CS11" s="484" t="s">
        <v>273</v>
      </c>
      <c r="CT11" s="484" t="s">
        <v>273</v>
      </c>
      <c r="CU11" s="484" t="s">
        <v>273</v>
      </c>
      <c r="CV11" s="484" t="s">
        <v>273</v>
      </c>
      <c r="CW11" s="484">
        <v>4</v>
      </c>
      <c r="CX11" s="484" t="s">
        <v>273</v>
      </c>
      <c r="CY11" s="484">
        <v>13</v>
      </c>
      <c r="CZ11" s="484" t="s">
        <v>273</v>
      </c>
      <c r="DA11" s="484"/>
      <c r="DB11" s="484">
        <v>23</v>
      </c>
      <c r="DC11" s="484" t="s">
        <v>273</v>
      </c>
      <c r="DD11" s="484" t="s">
        <v>273</v>
      </c>
      <c r="DE11" s="484" t="s">
        <v>273</v>
      </c>
      <c r="DF11" s="484" t="s">
        <v>273</v>
      </c>
      <c r="DG11" s="484">
        <v>13</v>
      </c>
      <c r="DH11" s="484">
        <v>5</v>
      </c>
      <c r="DI11" s="484">
        <v>3</v>
      </c>
      <c r="DJ11" s="484">
        <v>0</v>
      </c>
      <c r="DK11" s="484" t="s">
        <v>97</v>
      </c>
      <c r="DL11" s="484" t="s">
        <v>273</v>
      </c>
      <c r="DM11" s="484" t="s">
        <v>273</v>
      </c>
      <c r="DN11" s="484" t="s">
        <v>273</v>
      </c>
      <c r="DO11" s="484">
        <v>28</v>
      </c>
      <c r="DP11" s="484" t="s">
        <v>273</v>
      </c>
      <c r="DQ11" s="484" t="s">
        <v>273</v>
      </c>
      <c r="DR11" s="484">
        <v>25</v>
      </c>
      <c r="DS11" s="484" t="s">
        <v>273</v>
      </c>
      <c r="DT11" s="484" t="s">
        <v>273</v>
      </c>
      <c r="DU11" s="484" t="s">
        <v>273</v>
      </c>
      <c r="DV11" s="484" t="s">
        <v>273</v>
      </c>
      <c r="DW11" s="484" t="s">
        <v>273</v>
      </c>
      <c r="DX11" s="484" t="s">
        <v>273</v>
      </c>
      <c r="DY11" s="484" t="s">
        <v>273</v>
      </c>
      <c r="DZ11" s="484" t="s">
        <v>273</v>
      </c>
      <c r="EA11" s="484" t="s">
        <v>273</v>
      </c>
      <c r="EB11" s="484" t="s">
        <v>273</v>
      </c>
      <c r="EC11" s="484" t="s">
        <v>273</v>
      </c>
      <c r="ED11" s="484" t="s">
        <v>273</v>
      </c>
      <c r="EE11" s="484" t="s">
        <v>273</v>
      </c>
      <c r="EF11" s="484" t="s">
        <v>273</v>
      </c>
      <c r="EG11" s="484" t="s">
        <v>273</v>
      </c>
      <c r="EH11" s="484">
        <v>4</v>
      </c>
      <c r="EI11" s="484">
        <v>1</v>
      </c>
      <c r="EJ11" s="484">
        <v>1</v>
      </c>
      <c r="EK11" s="484">
        <v>0</v>
      </c>
      <c r="EL11" s="484">
        <v>1</v>
      </c>
      <c r="EM11" s="484">
        <v>1</v>
      </c>
      <c r="EN11" s="484">
        <v>3</v>
      </c>
      <c r="EO11" s="484">
        <v>2</v>
      </c>
      <c r="EP11" s="484">
        <v>1</v>
      </c>
      <c r="EQ11" s="484">
        <v>1</v>
      </c>
      <c r="ER11" s="484">
        <v>1</v>
      </c>
      <c r="ES11" s="484">
        <v>1</v>
      </c>
      <c r="ET11" s="484">
        <v>4</v>
      </c>
      <c r="EU11" s="484">
        <v>0</v>
      </c>
      <c r="EV11" s="484">
        <v>1</v>
      </c>
      <c r="EW11" s="484">
        <v>0</v>
      </c>
      <c r="EX11" s="484">
        <v>1</v>
      </c>
      <c r="EY11" s="484">
        <v>3</v>
      </c>
      <c r="EZ11" s="484">
        <v>3</v>
      </c>
      <c r="FA11" s="484">
        <v>4</v>
      </c>
      <c r="FB11" s="484">
        <v>6</v>
      </c>
      <c r="FC11" s="484">
        <v>2</v>
      </c>
      <c r="FD11" s="484">
        <v>1</v>
      </c>
      <c r="FE11" s="484">
        <v>1</v>
      </c>
      <c r="FF11" s="484">
        <v>1</v>
      </c>
      <c r="FG11" s="484">
        <v>2</v>
      </c>
      <c r="FH11" s="484">
        <v>0</v>
      </c>
      <c r="FI11" s="484">
        <v>1</v>
      </c>
      <c r="FJ11" s="484">
        <v>1</v>
      </c>
      <c r="FK11" s="484">
        <v>1</v>
      </c>
      <c r="FL11" s="484">
        <v>2</v>
      </c>
      <c r="FM11" s="484">
        <v>1</v>
      </c>
      <c r="FN11" s="484">
        <v>1</v>
      </c>
      <c r="FO11" s="484">
        <v>1</v>
      </c>
      <c r="FP11" s="484">
        <v>0</v>
      </c>
      <c r="FQ11" s="484">
        <v>0</v>
      </c>
      <c r="FR11" s="484">
        <v>4</v>
      </c>
      <c r="FS11" s="484">
        <v>1</v>
      </c>
      <c r="FT11" s="484">
        <v>1</v>
      </c>
      <c r="FU11" s="484">
        <v>2</v>
      </c>
      <c r="FV11" s="484">
        <v>3</v>
      </c>
      <c r="FW11" s="484">
        <v>4</v>
      </c>
      <c r="FX11" s="484">
        <v>6</v>
      </c>
      <c r="FY11" s="484">
        <v>2</v>
      </c>
      <c r="FZ11" s="484">
        <v>0</v>
      </c>
      <c r="GA11" s="484">
        <v>1</v>
      </c>
      <c r="GB11" s="484">
        <v>2</v>
      </c>
      <c r="GC11" s="484">
        <v>1</v>
      </c>
      <c r="GD11" s="484">
        <v>1</v>
      </c>
      <c r="GE11" s="484">
        <v>0</v>
      </c>
      <c r="GF11" s="484">
        <v>0</v>
      </c>
      <c r="GG11" s="484">
        <v>0</v>
      </c>
      <c r="GH11" s="484">
        <v>2</v>
      </c>
      <c r="GI11" s="484">
        <v>3</v>
      </c>
      <c r="GJ11" s="484">
        <v>0</v>
      </c>
      <c r="GK11" s="484">
        <v>1</v>
      </c>
      <c r="GL11" s="484">
        <v>1</v>
      </c>
      <c r="GM11" s="484">
        <v>1</v>
      </c>
      <c r="GN11" s="484">
        <v>0</v>
      </c>
      <c r="GO11" s="484">
        <v>0</v>
      </c>
      <c r="GP11" s="484">
        <v>1</v>
      </c>
      <c r="GQ11" s="484">
        <v>2</v>
      </c>
      <c r="GR11" s="484">
        <v>0</v>
      </c>
      <c r="GS11" s="484">
        <v>2</v>
      </c>
      <c r="GT11" s="484">
        <v>1</v>
      </c>
      <c r="GU11" s="484">
        <v>1</v>
      </c>
      <c r="GV11" s="484">
        <v>1</v>
      </c>
      <c r="GW11" s="484">
        <v>1</v>
      </c>
      <c r="GX11" s="484">
        <v>2</v>
      </c>
      <c r="GY11" s="484">
        <v>1</v>
      </c>
      <c r="GZ11" s="484">
        <v>1</v>
      </c>
      <c r="HA11" s="484">
        <v>0</v>
      </c>
      <c r="HB11" s="484">
        <v>2</v>
      </c>
      <c r="HC11" s="484">
        <v>1</v>
      </c>
      <c r="HD11" s="484">
        <v>1</v>
      </c>
      <c r="HE11" s="484">
        <v>5</v>
      </c>
      <c r="HF11" s="484">
        <v>3</v>
      </c>
      <c r="HG11" s="484">
        <v>1</v>
      </c>
      <c r="HH11" s="484">
        <v>0</v>
      </c>
      <c r="HI11" s="484">
        <v>0</v>
      </c>
      <c r="HJ11" s="484">
        <v>1</v>
      </c>
      <c r="HK11" s="484">
        <v>1</v>
      </c>
      <c r="HL11" s="484">
        <v>1</v>
      </c>
      <c r="HM11" s="484">
        <v>0</v>
      </c>
      <c r="HN11" s="484">
        <v>1</v>
      </c>
      <c r="HO11" s="484">
        <v>2</v>
      </c>
      <c r="HP11" s="484">
        <v>2</v>
      </c>
      <c r="HQ11" s="484">
        <v>0</v>
      </c>
      <c r="HR11" s="484">
        <v>3</v>
      </c>
      <c r="HS11" s="484">
        <v>5</v>
      </c>
      <c r="HT11" s="484">
        <v>2</v>
      </c>
      <c r="HU11" s="484">
        <v>1</v>
      </c>
      <c r="HV11" s="484">
        <v>2</v>
      </c>
      <c r="HW11" s="484">
        <v>2</v>
      </c>
      <c r="HX11" s="484">
        <v>1</v>
      </c>
      <c r="HY11" s="484">
        <v>1</v>
      </c>
      <c r="HZ11" s="484">
        <v>0</v>
      </c>
      <c r="IA11" s="484">
        <v>1</v>
      </c>
      <c r="IB11" s="484">
        <v>1</v>
      </c>
      <c r="IC11" s="484">
        <v>1</v>
      </c>
      <c r="ID11" s="484">
        <v>0</v>
      </c>
      <c r="IE11" s="484">
        <v>0</v>
      </c>
      <c r="IF11" s="484">
        <v>1</v>
      </c>
      <c r="IG11" s="484">
        <v>1</v>
      </c>
      <c r="IH11" s="484">
        <v>3</v>
      </c>
      <c r="II11" s="484">
        <v>1</v>
      </c>
      <c r="IJ11" s="484">
        <v>1</v>
      </c>
      <c r="IK11" s="484">
        <v>1</v>
      </c>
      <c r="IL11" s="484">
        <v>15</v>
      </c>
      <c r="IM11" s="484">
        <v>8</v>
      </c>
      <c r="IN11" s="484">
        <v>4</v>
      </c>
      <c r="IO11" s="484">
        <v>2</v>
      </c>
      <c r="IP11" s="484">
        <v>2</v>
      </c>
      <c r="IQ11" s="484" t="s">
        <v>97</v>
      </c>
      <c r="IR11" s="484" t="s">
        <v>97</v>
      </c>
      <c r="IS11" s="484" t="s">
        <v>97</v>
      </c>
      <c r="IT11" s="484">
        <v>1</v>
      </c>
      <c r="IU11" s="484">
        <v>2</v>
      </c>
      <c r="IV11" s="484">
        <v>3</v>
      </c>
      <c r="IW11" s="484">
        <v>1</v>
      </c>
      <c r="IX11" s="484">
        <v>1</v>
      </c>
      <c r="IY11" s="484">
        <v>1</v>
      </c>
      <c r="IZ11" s="484">
        <v>1</v>
      </c>
      <c r="JA11" s="484">
        <v>1</v>
      </c>
      <c r="JB11" s="484">
        <v>1</v>
      </c>
      <c r="JC11" s="484">
        <v>1</v>
      </c>
      <c r="JD11" s="484">
        <v>1</v>
      </c>
      <c r="JE11" s="484">
        <v>1</v>
      </c>
      <c r="JF11" s="484">
        <v>2</v>
      </c>
      <c r="JG11" s="484">
        <v>16</v>
      </c>
      <c r="JH11" s="484">
        <v>4</v>
      </c>
      <c r="JI11" s="484">
        <v>2</v>
      </c>
      <c r="JJ11" s="484">
        <v>1</v>
      </c>
      <c r="JK11" s="484">
        <v>2</v>
      </c>
      <c r="JL11" s="484">
        <v>1</v>
      </c>
      <c r="JM11" s="484">
        <v>1</v>
      </c>
      <c r="JN11" s="484">
        <v>2</v>
      </c>
      <c r="JO11" s="484">
        <v>3</v>
      </c>
      <c r="JP11" s="484">
        <v>7</v>
      </c>
      <c r="JQ11" s="484">
        <v>1</v>
      </c>
      <c r="JR11" s="484">
        <v>1</v>
      </c>
      <c r="JS11" s="484">
        <v>2</v>
      </c>
      <c r="JT11" s="484">
        <v>2</v>
      </c>
      <c r="JU11" s="484">
        <v>3</v>
      </c>
      <c r="JV11" s="484">
        <v>2</v>
      </c>
      <c r="JW11" s="484">
        <v>0</v>
      </c>
      <c r="JX11" s="484">
        <v>1</v>
      </c>
      <c r="JY11" s="484">
        <v>1</v>
      </c>
      <c r="JZ11" s="484">
        <v>1</v>
      </c>
      <c r="KA11" s="484">
        <v>2</v>
      </c>
      <c r="KB11" s="484" t="s">
        <v>273</v>
      </c>
    </row>
    <row r="12" spans="1:288" ht="23.25" customHeight="1" x14ac:dyDescent="0.3">
      <c r="A12" s="164"/>
      <c r="B12" s="288" t="s">
        <v>821</v>
      </c>
      <c r="C12" s="485">
        <v>2013</v>
      </c>
      <c r="D12" s="485">
        <v>1117</v>
      </c>
      <c r="E12" s="485">
        <v>619</v>
      </c>
      <c r="F12" s="485">
        <v>189</v>
      </c>
      <c r="G12" s="485">
        <v>86</v>
      </c>
      <c r="H12" s="485" t="s">
        <v>97</v>
      </c>
      <c r="I12" s="479"/>
      <c r="J12" s="484">
        <v>174</v>
      </c>
      <c r="K12" s="485" t="s">
        <v>273</v>
      </c>
      <c r="L12" s="485" t="s">
        <v>273</v>
      </c>
      <c r="M12" s="485">
        <v>3</v>
      </c>
      <c r="N12" s="485">
        <v>5</v>
      </c>
      <c r="O12" s="485">
        <v>14</v>
      </c>
      <c r="P12" s="485">
        <v>9</v>
      </c>
      <c r="Q12" s="485" t="s">
        <v>273</v>
      </c>
      <c r="R12" s="485">
        <v>16</v>
      </c>
      <c r="S12" s="485">
        <v>18</v>
      </c>
      <c r="T12" s="485">
        <v>7</v>
      </c>
      <c r="U12" s="485">
        <v>7</v>
      </c>
      <c r="V12" s="485">
        <v>7</v>
      </c>
      <c r="W12" s="485">
        <v>6</v>
      </c>
      <c r="X12" s="485">
        <v>10</v>
      </c>
      <c r="Y12" s="485">
        <v>12</v>
      </c>
      <c r="Z12" s="485">
        <v>8</v>
      </c>
      <c r="AA12" s="485">
        <v>6</v>
      </c>
      <c r="AB12" s="485">
        <v>6</v>
      </c>
      <c r="AC12" s="485">
        <v>6</v>
      </c>
      <c r="AD12" s="485">
        <v>4</v>
      </c>
      <c r="AE12" s="485">
        <v>4</v>
      </c>
      <c r="AF12" s="485">
        <v>4</v>
      </c>
      <c r="AG12" s="485">
        <v>4</v>
      </c>
      <c r="AH12" s="485">
        <v>10</v>
      </c>
      <c r="AI12" s="485">
        <v>5</v>
      </c>
      <c r="AJ12" s="485" t="s">
        <v>273</v>
      </c>
      <c r="AK12" s="485">
        <v>6</v>
      </c>
      <c r="AL12" s="485">
        <v>3</v>
      </c>
      <c r="AM12" s="485">
        <v>26</v>
      </c>
      <c r="AN12" s="485">
        <v>20</v>
      </c>
      <c r="AO12" s="485">
        <v>11</v>
      </c>
      <c r="AP12" s="485">
        <v>15</v>
      </c>
      <c r="AQ12" s="485">
        <v>8</v>
      </c>
      <c r="AR12" s="485">
        <v>4</v>
      </c>
      <c r="AS12" s="485" t="s">
        <v>273</v>
      </c>
      <c r="AT12" s="485" t="s">
        <v>273</v>
      </c>
      <c r="AU12" s="485">
        <v>86</v>
      </c>
      <c r="AV12" s="485">
        <v>13</v>
      </c>
      <c r="AW12" s="485">
        <v>18</v>
      </c>
      <c r="AX12" s="485" t="s">
        <v>273</v>
      </c>
      <c r="AY12" s="485">
        <v>18</v>
      </c>
      <c r="AZ12" s="485">
        <v>16</v>
      </c>
      <c r="BA12" s="485">
        <v>9</v>
      </c>
      <c r="BB12" s="485">
        <v>3</v>
      </c>
      <c r="BC12" s="485">
        <v>18</v>
      </c>
      <c r="BD12" s="485">
        <v>41</v>
      </c>
      <c r="BE12" s="485">
        <v>22</v>
      </c>
      <c r="BF12" s="485">
        <v>14</v>
      </c>
      <c r="BG12" s="485">
        <v>13</v>
      </c>
      <c r="BH12" s="485">
        <v>6</v>
      </c>
      <c r="BI12" s="485">
        <v>10</v>
      </c>
      <c r="BJ12" s="485" t="s">
        <v>273</v>
      </c>
      <c r="BK12" s="485">
        <v>57</v>
      </c>
      <c r="BL12" s="485">
        <v>56</v>
      </c>
      <c r="BM12" s="485">
        <v>11</v>
      </c>
      <c r="BN12" s="485">
        <v>23</v>
      </c>
      <c r="BO12" s="485">
        <v>14</v>
      </c>
      <c r="BP12" s="485">
        <v>21</v>
      </c>
      <c r="BQ12" s="485">
        <v>8</v>
      </c>
      <c r="BR12" s="485">
        <v>194</v>
      </c>
      <c r="BS12" s="485" t="s">
        <v>273</v>
      </c>
      <c r="BT12" s="485">
        <v>28</v>
      </c>
      <c r="BU12" s="485" t="s">
        <v>273</v>
      </c>
      <c r="BV12" s="485">
        <v>15</v>
      </c>
      <c r="BW12" s="485">
        <v>8</v>
      </c>
      <c r="BX12" s="485">
        <v>13</v>
      </c>
      <c r="BY12" s="485" t="s">
        <v>273</v>
      </c>
      <c r="BZ12" s="485" t="s">
        <v>273</v>
      </c>
      <c r="CA12" s="485" t="s">
        <v>273</v>
      </c>
      <c r="CB12" s="485">
        <v>15</v>
      </c>
      <c r="CC12" s="485" t="s">
        <v>273</v>
      </c>
      <c r="CD12" s="485">
        <v>5</v>
      </c>
      <c r="CE12" s="485" t="s">
        <v>273</v>
      </c>
      <c r="CF12" s="485" t="s">
        <v>273</v>
      </c>
      <c r="CG12" s="485" t="s">
        <v>273</v>
      </c>
      <c r="CH12" s="485" t="s">
        <v>273</v>
      </c>
      <c r="CI12" s="485" t="s">
        <v>273</v>
      </c>
      <c r="CJ12" s="485" t="s">
        <v>273</v>
      </c>
      <c r="CK12" s="485" t="s">
        <v>273</v>
      </c>
      <c r="CL12" s="485" t="s">
        <v>273</v>
      </c>
      <c r="CM12" s="485" t="s">
        <v>273</v>
      </c>
      <c r="CN12" s="485" t="s">
        <v>273</v>
      </c>
      <c r="CO12" s="485" t="s">
        <v>273</v>
      </c>
      <c r="CP12" s="485" t="s">
        <v>273</v>
      </c>
      <c r="CQ12" s="485" t="s">
        <v>273</v>
      </c>
      <c r="CR12" s="485" t="s">
        <v>273</v>
      </c>
      <c r="CS12" s="485" t="s">
        <v>273</v>
      </c>
      <c r="CT12" s="485" t="s">
        <v>273</v>
      </c>
      <c r="CU12" s="485" t="s">
        <v>273</v>
      </c>
      <c r="CV12" s="485" t="s">
        <v>273</v>
      </c>
      <c r="CW12" s="485">
        <v>11</v>
      </c>
      <c r="CX12" s="485" t="s">
        <v>273</v>
      </c>
      <c r="CY12" s="485" t="s">
        <v>97</v>
      </c>
      <c r="CZ12" s="485" t="s">
        <v>273</v>
      </c>
      <c r="DA12" s="485"/>
      <c r="DB12" s="485">
        <v>150</v>
      </c>
      <c r="DC12" s="485" t="s">
        <v>273</v>
      </c>
      <c r="DD12" s="485" t="s">
        <v>273</v>
      </c>
      <c r="DE12" s="485" t="s">
        <v>273</v>
      </c>
      <c r="DF12" s="485" t="s">
        <v>273</v>
      </c>
      <c r="DG12" s="485">
        <v>21</v>
      </c>
      <c r="DH12" s="485">
        <v>12</v>
      </c>
      <c r="DI12" s="485">
        <v>4</v>
      </c>
      <c r="DJ12" s="485">
        <v>81</v>
      </c>
      <c r="DK12" s="485">
        <v>35</v>
      </c>
      <c r="DL12" s="485" t="s">
        <v>273</v>
      </c>
      <c r="DM12" s="485" t="s">
        <v>273</v>
      </c>
      <c r="DN12" s="485" t="s">
        <v>273</v>
      </c>
      <c r="DO12" s="485">
        <v>9</v>
      </c>
      <c r="DP12" s="485" t="s">
        <v>273</v>
      </c>
      <c r="DQ12" s="485" t="s">
        <v>273</v>
      </c>
      <c r="DR12" s="485">
        <v>15</v>
      </c>
      <c r="DS12" s="485" t="s">
        <v>273</v>
      </c>
      <c r="DT12" s="485" t="s">
        <v>273</v>
      </c>
      <c r="DU12" s="485" t="s">
        <v>273</v>
      </c>
      <c r="DV12" s="485" t="s">
        <v>273</v>
      </c>
      <c r="DW12" s="485" t="s">
        <v>273</v>
      </c>
      <c r="DX12" s="485" t="s">
        <v>273</v>
      </c>
      <c r="DY12" s="485" t="s">
        <v>273</v>
      </c>
      <c r="DZ12" s="485" t="s">
        <v>273</v>
      </c>
      <c r="EA12" s="485" t="s">
        <v>273</v>
      </c>
      <c r="EB12" s="485" t="s">
        <v>273</v>
      </c>
      <c r="EC12" s="485" t="s">
        <v>273</v>
      </c>
      <c r="ED12" s="485" t="s">
        <v>273</v>
      </c>
      <c r="EE12" s="485" t="s">
        <v>273</v>
      </c>
      <c r="EF12" s="485" t="s">
        <v>273</v>
      </c>
      <c r="EG12" s="485" t="s">
        <v>273</v>
      </c>
      <c r="EH12" s="485">
        <v>0</v>
      </c>
      <c r="EI12" s="485">
        <v>0</v>
      </c>
      <c r="EJ12" s="485">
        <v>0</v>
      </c>
      <c r="EK12" s="485">
        <v>0</v>
      </c>
      <c r="EL12" s="485">
        <v>0</v>
      </c>
      <c r="EM12" s="485">
        <v>0</v>
      </c>
      <c r="EN12" s="485">
        <v>0</v>
      </c>
      <c r="EO12" s="485">
        <v>0</v>
      </c>
      <c r="EP12" s="485">
        <v>0</v>
      </c>
      <c r="EQ12" s="485">
        <v>0</v>
      </c>
      <c r="ER12" s="485">
        <v>0</v>
      </c>
      <c r="ES12" s="485">
        <v>0</v>
      </c>
      <c r="ET12" s="485">
        <v>1</v>
      </c>
      <c r="EU12" s="485">
        <v>0</v>
      </c>
      <c r="EV12" s="485">
        <v>0</v>
      </c>
      <c r="EW12" s="485">
        <v>0</v>
      </c>
      <c r="EX12" s="485">
        <v>0</v>
      </c>
      <c r="EY12" s="485">
        <v>0</v>
      </c>
      <c r="EZ12" s="485">
        <v>0</v>
      </c>
      <c r="FA12" s="485">
        <v>0</v>
      </c>
      <c r="FB12" s="485">
        <v>0</v>
      </c>
      <c r="FC12" s="485">
        <v>2</v>
      </c>
      <c r="FD12" s="485">
        <v>0</v>
      </c>
      <c r="FE12" s="485">
        <v>0</v>
      </c>
      <c r="FF12" s="485">
        <v>0</v>
      </c>
      <c r="FG12" s="485">
        <v>1</v>
      </c>
      <c r="FH12" s="485">
        <v>0</v>
      </c>
      <c r="FI12" s="485">
        <v>0</v>
      </c>
      <c r="FJ12" s="485">
        <v>0</v>
      </c>
      <c r="FK12" s="485">
        <v>0</v>
      </c>
      <c r="FL12" s="485">
        <v>0</v>
      </c>
      <c r="FM12" s="485">
        <v>0</v>
      </c>
      <c r="FN12" s="485">
        <v>0</v>
      </c>
      <c r="FO12" s="485">
        <v>0</v>
      </c>
      <c r="FP12" s="485">
        <v>0</v>
      </c>
      <c r="FQ12" s="485">
        <v>0</v>
      </c>
      <c r="FR12" s="485">
        <v>1</v>
      </c>
      <c r="FS12" s="485">
        <v>0</v>
      </c>
      <c r="FT12" s="485">
        <v>0</v>
      </c>
      <c r="FU12" s="485">
        <v>2</v>
      </c>
      <c r="FV12" s="485">
        <v>0</v>
      </c>
      <c r="FW12" s="485">
        <v>3</v>
      </c>
      <c r="FX12" s="485">
        <v>1</v>
      </c>
      <c r="FY12" s="485">
        <v>0</v>
      </c>
      <c r="FZ12" s="485">
        <v>0</v>
      </c>
      <c r="GA12" s="485">
        <v>0</v>
      </c>
      <c r="GB12" s="485">
        <v>0</v>
      </c>
      <c r="GC12" s="485">
        <v>0</v>
      </c>
      <c r="GD12" s="485">
        <v>0</v>
      </c>
      <c r="GE12" s="485">
        <v>0</v>
      </c>
      <c r="GF12" s="485">
        <v>0</v>
      </c>
      <c r="GG12" s="485">
        <v>0</v>
      </c>
      <c r="GH12" s="485">
        <v>0</v>
      </c>
      <c r="GI12" s="485">
        <v>0</v>
      </c>
      <c r="GJ12" s="485">
        <v>0</v>
      </c>
      <c r="GK12" s="485">
        <v>0</v>
      </c>
      <c r="GL12" s="485">
        <v>0</v>
      </c>
      <c r="GM12" s="485">
        <v>0</v>
      </c>
      <c r="GN12" s="485">
        <v>0</v>
      </c>
      <c r="GO12" s="485">
        <v>0</v>
      </c>
      <c r="GP12" s="485">
        <v>0</v>
      </c>
      <c r="GQ12" s="485">
        <v>0</v>
      </c>
      <c r="GR12" s="485">
        <v>0</v>
      </c>
      <c r="GS12" s="485">
        <v>0</v>
      </c>
      <c r="GT12" s="485">
        <v>2</v>
      </c>
      <c r="GU12" s="485">
        <v>0</v>
      </c>
      <c r="GV12" s="485">
        <v>0</v>
      </c>
      <c r="GW12" s="485">
        <v>0</v>
      </c>
      <c r="GX12" s="485">
        <v>0</v>
      </c>
      <c r="GY12" s="485">
        <v>0</v>
      </c>
      <c r="GZ12" s="485">
        <v>0</v>
      </c>
      <c r="HA12" s="485">
        <v>0</v>
      </c>
      <c r="HB12" s="485">
        <v>0</v>
      </c>
      <c r="HC12" s="485">
        <v>0</v>
      </c>
      <c r="HD12" s="485">
        <v>0</v>
      </c>
      <c r="HE12" s="485">
        <v>1</v>
      </c>
      <c r="HF12" s="485">
        <v>1</v>
      </c>
      <c r="HG12" s="485">
        <v>0</v>
      </c>
      <c r="HH12" s="485">
        <v>0</v>
      </c>
      <c r="HI12" s="485">
        <v>0</v>
      </c>
      <c r="HJ12" s="485">
        <v>0</v>
      </c>
      <c r="HK12" s="485">
        <v>0</v>
      </c>
      <c r="HL12" s="485">
        <v>0</v>
      </c>
      <c r="HM12" s="485">
        <v>0</v>
      </c>
      <c r="HN12" s="485">
        <v>0</v>
      </c>
      <c r="HO12" s="485">
        <v>0</v>
      </c>
      <c r="HP12" s="485">
        <v>0</v>
      </c>
      <c r="HQ12" s="485">
        <v>0</v>
      </c>
      <c r="HR12" s="485">
        <v>0</v>
      </c>
      <c r="HS12" s="485">
        <v>0</v>
      </c>
      <c r="HT12" s="485">
        <v>0</v>
      </c>
      <c r="HU12" s="485">
        <v>0</v>
      </c>
      <c r="HV12" s="485">
        <v>0</v>
      </c>
      <c r="HW12" s="485">
        <v>1</v>
      </c>
      <c r="HX12" s="485">
        <v>0</v>
      </c>
      <c r="HY12" s="485">
        <v>0</v>
      </c>
      <c r="HZ12" s="485">
        <v>0</v>
      </c>
      <c r="IA12" s="485">
        <v>0</v>
      </c>
      <c r="IB12" s="485">
        <v>0</v>
      </c>
      <c r="IC12" s="485">
        <v>0</v>
      </c>
      <c r="ID12" s="485">
        <v>0</v>
      </c>
      <c r="IE12" s="485">
        <v>0</v>
      </c>
      <c r="IF12" s="485">
        <v>0</v>
      </c>
      <c r="IG12" s="485">
        <v>0</v>
      </c>
      <c r="IH12" s="485">
        <v>0</v>
      </c>
      <c r="II12" s="485">
        <v>0</v>
      </c>
      <c r="IJ12" s="485">
        <v>0</v>
      </c>
      <c r="IK12" s="485">
        <v>0</v>
      </c>
      <c r="IL12" s="485">
        <v>0</v>
      </c>
      <c r="IM12" s="485">
        <v>1</v>
      </c>
      <c r="IN12" s="485">
        <v>1</v>
      </c>
      <c r="IO12" s="485">
        <v>0</v>
      </c>
      <c r="IP12" s="485">
        <v>0</v>
      </c>
      <c r="IQ12" s="485">
        <v>0</v>
      </c>
      <c r="IR12" s="485">
        <v>0</v>
      </c>
      <c r="IS12" s="485">
        <v>0</v>
      </c>
      <c r="IT12" s="485">
        <v>0</v>
      </c>
      <c r="IU12" s="485">
        <v>0</v>
      </c>
      <c r="IV12" s="485">
        <v>0</v>
      </c>
      <c r="IW12" s="485">
        <v>0</v>
      </c>
      <c r="IX12" s="485">
        <v>0</v>
      </c>
      <c r="IY12" s="485">
        <v>0</v>
      </c>
      <c r="IZ12" s="485">
        <v>0</v>
      </c>
      <c r="JA12" s="485">
        <v>0</v>
      </c>
      <c r="JB12" s="485">
        <v>0</v>
      </c>
      <c r="JC12" s="485">
        <v>0</v>
      </c>
      <c r="JD12" s="485">
        <v>0</v>
      </c>
      <c r="JE12" s="485">
        <v>0</v>
      </c>
      <c r="JF12" s="485">
        <v>0</v>
      </c>
      <c r="JG12" s="485">
        <v>5</v>
      </c>
      <c r="JH12" s="485">
        <v>2</v>
      </c>
      <c r="JI12" s="485">
        <v>0</v>
      </c>
      <c r="JJ12" s="485">
        <v>0</v>
      </c>
      <c r="JK12" s="485">
        <v>1</v>
      </c>
      <c r="JL12" s="485">
        <v>0</v>
      </c>
      <c r="JM12" s="485">
        <v>0</v>
      </c>
      <c r="JN12" s="485">
        <v>0</v>
      </c>
      <c r="JO12" s="485">
        <v>0</v>
      </c>
      <c r="JP12" s="485">
        <v>1</v>
      </c>
      <c r="JQ12" s="485">
        <v>0</v>
      </c>
      <c r="JR12" s="485">
        <v>0</v>
      </c>
      <c r="JS12" s="485">
        <v>0</v>
      </c>
      <c r="JT12" s="485">
        <v>0</v>
      </c>
      <c r="JU12" s="485">
        <v>0</v>
      </c>
      <c r="JV12" s="485">
        <v>0</v>
      </c>
      <c r="JW12" s="485">
        <v>0</v>
      </c>
      <c r="JX12" s="485">
        <v>0</v>
      </c>
      <c r="JY12" s="485">
        <v>0</v>
      </c>
      <c r="JZ12" s="485">
        <v>0</v>
      </c>
      <c r="KA12" s="485">
        <v>0</v>
      </c>
      <c r="KB12" s="485" t="s">
        <v>273</v>
      </c>
    </row>
    <row r="13" spans="1:288" ht="23.25" customHeight="1" x14ac:dyDescent="0.3">
      <c r="A13" s="164"/>
      <c r="B13" s="288" t="s">
        <v>1447</v>
      </c>
      <c r="C13" s="485">
        <v>46</v>
      </c>
      <c r="D13" s="485">
        <v>21</v>
      </c>
      <c r="E13" s="485">
        <v>8</v>
      </c>
      <c r="F13" s="485">
        <v>9</v>
      </c>
      <c r="G13" s="485">
        <v>7</v>
      </c>
      <c r="H13" s="485">
        <v>0</v>
      </c>
      <c r="I13" s="479"/>
      <c r="J13" s="484">
        <v>1</v>
      </c>
      <c r="K13" s="485" t="s">
        <v>273</v>
      </c>
      <c r="L13" s="485" t="s">
        <v>273</v>
      </c>
      <c r="M13" s="485">
        <v>0</v>
      </c>
      <c r="N13" s="485">
        <v>0</v>
      </c>
      <c r="O13" s="485">
        <v>0</v>
      </c>
      <c r="P13" s="485">
        <v>0</v>
      </c>
      <c r="Q13" s="485" t="s">
        <v>273</v>
      </c>
      <c r="R13" s="485">
        <v>0</v>
      </c>
      <c r="S13" s="485">
        <v>0</v>
      </c>
      <c r="T13" s="485">
        <v>0</v>
      </c>
      <c r="U13" s="485">
        <v>0</v>
      </c>
      <c r="V13" s="485">
        <v>0</v>
      </c>
      <c r="W13" s="485">
        <v>0</v>
      </c>
      <c r="X13" s="485">
        <v>0</v>
      </c>
      <c r="Y13" s="485">
        <v>0</v>
      </c>
      <c r="Z13" s="485">
        <v>0</v>
      </c>
      <c r="AA13" s="485">
        <v>0</v>
      </c>
      <c r="AB13" s="485">
        <v>0</v>
      </c>
      <c r="AC13" s="485">
        <v>0</v>
      </c>
      <c r="AD13" s="485">
        <v>0</v>
      </c>
      <c r="AE13" s="485">
        <v>0</v>
      </c>
      <c r="AF13" s="485">
        <v>0</v>
      </c>
      <c r="AG13" s="485">
        <v>0</v>
      </c>
      <c r="AH13" s="485">
        <v>0</v>
      </c>
      <c r="AI13" s="485">
        <v>0</v>
      </c>
      <c r="AJ13" s="485" t="s">
        <v>273</v>
      </c>
      <c r="AK13" s="485">
        <v>0</v>
      </c>
      <c r="AL13" s="485">
        <v>0</v>
      </c>
      <c r="AM13" s="485">
        <v>0</v>
      </c>
      <c r="AN13" s="485">
        <v>0</v>
      </c>
      <c r="AO13" s="485">
        <v>0</v>
      </c>
      <c r="AP13" s="485">
        <v>0</v>
      </c>
      <c r="AQ13" s="485">
        <v>0</v>
      </c>
      <c r="AR13" s="485">
        <v>0</v>
      </c>
      <c r="AS13" s="485" t="s">
        <v>273</v>
      </c>
      <c r="AT13" s="485" t="s">
        <v>273</v>
      </c>
      <c r="AU13" s="485">
        <v>2</v>
      </c>
      <c r="AV13" s="485">
        <v>0</v>
      </c>
      <c r="AW13" s="485">
        <v>0</v>
      </c>
      <c r="AX13" s="485" t="s">
        <v>273</v>
      </c>
      <c r="AY13" s="485">
        <v>0</v>
      </c>
      <c r="AZ13" s="485">
        <v>0</v>
      </c>
      <c r="BA13" s="485">
        <v>0</v>
      </c>
      <c r="BB13" s="485">
        <v>0</v>
      </c>
      <c r="BC13" s="485">
        <v>0</v>
      </c>
      <c r="BD13" s="485">
        <v>0</v>
      </c>
      <c r="BE13" s="485">
        <v>0</v>
      </c>
      <c r="BF13" s="485">
        <v>0</v>
      </c>
      <c r="BG13" s="485">
        <v>0</v>
      </c>
      <c r="BH13" s="485">
        <v>0</v>
      </c>
      <c r="BI13" s="485">
        <v>0</v>
      </c>
      <c r="BJ13" s="485" t="s">
        <v>273</v>
      </c>
      <c r="BK13" s="485">
        <v>0</v>
      </c>
      <c r="BL13" s="485">
        <v>0</v>
      </c>
      <c r="BM13" s="485">
        <v>0</v>
      </c>
      <c r="BN13" s="485">
        <v>0</v>
      </c>
      <c r="BO13" s="485">
        <v>0</v>
      </c>
      <c r="BP13" s="485">
        <v>0</v>
      </c>
      <c r="BQ13" s="485">
        <v>0</v>
      </c>
      <c r="BR13" s="485">
        <v>1</v>
      </c>
      <c r="BS13" s="485" t="s">
        <v>273</v>
      </c>
      <c r="BT13" s="485">
        <v>0</v>
      </c>
      <c r="BU13" s="485" t="s">
        <v>273</v>
      </c>
      <c r="BV13" s="485">
        <v>0</v>
      </c>
      <c r="BW13" s="485">
        <v>0</v>
      </c>
      <c r="BX13" s="485">
        <v>0</v>
      </c>
      <c r="BY13" s="485" t="s">
        <v>273</v>
      </c>
      <c r="BZ13" s="485" t="s">
        <v>273</v>
      </c>
      <c r="CA13" s="485" t="s">
        <v>273</v>
      </c>
      <c r="CB13" s="485">
        <v>0</v>
      </c>
      <c r="CC13" s="485" t="s">
        <v>273</v>
      </c>
      <c r="CD13" s="485">
        <v>0</v>
      </c>
      <c r="CE13" s="485" t="s">
        <v>273</v>
      </c>
      <c r="CF13" s="485" t="s">
        <v>273</v>
      </c>
      <c r="CG13" s="485" t="s">
        <v>273</v>
      </c>
      <c r="CH13" s="485" t="s">
        <v>273</v>
      </c>
      <c r="CI13" s="485" t="s">
        <v>273</v>
      </c>
      <c r="CJ13" s="485" t="s">
        <v>273</v>
      </c>
      <c r="CK13" s="485" t="s">
        <v>273</v>
      </c>
      <c r="CL13" s="485" t="s">
        <v>273</v>
      </c>
      <c r="CM13" s="485" t="s">
        <v>273</v>
      </c>
      <c r="CN13" s="485" t="s">
        <v>273</v>
      </c>
      <c r="CO13" s="485" t="s">
        <v>273</v>
      </c>
      <c r="CP13" s="485" t="s">
        <v>273</v>
      </c>
      <c r="CQ13" s="485" t="s">
        <v>273</v>
      </c>
      <c r="CR13" s="485" t="s">
        <v>273</v>
      </c>
      <c r="CS13" s="485" t="s">
        <v>273</v>
      </c>
      <c r="CT13" s="485" t="s">
        <v>273</v>
      </c>
      <c r="CU13" s="485" t="s">
        <v>273</v>
      </c>
      <c r="CV13" s="485" t="s">
        <v>273</v>
      </c>
      <c r="CW13" s="485">
        <v>0</v>
      </c>
      <c r="CX13" s="485" t="s">
        <v>273</v>
      </c>
      <c r="CY13" s="485">
        <v>0</v>
      </c>
      <c r="CZ13" s="485" t="s">
        <v>273</v>
      </c>
      <c r="DA13" s="485"/>
      <c r="DB13" s="485">
        <v>0</v>
      </c>
      <c r="DC13" s="485" t="s">
        <v>273</v>
      </c>
      <c r="DD13" s="485" t="s">
        <v>273</v>
      </c>
      <c r="DE13" s="485" t="s">
        <v>273</v>
      </c>
      <c r="DF13" s="485" t="s">
        <v>273</v>
      </c>
      <c r="DG13" s="485">
        <v>0</v>
      </c>
      <c r="DH13" s="485">
        <v>0</v>
      </c>
      <c r="DI13" s="485">
        <v>0</v>
      </c>
      <c r="DJ13" s="485">
        <v>0</v>
      </c>
      <c r="DK13" s="485">
        <v>0</v>
      </c>
      <c r="DL13" s="485" t="s">
        <v>273</v>
      </c>
      <c r="DM13" s="485" t="s">
        <v>273</v>
      </c>
      <c r="DN13" s="485" t="s">
        <v>273</v>
      </c>
      <c r="DO13" s="485">
        <v>0</v>
      </c>
      <c r="DP13" s="485" t="s">
        <v>273</v>
      </c>
      <c r="DQ13" s="485" t="s">
        <v>273</v>
      </c>
      <c r="DR13" s="485">
        <v>0</v>
      </c>
      <c r="DS13" s="485" t="s">
        <v>273</v>
      </c>
      <c r="DT13" s="485" t="s">
        <v>273</v>
      </c>
      <c r="DU13" s="485" t="s">
        <v>273</v>
      </c>
      <c r="DV13" s="485" t="s">
        <v>273</v>
      </c>
      <c r="DW13" s="485" t="s">
        <v>273</v>
      </c>
      <c r="DX13" s="485" t="s">
        <v>273</v>
      </c>
      <c r="DY13" s="485" t="s">
        <v>273</v>
      </c>
      <c r="DZ13" s="485" t="s">
        <v>273</v>
      </c>
      <c r="EA13" s="485" t="s">
        <v>273</v>
      </c>
      <c r="EB13" s="485" t="s">
        <v>273</v>
      </c>
      <c r="EC13" s="485" t="s">
        <v>273</v>
      </c>
      <c r="ED13" s="485" t="s">
        <v>273</v>
      </c>
      <c r="EE13" s="485" t="s">
        <v>273</v>
      </c>
      <c r="EF13" s="485" t="s">
        <v>273</v>
      </c>
      <c r="EG13" s="485" t="s">
        <v>273</v>
      </c>
      <c r="EH13" s="485">
        <v>0</v>
      </c>
      <c r="EI13" s="485">
        <v>0</v>
      </c>
      <c r="EJ13" s="485">
        <v>0</v>
      </c>
      <c r="EK13" s="485">
        <v>0</v>
      </c>
      <c r="EL13" s="485">
        <v>0</v>
      </c>
      <c r="EM13" s="485">
        <v>0</v>
      </c>
      <c r="EN13" s="485">
        <v>0</v>
      </c>
      <c r="EO13" s="485">
        <v>0</v>
      </c>
      <c r="EP13" s="485">
        <v>0</v>
      </c>
      <c r="EQ13" s="485">
        <v>0</v>
      </c>
      <c r="ER13" s="485">
        <v>0</v>
      </c>
      <c r="ES13" s="485">
        <v>0</v>
      </c>
      <c r="ET13" s="485">
        <v>0</v>
      </c>
      <c r="EU13" s="485">
        <v>0</v>
      </c>
      <c r="EV13" s="485">
        <v>0</v>
      </c>
      <c r="EW13" s="485">
        <v>0</v>
      </c>
      <c r="EX13" s="485">
        <v>0</v>
      </c>
      <c r="EY13" s="485">
        <v>0</v>
      </c>
      <c r="EZ13" s="485">
        <v>0</v>
      </c>
      <c r="FA13" s="485">
        <v>0</v>
      </c>
      <c r="FB13" s="485">
        <v>0</v>
      </c>
      <c r="FC13" s="485">
        <v>0</v>
      </c>
      <c r="FD13" s="485">
        <v>0</v>
      </c>
      <c r="FE13" s="485">
        <v>0</v>
      </c>
      <c r="FF13" s="485">
        <v>0</v>
      </c>
      <c r="FG13" s="485">
        <v>0</v>
      </c>
      <c r="FH13" s="485">
        <v>0</v>
      </c>
      <c r="FI13" s="485">
        <v>0</v>
      </c>
      <c r="FJ13" s="485">
        <v>0</v>
      </c>
      <c r="FK13" s="485">
        <v>0</v>
      </c>
      <c r="FL13" s="485">
        <v>0</v>
      </c>
      <c r="FM13" s="485">
        <v>0</v>
      </c>
      <c r="FN13" s="485">
        <v>0</v>
      </c>
      <c r="FO13" s="485">
        <v>0</v>
      </c>
      <c r="FP13" s="485">
        <v>0</v>
      </c>
      <c r="FQ13" s="485">
        <v>0</v>
      </c>
      <c r="FR13" s="485">
        <v>0</v>
      </c>
      <c r="FS13" s="485">
        <v>0</v>
      </c>
      <c r="FT13" s="485">
        <v>0</v>
      </c>
      <c r="FU13" s="485">
        <v>0</v>
      </c>
      <c r="FV13" s="485">
        <v>0</v>
      </c>
      <c r="FW13" s="485">
        <v>0</v>
      </c>
      <c r="FX13" s="485">
        <v>0</v>
      </c>
      <c r="FY13" s="485">
        <v>0</v>
      </c>
      <c r="FZ13" s="485">
        <v>0</v>
      </c>
      <c r="GA13" s="485">
        <v>0</v>
      </c>
      <c r="GB13" s="485">
        <v>0</v>
      </c>
      <c r="GC13" s="485">
        <v>0</v>
      </c>
      <c r="GD13" s="485">
        <v>0</v>
      </c>
      <c r="GE13" s="485">
        <v>0</v>
      </c>
      <c r="GF13" s="485">
        <v>0</v>
      </c>
      <c r="GG13" s="485">
        <v>0</v>
      </c>
      <c r="GH13" s="485">
        <v>0</v>
      </c>
      <c r="GI13" s="485">
        <v>0</v>
      </c>
      <c r="GJ13" s="485">
        <v>0</v>
      </c>
      <c r="GK13" s="485">
        <v>0</v>
      </c>
      <c r="GL13" s="485">
        <v>0</v>
      </c>
      <c r="GM13" s="485">
        <v>0</v>
      </c>
      <c r="GN13" s="485">
        <v>0</v>
      </c>
      <c r="GO13" s="485">
        <v>0</v>
      </c>
      <c r="GP13" s="485">
        <v>0</v>
      </c>
      <c r="GQ13" s="485">
        <v>0</v>
      </c>
      <c r="GR13" s="485">
        <v>0</v>
      </c>
      <c r="GS13" s="485">
        <v>0</v>
      </c>
      <c r="GT13" s="485">
        <v>0</v>
      </c>
      <c r="GU13" s="485">
        <v>0</v>
      </c>
      <c r="GV13" s="485">
        <v>0</v>
      </c>
      <c r="GW13" s="485">
        <v>0</v>
      </c>
      <c r="GX13" s="485">
        <v>0</v>
      </c>
      <c r="GY13" s="485">
        <v>0</v>
      </c>
      <c r="GZ13" s="485">
        <v>0</v>
      </c>
      <c r="HA13" s="485">
        <v>0</v>
      </c>
      <c r="HB13" s="485">
        <v>0</v>
      </c>
      <c r="HC13" s="485">
        <v>0</v>
      </c>
      <c r="HD13" s="485">
        <v>0</v>
      </c>
      <c r="HE13" s="485">
        <v>0</v>
      </c>
      <c r="HF13" s="485">
        <v>0</v>
      </c>
      <c r="HG13" s="485">
        <v>0</v>
      </c>
      <c r="HH13" s="485">
        <v>0</v>
      </c>
      <c r="HI13" s="485">
        <v>0</v>
      </c>
      <c r="HJ13" s="485">
        <v>0</v>
      </c>
      <c r="HK13" s="485">
        <v>0</v>
      </c>
      <c r="HL13" s="485">
        <v>0</v>
      </c>
      <c r="HM13" s="485">
        <v>0</v>
      </c>
      <c r="HN13" s="485">
        <v>0</v>
      </c>
      <c r="HO13" s="485">
        <v>0</v>
      </c>
      <c r="HP13" s="485">
        <v>0</v>
      </c>
      <c r="HQ13" s="485">
        <v>0</v>
      </c>
      <c r="HR13" s="485">
        <v>0</v>
      </c>
      <c r="HS13" s="485">
        <v>0</v>
      </c>
      <c r="HT13" s="485">
        <v>0</v>
      </c>
      <c r="HU13" s="485">
        <v>0</v>
      </c>
      <c r="HV13" s="485">
        <v>0</v>
      </c>
      <c r="HW13" s="485">
        <v>0</v>
      </c>
      <c r="HX13" s="485">
        <v>0</v>
      </c>
      <c r="HY13" s="485">
        <v>0</v>
      </c>
      <c r="HZ13" s="485">
        <v>0</v>
      </c>
      <c r="IA13" s="485">
        <v>0</v>
      </c>
      <c r="IB13" s="485">
        <v>0</v>
      </c>
      <c r="IC13" s="485">
        <v>0</v>
      </c>
      <c r="ID13" s="485">
        <v>0</v>
      </c>
      <c r="IE13" s="485">
        <v>0</v>
      </c>
      <c r="IF13" s="485">
        <v>0</v>
      </c>
      <c r="IG13" s="485">
        <v>0</v>
      </c>
      <c r="IH13" s="485">
        <v>0</v>
      </c>
      <c r="II13" s="485">
        <v>0</v>
      </c>
      <c r="IJ13" s="485">
        <v>0</v>
      </c>
      <c r="IK13" s="485">
        <v>0</v>
      </c>
      <c r="IL13" s="485">
        <v>0</v>
      </c>
      <c r="IM13" s="485">
        <v>0</v>
      </c>
      <c r="IN13" s="485">
        <v>0</v>
      </c>
      <c r="IO13" s="485">
        <v>0</v>
      </c>
      <c r="IP13" s="485">
        <v>0</v>
      </c>
      <c r="IQ13" s="485">
        <v>0</v>
      </c>
      <c r="IR13" s="485">
        <v>0</v>
      </c>
      <c r="IS13" s="485">
        <v>0</v>
      </c>
      <c r="IT13" s="485">
        <v>0</v>
      </c>
      <c r="IU13" s="485">
        <v>0</v>
      </c>
      <c r="IV13" s="485">
        <v>0</v>
      </c>
      <c r="IW13" s="485">
        <v>0</v>
      </c>
      <c r="IX13" s="485">
        <v>0</v>
      </c>
      <c r="IY13" s="485">
        <v>0</v>
      </c>
      <c r="IZ13" s="485">
        <v>0</v>
      </c>
      <c r="JA13" s="485">
        <v>0</v>
      </c>
      <c r="JB13" s="485">
        <v>0</v>
      </c>
      <c r="JC13" s="485">
        <v>0</v>
      </c>
      <c r="JD13" s="485">
        <v>0</v>
      </c>
      <c r="JE13" s="485">
        <v>0</v>
      </c>
      <c r="JF13" s="485">
        <v>0</v>
      </c>
      <c r="JG13" s="485">
        <v>0</v>
      </c>
      <c r="JH13" s="485">
        <v>0</v>
      </c>
      <c r="JI13" s="485">
        <v>0</v>
      </c>
      <c r="JJ13" s="485">
        <v>0</v>
      </c>
      <c r="JK13" s="485">
        <v>0</v>
      </c>
      <c r="JL13" s="485">
        <v>0</v>
      </c>
      <c r="JM13" s="485">
        <v>0</v>
      </c>
      <c r="JN13" s="485">
        <v>0</v>
      </c>
      <c r="JO13" s="485">
        <v>0</v>
      </c>
      <c r="JP13" s="485">
        <v>0</v>
      </c>
      <c r="JQ13" s="485">
        <v>0</v>
      </c>
      <c r="JR13" s="485">
        <v>0</v>
      </c>
      <c r="JS13" s="485">
        <v>0</v>
      </c>
      <c r="JT13" s="485">
        <v>0</v>
      </c>
      <c r="JU13" s="485">
        <v>0</v>
      </c>
      <c r="JV13" s="485">
        <v>0</v>
      </c>
      <c r="JW13" s="485">
        <v>0</v>
      </c>
      <c r="JX13" s="485">
        <v>0</v>
      </c>
      <c r="JY13" s="485">
        <v>0</v>
      </c>
      <c r="JZ13" s="485">
        <v>0</v>
      </c>
      <c r="KA13" s="485">
        <v>0</v>
      </c>
      <c r="KB13" s="485" t="s">
        <v>273</v>
      </c>
    </row>
    <row r="14" spans="1:288" ht="23.25" customHeight="1" x14ac:dyDescent="0.3">
      <c r="A14" s="164"/>
      <c r="B14" s="288" t="s">
        <v>1448</v>
      </c>
      <c r="C14" s="485">
        <v>2083</v>
      </c>
      <c r="D14" s="485">
        <v>955</v>
      </c>
      <c r="E14" s="485">
        <v>371</v>
      </c>
      <c r="F14" s="485">
        <v>226</v>
      </c>
      <c r="G14" s="485">
        <v>529</v>
      </c>
      <c r="H14" s="485" t="s">
        <v>97</v>
      </c>
      <c r="I14" s="479"/>
      <c r="J14" s="484">
        <v>158</v>
      </c>
      <c r="K14" s="485" t="s">
        <v>273</v>
      </c>
      <c r="L14" s="485" t="s">
        <v>273</v>
      </c>
      <c r="M14" s="485">
        <v>0</v>
      </c>
      <c r="N14" s="485">
        <v>9</v>
      </c>
      <c r="O14" s="485">
        <v>10</v>
      </c>
      <c r="P14" s="485">
        <v>5</v>
      </c>
      <c r="Q14" s="485" t="s">
        <v>273</v>
      </c>
      <c r="R14" s="485">
        <v>19</v>
      </c>
      <c r="S14" s="485">
        <v>4</v>
      </c>
      <c r="T14" s="485">
        <v>12</v>
      </c>
      <c r="U14" s="485">
        <v>11</v>
      </c>
      <c r="V14" s="485">
        <v>4</v>
      </c>
      <c r="W14" s="485">
        <v>6</v>
      </c>
      <c r="X14" s="485">
        <v>5</v>
      </c>
      <c r="Y14" s="485">
        <v>13</v>
      </c>
      <c r="Z14" s="485">
        <v>12</v>
      </c>
      <c r="AA14" s="485">
        <v>1</v>
      </c>
      <c r="AB14" s="485">
        <v>3</v>
      </c>
      <c r="AC14" s="485">
        <v>31</v>
      </c>
      <c r="AD14" s="485">
        <v>6</v>
      </c>
      <c r="AE14" s="485">
        <v>0</v>
      </c>
      <c r="AF14" s="485">
        <v>4</v>
      </c>
      <c r="AG14" s="485">
        <v>1</v>
      </c>
      <c r="AH14" s="485">
        <v>5</v>
      </c>
      <c r="AI14" s="485">
        <v>0</v>
      </c>
      <c r="AJ14" s="485" t="s">
        <v>273</v>
      </c>
      <c r="AK14" s="485">
        <v>0</v>
      </c>
      <c r="AL14" s="485">
        <v>15</v>
      </c>
      <c r="AM14" s="485">
        <v>0</v>
      </c>
      <c r="AN14" s="485">
        <v>25</v>
      </c>
      <c r="AO14" s="485">
        <v>39</v>
      </c>
      <c r="AP14" s="485">
        <v>8</v>
      </c>
      <c r="AQ14" s="485">
        <v>1</v>
      </c>
      <c r="AR14" s="485">
        <v>0</v>
      </c>
      <c r="AS14" s="485" t="s">
        <v>273</v>
      </c>
      <c r="AT14" s="485" t="s">
        <v>273</v>
      </c>
      <c r="AU14" s="485">
        <v>7</v>
      </c>
      <c r="AV14" s="485">
        <v>16</v>
      </c>
      <c r="AW14" s="485">
        <v>24</v>
      </c>
      <c r="AX14" s="485" t="s">
        <v>273</v>
      </c>
      <c r="AY14" s="485">
        <v>2</v>
      </c>
      <c r="AZ14" s="485">
        <v>4</v>
      </c>
      <c r="BA14" s="485">
        <v>6</v>
      </c>
      <c r="BB14" s="485">
        <v>8</v>
      </c>
      <c r="BC14" s="485">
        <v>3</v>
      </c>
      <c r="BD14" s="485">
        <v>63</v>
      </c>
      <c r="BE14" s="485">
        <v>10</v>
      </c>
      <c r="BF14" s="485">
        <v>14</v>
      </c>
      <c r="BG14" s="485">
        <v>52</v>
      </c>
      <c r="BH14" s="485">
        <v>1</v>
      </c>
      <c r="BI14" s="485">
        <v>37</v>
      </c>
      <c r="BJ14" s="485" t="s">
        <v>273</v>
      </c>
      <c r="BK14" s="485">
        <v>18</v>
      </c>
      <c r="BL14" s="485">
        <v>56</v>
      </c>
      <c r="BM14" s="485">
        <v>6</v>
      </c>
      <c r="BN14" s="485">
        <v>13</v>
      </c>
      <c r="BO14" s="485">
        <v>14</v>
      </c>
      <c r="BP14" s="485">
        <v>2</v>
      </c>
      <c r="BQ14" s="485">
        <v>0</v>
      </c>
      <c r="BR14" s="485">
        <v>182</v>
      </c>
      <c r="BS14" s="485" t="s">
        <v>273</v>
      </c>
      <c r="BT14" s="485">
        <v>2</v>
      </c>
      <c r="BU14" s="485" t="s">
        <v>273</v>
      </c>
      <c r="BV14" s="485">
        <v>12</v>
      </c>
      <c r="BW14" s="485">
        <v>15</v>
      </c>
      <c r="BX14" s="485">
        <v>8</v>
      </c>
      <c r="BY14" s="485" t="s">
        <v>273</v>
      </c>
      <c r="BZ14" s="485" t="s">
        <v>273</v>
      </c>
      <c r="CA14" s="485" t="s">
        <v>273</v>
      </c>
      <c r="CB14" s="485">
        <v>1</v>
      </c>
      <c r="CC14" s="485" t="s">
        <v>273</v>
      </c>
      <c r="CD14" s="485">
        <v>6</v>
      </c>
      <c r="CE14" s="485" t="s">
        <v>273</v>
      </c>
      <c r="CF14" s="485" t="s">
        <v>273</v>
      </c>
      <c r="CG14" s="485" t="s">
        <v>273</v>
      </c>
      <c r="CH14" s="485" t="s">
        <v>273</v>
      </c>
      <c r="CI14" s="485" t="s">
        <v>273</v>
      </c>
      <c r="CJ14" s="485" t="s">
        <v>273</v>
      </c>
      <c r="CK14" s="485" t="s">
        <v>273</v>
      </c>
      <c r="CL14" s="485" t="s">
        <v>273</v>
      </c>
      <c r="CM14" s="485" t="s">
        <v>273</v>
      </c>
      <c r="CN14" s="485" t="s">
        <v>273</v>
      </c>
      <c r="CO14" s="485" t="s">
        <v>273</v>
      </c>
      <c r="CP14" s="485" t="s">
        <v>273</v>
      </c>
      <c r="CQ14" s="485" t="s">
        <v>273</v>
      </c>
      <c r="CR14" s="485" t="s">
        <v>273</v>
      </c>
      <c r="CS14" s="485" t="s">
        <v>273</v>
      </c>
      <c r="CT14" s="485" t="s">
        <v>273</v>
      </c>
      <c r="CU14" s="485" t="s">
        <v>273</v>
      </c>
      <c r="CV14" s="485" t="s">
        <v>273</v>
      </c>
      <c r="CW14" s="485">
        <v>0</v>
      </c>
      <c r="CX14" s="485" t="s">
        <v>273</v>
      </c>
      <c r="CY14" s="485">
        <v>0</v>
      </c>
      <c r="CZ14" s="485" t="s">
        <v>273</v>
      </c>
      <c r="DA14" s="485"/>
      <c r="DB14" s="485">
        <v>17</v>
      </c>
      <c r="DC14" s="485" t="s">
        <v>273</v>
      </c>
      <c r="DD14" s="485" t="s">
        <v>273</v>
      </c>
      <c r="DE14" s="485" t="s">
        <v>273</v>
      </c>
      <c r="DF14" s="485" t="s">
        <v>273</v>
      </c>
      <c r="DG14" s="485">
        <v>1</v>
      </c>
      <c r="DH14" s="485">
        <v>5</v>
      </c>
      <c r="DI14" s="485">
        <v>1</v>
      </c>
      <c r="DJ14" s="485">
        <v>18</v>
      </c>
      <c r="DK14" s="485">
        <v>16</v>
      </c>
      <c r="DL14" s="485" t="s">
        <v>273</v>
      </c>
      <c r="DM14" s="485" t="s">
        <v>273</v>
      </c>
      <c r="DN14" s="485" t="s">
        <v>273</v>
      </c>
      <c r="DO14" s="485">
        <v>61</v>
      </c>
      <c r="DP14" s="485" t="s">
        <v>273</v>
      </c>
      <c r="DQ14" s="485" t="s">
        <v>273</v>
      </c>
      <c r="DR14" s="485">
        <v>4</v>
      </c>
      <c r="DS14" s="485" t="s">
        <v>273</v>
      </c>
      <c r="DT14" s="485" t="s">
        <v>273</v>
      </c>
      <c r="DU14" s="485" t="s">
        <v>273</v>
      </c>
      <c r="DV14" s="485" t="s">
        <v>273</v>
      </c>
      <c r="DW14" s="485" t="s">
        <v>273</v>
      </c>
      <c r="DX14" s="485" t="s">
        <v>273</v>
      </c>
      <c r="DY14" s="485" t="s">
        <v>273</v>
      </c>
      <c r="DZ14" s="485" t="s">
        <v>273</v>
      </c>
      <c r="EA14" s="485" t="s">
        <v>273</v>
      </c>
      <c r="EB14" s="485" t="s">
        <v>273</v>
      </c>
      <c r="EC14" s="485" t="s">
        <v>273</v>
      </c>
      <c r="ED14" s="485" t="s">
        <v>273</v>
      </c>
      <c r="EE14" s="485" t="s">
        <v>273</v>
      </c>
      <c r="EF14" s="485" t="s">
        <v>273</v>
      </c>
      <c r="EG14" s="485" t="s">
        <v>273</v>
      </c>
      <c r="EH14" s="485">
        <v>1</v>
      </c>
      <c r="EI14" s="485">
        <v>2</v>
      </c>
      <c r="EJ14" s="485">
        <v>0</v>
      </c>
      <c r="EK14" s="485">
        <v>0</v>
      </c>
      <c r="EL14" s="485">
        <v>1</v>
      </c>
      <c r="EM14" s="485">
        <v>0</v>
      </c>
      <c r="EN14" s="485">
        <v>5</v>
      </c>
      <c r="EO14" s="485">
        <v>25</v>
      </c>
      <c r="EP14" s="485">
        <v>2</v>
      </c>
      <c r="EQ14" s="485">
        <v>2</v>
      </c>
      <c r="ER14" s="485">
        <v>0</v>
      </c>
      <c r="ES14" s="485">
        <v>2</v>
      </c>
      <c r="ET14" s="485">
        <v>5</v>
      </c>
      <c r="EU14" s="485">
        <v>1</v>
      </c>
      <c r="EV14" s="485">
        <v>0</v>
      </c>
      <c r="EW14" s="485">
        <v>0</v>
      </c>
      <c r="EX14" s="485">
        <v>1</v>
      </c>
      <c r="EY14" s="485">
        <v>0</v>
      </c>
      <c r="EZ14" s="485">
        <v>1</v>
      </c>
      <c r="FA14" s="485">
        <v>5</v>
      </c>
      <c r="FB14" s="485">
        <v>1</v>
      </c>
      <c r="FC14" s="485">
        <v>2</v>
      </c>
      <c r="FD14" s="485">
        <v>3</v>
      </c>
      <c r="FE14" s="485">
        <v>0</v>
      </c>
      <c r="FF14" s="485">
        <v>1</v>
      </c>
      <c r="FG14" s="485">
        <v>3</v>
      </c>
      <c r="FH14" s="485">
        <v>2</v>
      </c>
      <c r="FI14" s="485">
        <v>2</v>
      </c>
      <c r="FJ14" s="485">
        <v>6</v>
      </c>
      <c r="FK14" s="485">
        <v>1</v>
      </c>
      <c r="FL14" s="485">
        <v>5</v>
      </c>
      <c r="FM14" s="485">
        <v>2</v>
      </c>
      <c r="FN14" s="485">
        <v>0</v>
      </c>
      <c r="FO14" s="485">
        <v>1</v>
      </c>
      <c r="FP14" s="485">
        <v>0</v>
      </c>
      <c r="FQ14" s="485">
        <v>0</v>
      </c>
      <c r="FR14" s="485">
        <v>1</v>
      </c>
      <c r="FS14" s="485">
        <v>1</v>
      </c>
      <c r="FT14" s="485">
        <v>0</v>
      </c>
      <c r="FU14" s="485">
        <v>4</v>
      </c>
      <c r="FV14" s="485">
        <v>10</v>
      </c>
      <c r="FW14" s="485">
        <v>11</v>
      </c>
      <c r="FX14" s="485">
        <v>9</v>
      </c>
      <c r="FY14" s="485">
        <v>1</v>
      </c>
      <c r="FZ14" s="485">
        <v>0</v>
      </c>
      <c r="GA14" s="485">
        <v>2</v>
      </c>
      <c r="GB14" s="485">
        <v>5</v>
      </c>
      <c r="GC14" s="485">
        <v>19</v>
      </c>
      <c r="GD14" s="485">
        <v>1</v>
      </c>
      <c r="GE14" s="485">
        <v>0</v>
      </c>
      <c r="GF14" s="485">
        <v>1</v>
      </c>
      <c r="GG14" s="485">
        <v>1</v>
      </c>
      <c r="GH14" s="485">
        <v>3</v>
      </c>
      <c r="GI14" s="485">
        <v>10</v>
      </c>
      <c r="GJ14" s="485">
        <v>4</v>
      </c>
      <c r="GK14" s="485">
        <v>4</v>
      </c>
      <c r="GL14" s="485">
        <v>0</v>
      </c>
      <c r="GM14" s="485">
        <v>1</v>
      </c>
      <c r="GN14" s="485">
        <v>3</v>
      </c>
      <c r="GO14" s="485">
        <v>0</v>
      </c>
      <c r="GP14" s="485">
        <v>0</v>
      </c>
      <c r="GQ14" s="485">
        <v>2</v>
      </c>
      <c r="GR14" s="485">
        <v>1</v>
      </c>
      <c r="GS14" s="485">
        <v>3</v>
      </c>
      <c r="GT14" s="485">
        <v>5</v>
      </c>
      <c r="GU14" s="485">
        <v>5</v>
      </c>
      <c r="GV14" s="485">
        <v>1</v>
      </c>
      <c r="GW14" s="485">
        <v>0</v>
      </c>
      <c r="GX14" s="485">
        <v>1</v>
      </c>
      <c r="GY14" s="485">
        <v>1</v>
      </c>
      <c r="GZ14" s="485">
        <v>7</v>
      </c>
      <c r="HA14" s="485">
        <v>2</v>
      </c>
      <c r="HB14" s="485">
        <v>1</v>
      </c>
      <c r="HC14" s="485">
        <v>0</v>
      </c>
      <c r="HD14" s="485">
        <v>0</v>
      </c>
      <c r="HE14" s="485">
        <v>3</v>
      </c>
      <c r="HF14" s="485">
        <v>11</v>
      </c>
      <c r="HG14" s="485">
        <v>14</v>
      </c>
      <c r="HH14" s="485">
        <v>11</v>
      </c>
      <c r="HI14" s="485">
        <v>4</v>
      </c>
      <c r="HJ14" s="485">
        <v>5</v>
      </c>
      <c r="HK14" s="485">
        <v>4</v>
      </c>
      <c r="HL14" s="485">
        <v>1</v>
      </c>
      <c r="HM14" s="485">
        <v>2</v>
      </c>
      <c r="HN14" s="485">
        <v>3</v>
      </c>
      <c r="HO14" s="485">
        <v>1</v>
      </c>
      <c r="HP14" s="485">
        <v>1</v>
      </c>
      <c r="HQ14" s="485">
        <v>1</v>
      </c>
      <c r="HR14" s="485">
        <v>9</v>
      </c>
      <c r="HS14" s="485">
        <v>8</v>
      </c>
      <c r="HT14" s="485">
        <v>1</v>
      </c>
      <c r="HU14" s="485">
        <v>2</v>
      </c>
      <c r="HV14" s="485">
        <v>5</v>
      </c>
      <c r="HW14" s="485">
        <v>2</v>
      </c>
      <c r="HX14" s="485">
        <v>1</v>
      </c>
      <c r="HY14" s="485">
        <v>0</v>
      </c>
      <c r="HZ14" s="485">
        <v>2</v>
      </c>
      <c r="IA14" s="485">
        <v>2</v>
      </c>
      <c r="IB14" s="485">
        <v>18</v>
      </c>
      <c r="IC14" s="485">
        <v>2</v>
      </c>
      <c r="ID14" s="485">
        <v>1</v>
      </c>
      <c r="IE14" s="485">
        <v>0</v>
      </c>
      <c r="IF14" s="485">
        <v>3</v>
      </c>
      <c r="IG14" s="485">
        <v>2</v>
      </c>
      <c r="IH14" s="485">
        <v>3</v>
      </c>
      <c r="II14" s="485">
        <v>0</v>
      </c>
      <c r="IJ14" s="485">
        <v>0</v>
      </c>
      <c r="IK14" s="485">
        <v>0</v>
      </c>
      <c r="IL14" s="485">
        <v>8</v>
      </c>
      <c r="IM14" s="485">
        <v>9</v>
      </c>
      <c r="IN14" s="485">
        <v>5</v>
      </c>
      <c r="IO14" s="485">
        <v>1</v>
      </c>
      <c r="IP14" s="485">
        <v>2</v>
      </c>
      <c r="IQ14" s="485">
        <v>0</v>
      </c>
      <c r="IR14" s="485">
        <v>0</v>
      </c>
      <c r="IS14" s="485">
        <v>0</v>
      </c>
      <c r="IT14" s="485">
        <v>4</v>
      </c>
      <c r="IU14" s="485">
        <v>4</v>
      </c>
      <c r="IV14" s="485">
        <v>7</v>
      </c>
      <c r="IW14" s="485">
        <v>1</v>
      </c>
      <c r="IX14" s="485">
        <v>0</v>
      </c>
      <c r="IY14" s="485">
        <v>0</v>
      </c>
      <c r="IZ14" s="485">
        <v>1</v>
      </c>
      <c r="JA14" s="485">
        <v>3</v>
      </c>
      <c r="JB14" s="485">
        <v>3</v>
      </c>
      <c r="JC14" s="485">
        <v>4</v>
      </c>
      <c r="JD14" s="485">
        <v>2</v>
      </c>
      <c r="JE14" s="485">
        <v>1</v>
      </c>
      <c r="JF14" s="485">
        <v>2</v>
      </c>
      <c r="JG14" s="485">
        <v>21</v>
      </c>
      <c r="JH14" s="485">
        <v>9</v>
      </c>
      <c r="JI14" s="485">
        <v>7</v>
      </c>
      <c r="JJ14" s="485">
        <v>2</v>
      </c>
      <c r="JK14" s="485">
        <v>4</v>
      </c>
      <c r="JL14" s="485">
        <v>0</v>
      </c>
      <c r="JM14" s="485">
        <v>0</v>
      </c>
      <c r="JN14" s="485">
        <v>1</v>
      </c>
      <c r="JO14" s="485">
        <v>2</v>
      </c>
      <c r="JP14" s="485">
        <v>3</v>
      </c>
      <c r="JQ14" s="485">
        <v>1</v>
      </c>
      <c r="JR14" s="485">
        <v>1</v>
      </c>
      <c r="JS14" s="485">
        <v>2</v>
      </c>
      <c r="JT14" s="485">
        <v>4</v>
      </c>
      <c r="JU14" s="485">
        <v>7</v>
      </c>
      <c r="JV14" s="485">
        <v>1</v>
      </c>
      <c r="JW14" s="485">
        <v>0</v>
      </c>
      <c r="JX14" s="485">
        <v>2</v>
      </c>
      <c r="JY14" s="485">
        <v>3</v>
      </c>
      <c r="JZ14" s="485">
        <v>1</v>
      </c>
      <c r="KA14" s="485">
        <v>0</v>
      </c>
      <c r="KB14" s="485" t="s">
        <v>273</v>
      </c>
    </row>
    <row r="15" spans="1:288" ht="23.25" customHeight="1" x14ac:dyDescent="0.3">
      <c r="A15" s="164"/>
      <c r="B15" s="288" t="s">
        <v>1449</v>
      </c>
      <c r="C15" s="485">
        <v>208</v>
      </c>
      <c r="D15" s="485">
        <v>106</v>
      </c>
      <c r="E15" s="485">
        <v>101</v>
      </c>
      <c r="F15" s="485" t="s">
        <v>97</v>
      </c>
      <c r="G15" s="485" t="s">
        <v>97</v>
      </c>
      <c r="H15" s="485" t="s">
        <v>97</v>
      </c>
      <c r="I15" s="479"/>
      <c r="J15" s="484" t="s">
        <v>97</v>
      </c>
      <c r="K15" s="485" t="s">
        <v>273</v>
      </c>
      <c r="L15" s="485" t="s">
        <v>273</v>
      </c>
      <c r="M15" s="485" t="s">
        <v>97</v>
      </c>
      <c r="N15" s="485" t="s">
        <v>97</v>
      </c>
      <c r="O15" s="485" t="s">
        <v>97</v>
      </c>
      <c r="P15" s="485" t="s">
        <v>97</v>
      </c>
      <c r="Q15" s="485" t="s">
        <v>273</v>
      </c>
      <c r="R15" s="485" t="s">
        <v>97</v>
      </c>
      <c r="S15" s="485" t="s">
        <v>97</v>
      </c>
      <c r="T15" s="485" t="s">
        <v>97</v>
      </c>
      <c r="U15" s="485" t="s">
        <v>97</v>
      </c>
      <c r="V15" s="485" t="s">
        <v>97</v>
      </c>
      <c r="W15" s="485" t="s">
        <v>97</v>
      </c>
      <c r="X15" s="485" t="s">
        <v>97</v>
      </c>
      <c r="Y15" s="485">
        <v>70</v>
      </c>
      <c r="Z15" s="485" t="s">
        <v>97</v>
      </c>
      <c r="AA15" s="485" t="s">
        <v>97</v>
      </c>
      <c r="AB15" s="485" t="s">
        <v>97</v>
      </c>
      <c r="AC15" s="485" t="s">
        <v>97</v>
      </c>
      <c r="AD15" s="485" t="s">
        <v>97</v>
      </c>
      <c r="AE15" s="485" t="s">
        <v>97</v>
      </c>
      <c r="AF15" s="485" t="s">
        <v>97</v>
      </c>
      <c r="AG15" s="485" t="s">
        <v>97</v>
      </c>
      <c r="AH15" s="485" t="s">
        <v>97</v>
      </c>
      <c r="AI15" s="485" t="s">
        <v>97</v>
      </c>
      <c r="AJ15" s="485" t="s">
        <v>273</v>
      </c>
      <c r="AK15" s="485" t="s">
        <v>97</v>
      </c>
      <c r="AL15" s="485" t="s">
        <v>97</v>
      </c>
      <c r="AM15" s="485" t="s">
        <v>97</v>
      </c>
      <c r="AN15" s="485" t="s">
        <v>97</v>
      </c>
      <c r="AO15" s="485" t="s">
        <v>97</v>
      </c>
      <c r="AP15" s="485" t="s">
        <v>97</v>
      </c>
      <c r="AQ15" s="485" t="s">
        <v>97</v>
      </c>
      <c r="AR15" s="485" t="s">
        <v>97</v>
      </c>
      <c r="AS15" s="485" t="s">
        <v>273</v>
      </c>
      <c r="AT15" s="485" t="s">
        <v>273</v>
      </c>
      <c r="AU15" s="485" t="s">
        <v>97</v>
      </c>
      <c r="AV15" s="485" t="s">
        <v>97</v>
      </c>
      <c r="AW15" s="485" t="s">
        <v>97</v>
      </c>
      <c r="AX15" s="485" t="s">
        <v>273</v>
      </c>
      <c r="AY15" s="485" t="s">
        <v>97</v>
      </c>
      <c r="AZ15" s="485" t="s">
        <v>97</v>
      </c>
      <c r="BA15" s="485" t="s">
        <v>97</v>
      </c>
      <c r="BB15" s="485">
        <v>16</v>
      </c>
      <c r="BC15" s="485" t="s">
        <v>97</v>
      </c>
      <c r="BD15" s="485" t="s">
        <v>97</v>
      </c>
      <c r="BE15" s="485" t="s">
        <v>97</v>
      </c>
      <c r="BF15" s="485" t="s">
        <v>97</v>
      </c>
      <c r="BG15" s="485">
        <v>0</v>
      </c>
      <c r="BH15" s="485" t="s">
        <v>97</v>
      </c>
      <c r="BI15" s="485" t="s">
        <v>97</v>
      </c>
      <c r="BJ15" s="485" t="s">
        <v>273</v>
      </c>
      <c r="BK15" s="485" t="s">
        <v>97</v>
      </c>
      <c r="BL15" s="485" t="s">
        <v>97</v>
      </c>
      <c r="BM15" s="485">
        <v>19</v>
      </c>
      <c r="BN15" s="485" t="s">
        <v>97</v>
      </c>
      <c r="BO15" s="485" t="s">
        <v>97</v>
      </c>
      <c r="BP15" s="485" t="s">
        <v>97</v>
      </c>
      <c r="BQ15" s="485" t="s">
        <v>97</v>
      </c>
      <c r="BR15" s="485" t="s">
        <v>97</v>
      </c>
      <c r="BS15" s="485" t="s">
        <v>273</v>
      </c>
      <c r="BT15" s="485" t="s">
        <v>97</v>
      </c>
      <c r="BU15" s="485" t="s">
        <v>273</v>
      </c>
      <c r="BV15" s="485" t="s">
        <v>97</v>
      </c>
      <c r="BW15" s="485" t="s">
        <v>97</v>
      </c>
      <c r="BX15" s="485" t="s">
        <v>97</v>
      </c>
      <c r="BY15" s="485" t="s">
        <v>273</v>
      </c>
      <c r="BZ15" s="485" t="s">
        <v>273</v>
      </c>
      <c r="CA15" s="485" t="s">
        <v>273</v>
      </c>
      <c r="CB15" s="485" t="s">
        <v>97</v>
      </c>
      <c r="CC15" s="485" t="s">
        <v>273</v>
      </c>
      <c r="CD15" s="485" t="s">
        <v>97</v>
      </c>
      <c r="CE15" s="485" t="s">
        <v>273</v>
      </c>
      <c r="CF15" s="485" t="s">
        <v>273</v>
      </c>
      <c r="CG15" s="485" t="s">
        <v>273</v>
      </c>
      <c r="CH15" s="485" t="s">
        <v>273</v>
      </c>
      <c r="CI15" s="485" t="s">
        <v>273</v>
      </c>
      <c r="CJ15" s="485" t="s">
        <v>273</v>
      </c>
      <c r="CK15" s="485" t="s">
        <v>273</v>
      </c>
      <c r="CL15" s="485" t="s">
        <v>273</v>
      </c>
      <c r="CM15" s="485" t="s">
        <v>273</v>
      </c>
      <c r="CN15" s="485" t="s">
        <v>273</v>
      </c>
      <c r="CO15" s="485" t="s">
        <v>273</v>
      </c>
      <c r="CP15" s="485" t="s">
        <v>273</v>
      </c>
      <c r="CQ15" s="485" t="s">
        <v>273</v>
      </c>
      <c r="CR15" s="485" t="s">
        <v>273</v>
      </c>
      <c r="CS15" s="485" t="s">
        <v>273</v>
      </c>
      <c r="CT15" s="485" t="s">
        <v>273</v>
      </c>
      <c r="CU15" s="485" t="s">
        <v>273</v>
      </c>
      <c r="CV15" s="485" t="s">
        <v>273</v>
      </c>
      <c r="CW15" s="485" t="s">
        <v>97</v>
      </c>
      <c r="CX15" s="485" t="s">
        <v>273</v>
      </c>
      <c r="CY15" s="485" t="s">
        <v>97</v>
      </c>
      <c r="CZ15" s="485" t="s">
        <v>273</v>
      </c>
      <c r="DA15" s="485"/>
      <c r="DB15" s="485">
        <v>29</v>
      </c>
      <c r="DC15" s="485" t="s">
        <v>273</v>
      </c>
      <c r="DD15" s="485" t="s">
        <v>273</v>
      </c>
      <c r="DE15" s="485" t="s">
        <v>273</v>
      </c>
      <c r="DF15" s="485" t="s">
        <v>273</v>
      </c>
      <c r="DG15" s="485" t="s">
        <v>97</v>
      </c>
      <c r="DH15" s="485">
        <v>34</v>
      </c>
      <c r="DI15" s="485" t="s">
        <v>97</v>
      </c>
      <c r="DJ15" s="485" t="s">
        <v>97</v>
      </c>
      <c r="DK15" s="485" t="s">
        <v>97</v>
      </c>
      <c r="DL15" s="485" t="s">
        <v>273</v>
      </c>
      <c r="DM15" s="485" t="s">
        <v>273</v>
      </c>
      <c r="DN15" s="485" t="s">
        <v>273</v>
      </c>
      <c r="DO15" s="485" t="s">
        <v>97</v>
      </c>
      <c r="DP15" s="485" t="s">
        <v>273</v>
      </c>
      <c r="DQ15" s="485" t="s">
        <v>273</v>
      </c>
      <c r="DR15" s="485" t="s">
        <v>97</v>
      </c>
      <c r="DS15" s="485" t="s">
        <v>273</v>
      </c>
      <c r="DT15" s="485" t="s">
        <v>273</v>
      </c>
      <c r="DU15" s="485" t="s">
        <v>273</v>
      </c>
      <c r="DV15" s="485" t="s">
        <v>273</v>
      </c>
      <c r="DW15" s="485" t="s">
        <v>273</v>
      </c>
      <c r="DX15" s="485" t="s">
        <v>273</v>
      </c>
      <c r="DY15" s="485" t="s">
        <v>273</v>
      </c>
      <c r="DZ15" s="485" t="s">
        <v>273</v>
      </c>
      <c r="EA15" s="485" t="s">
        <v>273</v>
      </c>
      <c r="EB15" s="485" t="s">
        <v>273</v>
      </c>
      <c r="EC15" s="485" t="s">
        <v>273</v>
      </c>
      <c r="ED15" s="485" t="s">
        <v>273</v>
      </c>
      <c r="EE15" s="485" t="s">
        <v>273</v>
      </c>
      <c r="EF15" s="485" t="s">
        <v>273</v>
      </c>
      <c r="EG15" s="485" t="s">
        <v>273</v>
      </c>
      <c r="EH15" s="485" t="s">
        <v>97</v>
      </c>
      <c r="EI15" s="485" t="s">
        <v>97</v>
      </c>
      <c r="EJ15" s="485" t="s">
        <v>97</v>
      </c>
      <c r="EK15" s="485" t="s">
        <v>97</v>
      </c>
      <c r="EL15" s="485" t="s">
        <v>97</v>
      </c>
      <c r="EM15" s="485" t="s">
        <v>97</v>
      </c>
      <c r="EN15" s="485" t="s">
        <v>97</v>
      </c>
      <c r="EO15" s="485" t="s">
        <v>97</v>
      </c>
      <c r="EP15" s="485" t="s">
        <v>97</v>
      </c>
      <c r="EQ15" s="485" t="s">
        <v>97</v>
      </c>
      <c r="ER15" s="485" t="s">
        <v>97</v>
      </c>
      <c r="ES15" s="485" t="s">
        <v>97</v>
      </c>
      <c r="ET15" s="485" t="s">
        <v>97</v>
      </c>
      <c r="EU15" s="485" t="s">
        <v>97</v>
      </c>
      <c r="EV15" s="485" t="s">
        <v>97</v>
      </c>
      <c r="EW15" s="485" t="s">
        <v>97</v>
      </c>
      <c r="EX15" s="485" t="s">
        <v>97</v>
      </c>
      <c r="EY15" s="485" t="s">
        <v>97</v>
      </c>
      <c r="EZ15" s="485" t="s">
        <v>97</v>
      </c>
      <c r="FA15" s="485" t="s">
        <v>97</v>
      </c>
      <c r="FB15" s="485" t="s">
        <v>97</v>
      </c>
      <c r="FC15" s="485" t="s">
        <v>97</v>
      </c>
      <c r="FD15" s="485" t="s">
        <v>97</v>
      </c>
      <c r="FE15" s="485" t="s">
        <v>97</v>
      </c>
      <c r="FF15" s="485" t="s">
        <v>97</v>
      </c>
      <c r="FG15" s="485" t="s">
        <v>97</v>
      </c>
      <c r="FH15" s="485" t="s">
        <v>97</v>
      </c>
      <c r="FI15" s="485" t="s">
        <v>97</v>
      </c>
      <c r="FJ15" s="485" t="s">
        <v>97</v>
      </c>
      <c r="FK15" s="485" t="s">
        <v>97</v>
      </c>
      <c r="FL15" s="485" t="s">
        <v>97</v>
      </c>
      <c r="FM15" s="485" t="s">
        <v>97</v>
      </c>
      <c r="FN15" s="485" t="s">
        <v>97</v>
      </c>
      <c r="FO15" s="485" t="s">
        <v>97</v>
      </c>
      <c r="FP15" s="485" t="s">
        <v>97</v>
      </c>
      <c r="FQ15" s="485" t="s">
        <v>97</v>
      </c>
      <c r="FR15" s="485" t="s">
        <v>97</v>
      </c>
      <c r="FS15" s="485" t="s">
        <v>97</v>
      </c>
      <c r="FT15" s="485" t="s">
        <v>97</v>
      </c>
      <c r="FU15" s="485" t="s">
        <v>97</v>
      </c>
      <c r="FV15" s="485" t="s">
        <v>97</v>
      </c>
      <c r="FW15" s="485" t="s">
        <v>97</v>
      </c>
      <c r="FX15" s="485" t="s">
        <v>97</v>
      </c>
      <c r="FY15" s="485" t="s">
        <v>97</v>
      </c>
      <c r="FZ15" s="485" t="s">
        <v>97</v>
      </c>
      <c r="GA15" s="485" t="s">
        <v>97</v>
      </c>
      <c r="GB15" s="485" t="s">
        <v>97</v>
      </c>
      <c r="GC15" s="485" t="s">
        <v>97</v>
      </c>
      <c r="GD15" s="485" t="s">
        <v>97</v>
      </c>
      <c r="GE15" s="485" t="s">
        <v>97</v>
      </c>
      <c r="GF15" s="485" t="s">
        <v>97</v>
      </c>
      <c r="GG15" s="485" t="s">
        <v>97</v>
      </c>
      <c r="GH15" s="485" t="s">
        <v>97</v>
      </c>
      <c r="GI15" s="485" t="s">
        <v>97</v>
      </c>
      <c r="GJ15" s="485" t="s">
        <v>97</v>
      </c>
      <c r="GK15" s="485" t="s">
        <v>97</v>
      </c>
      <c r="GL15" s="485" t="s">
        <v>97</v>
      </c>
      <c r="GM15" s="485" t="s">
        <v>97</v>
      </c>
      <c r="GN15" s="485" t="s">
        <v>97</v>
      </c>
      <c r="GO15" s="485" t="s">
        <v>97</v>
      </c>
      <c r="GP15" s="485" t="s">
        <v>97</v>
      </c>
      <c r="GQ15" s="485" t="s">
        <v>97</v>
      </c>
      <c r="GR15" s="485" t="s">
        <v>97</v>
      </c>
      <c r="GS15" s="485" t="s">
        <v>97</v>
      </c>
      <c r="GT15" s="485" t="s">
        <v>97</v>
      </c>
      <c r="GU15" s="485" t="s">
        <v>97</v>
      </c>
      <c r="GV15" s="485" t="s">
        <v>97</v>
      </c>
      <c r="GW15" s="485" t="s">
        <v>97</v>
      </c>
      <c r="GX15" s="485" t="s">
        <v>97</v>
      </c>
      <c r="GY15" s="485" t="s">
        <v>97</v>
      </c>
      <c r="GZ15" s="485" t="s">
        <v>97</v>
      </c>
      <c r="HA15" s="485" t="s">
        <v>97</v>
      </c>
      <c r="HB15" s="485" t="s">
        <v>97</v>
      </c>
      <c r="HC15" s="485" t="s">
        <v>97</v>
      </c>
      <c r="HD15" s="485" t="s">
        <v>97</v>
      </c>
      <c r="HE15" s="485" t="s">
        <v>97</v>
      </c>
      <c r="HF15" s="485" t="s">
        <v>97</v>
      </c>
      <c r="HG15" s="485" t="s">
        <v>97</v>
      </c>
      <c r="HH15" s="485" t="s">
        <v>97</v>
      </c>
      <c r="HI15" s="485" t="s">
        <v>97</v>
      </c>
      <c r="HJ15" s="485" t="s">
        <v>97</v>
      </c>
      <c r="HK15" s="485" t="s">
        <v>97</v>
      </c>
      <c r="HL15" s="485" t="s">
        <v>97</v>
      </c>
      <c r="HM15" s="485" t="s">
        <v>97</v>
      </c>
      <c r="HN15" s="485" t="s">
        <v>97</v>
      </c>
      <c r="HO15" s="485" t="s">
        <v>97</v>
      </c>
      <c r="HP15" s="485" t="s">
        <v>97</v>
      </c>
      <c r="HQ15" s="485" t="s">
        <v>97</v>
      </c>
      <c r="HR15" s="485" t="s">
        <v>97</v>
      </c>
      <c r="HS15" s="485" t="s">
        <v>97</v>
      </c>
      <c r="HT15" s="485" t="s">
        <v>97</v>
      </c>
      <c r="HU15" s="485" t="s">
        <v>97</v>
      </c>
      <c r="HV15" s="485" t="s">
        <v>97</v>
      </c>
      <c r="HW15" s="485" t="s">
        <v>97</v>
      </c>
      <c r="HX15" s="485" t="s">
        <v>97</v>
      </c>
      <c r="HY15" s="485" t="s">
        <v>97</v>
      </c>
      <c r="HZ15" s="485" t="s">
        <v>97</v>
      </c>
      <c r="IA15" s="485" t="s">
        <v>97</v>
      </c>
      <c r="IB15" s="485" t="s">
        <v>97</v>
      </c>
      <c r="IC15" s="485" t="s">
        <v>97</v>
      </c>
      <c r="ID15" s="485" t="s">
        <v>97</v>
      </c>
      <c r="IE15" s="485" t="s">
        <v>97</v>
      </c>
      <c r="IF15" s="485" t="s">
        <v>97</v>
      </c>
      <c r="IG15" s="485" t="s">
        <v>97</v>
      </c>
      <c r="IH15" s="485" t="s">
        <v>97</v>
      </c>
      <c r="II15" s="485" t="s">
        <v>97</v>
      </c>
      <c r="IJ15" s="485" t="s">
        <v>97</v>
      </c>
      <c r="IK15" s="485" t="s">
        <v>97</v>
      </c>
      <c r="IL15" s="485" t="s">
        <v>97</v>
      </c>
      <c r="IM15" s="485" t="s">
        <v>97</v>
      </c>
      <c r="IN15" s="485" t="s">
        <v>97</v>
      </c>
      <c r="IO15" s="485" t="s">
        <v>97</v>
      </c>
      <c r="IP15" s="485" t="s">
        <v>97</v>
      </c>
      <c r="IQ15" s="485" t="s">
        <v>97</v>
      </c>
      <c r="IR15" s="485" t="s">
        <v>97</v>
      </c>
      <c r="IS15" s="485" t="s">
        <v>97</v>
      </c>
      <c r="IT15" s="485" t="s">
        <v>97</v>
      </c>
      <c r="IU15" s="485" t="s">
        <v>97</v>
      </c>
      <c r="IV15" s="485" t="s">
        <v>97</v>
      </c>
      <c r="IW15" s="485" t="s">
        <v>97</v>
      </c>
      <c r="IX15" s="485" t="s">
        <v>97</v>
      </c>
      <c r="IY15" s="485" t="s">
        <v>97</v>
      </c>
      <c r="IZ15" s="485" t="s">
        <v>97</v>
      </c>
      <c r="JA15" s="485" t="s">
        <v>97</v>
      </c>
      <c r="JB15" s="485" t="s">
        <v>97</v>
      </c>
      <c r="JC15" s="485" t="s">
        <v>97</v>
      </c>
      <c r="JD15" s="485" t="s">
        <v>97</v>
      </c>
      <c r="JE15" s="485" t="s">
        <v>97</v>
      </c>
      <c r="JF15" s="485" t="s">
        <v>97</v>
      </c>
      <c r="JG15" s="485" t="s">
        <v>97</v>
      </c>
      <c r="JH15" s="485" t="s">
        <v>97</v>
      </c>
      <c r="JI15" s="485" t="s">
        <v>97</v>
      </c>
      <c r="JJ15" s="485" t="s">
        <v>97</v>
      </c>
      <c r="JK15" s="485" t="s">
        <v>97</v>
      </c>
      <c r="JL15" s="485" t="s">
        <v>97</v>
      </c>
      <c r="JM15" s="485" t="s">
        <v>97</v>
      </c>
      <c r="JN15" s="485" t="s">
        <v>97</v>
      </c>
      <c r="JO15" s="485" t="s">
        <v>97</v>
      </c>
      <c r="JP15" s="485" t="s">
        <v>97</v>
      </c>
      <c r="JQ15" s="485" t="s">
        <v>97</v>
      </c>
      <c r="JR15" s="485" t="s">
        <v>97</v>
      </c>
      <c r="JS15" s="485" t="s">
        <v>97</v>
      </c>
      <c r="JT15" s="485" t="s">
        <v>97</v>
      </c>
      <c r="JU15" s="485" t="s">
        <v>97</v>
      </c>
      <c r="JV15" s="485" t="s">
        <v>97</v>
      </c>
      <c r="JW15" s="485" t="s">
        <v>97</v>
      </c>
      <c r="JX15" s="485" t="s">
        <v>97</v>
      </c>
      <c r="JY15" s="485" t="s">
        <v>97</v>
      </c>
      <c r="JZ15" s="485" t="s">
        <v>97</v>
      </c>
      <c r="KA15" s="485" t="s">
        <v>97</v>
      </c>
      <c r="KB15" s="485" t="s">
        <v>273</v>
      </c>
    </row>
    <row r="16" spans="1:288" ht="23.25" customHeight="1" x14ac:dyDescent="0.3">
      <c r="A16" s="164"/>
      <c r="B16" s="289" t="s">
        <v>1450</v>
      </c>
      <c r="C16" s="486">
        <v>1213</v>
      </c>
      <c r="D16" s="486">
        <v>552</v>
      </c>
      <c r="E16" s="486">
        <v>408</v>
      </c>
      <c r="F16" s="486">
        <v>31</v>
      </c>
      <c r="G16" s="486">
        <v>220</v>
      </c>
      <c r="H16" s="486" t="s">
        <v>97</v>
      </c>
      <c r="I16" s="479"/>
      <c r="J16" s="486">
        <v>30</v>
      </c>
      <c r="K16" s="486" t="s">
        <v>273</v>
      </c>
      <c r="L16" s="486" t="s">
        <v>273</v>
      </c>
      <c r="M16" s="486">
        <v>0</v>
      </c>
      <c r="N16" s="486">
        <v>50</v>
      </c>
      <c r="O16" s="486">
        <v>4</v>
      </c>
      <c r="P16" s="486">
        <v>1</v>
      </c>
      <c r="Q16" s="486" t="s">
        <v>273</v>
      </c>
      <c r="R16" s="486">
        <v>1</v>
      </c>
      <c r="S16" s="486">
        <v>36</v>
      </c>
      <c r="T16" s="486">
        <v>0</v>
      </c>
      <c r="U16" s="486">
        <v>1</v>
      </c>
      <c r="V16" s="486">
        <v>0</v>
      </c>
      <c r="W16" s="486">
        <v>0</v>
      </c>
      <c r="X16" s="486">
        <v>2</v>
      </c>
      <c r="Y16" s="486">
        <v>1</v>
      </c>
      <c r="Z16" s="486">
        <v>2</v>
      </c>
      <c r="AA16" s="486">
        <v>0</v>
      </c>
      <c r="AB16" s="486">
        <v>11</v>
      </c>
      <c r="AC16" s="486">
        <v>0</v>
      </c>
      <c r="AD16" s="486">
        <v>0</v>
      </c>
      <c r="AE16" s="486">
        <v>0</v>
      </c>
      <c r="AF16" s="486">
        <v>1</v>
      </c>
      <c r="AG16" s="486">
        <v>0</v>
      </c>
      <c r="AH16" s="486">
        <v>0</v>
      </c>
      <c r="AI16" s="486">
        <v>2</v>
      </c>
      <c r="AJ16" s="486" t="s">
        <v>273</v>
      </c>
      <c r="AK16" s="486">
        <v>16</v>
      </c>
      <c r="AL16" s="486">
        <v>0</v>
      </c>
      <c r="AM16" s="486">
        <v>38</v>
      </c>
      <c r="AN16" s="486">
        <v>2</v>
      </c>
      <c r="AO16" s="486">
        <v>2</v>
      </c>
      <c r="AP16" s="486">
        <v>1</v>
      </c>
      <c r="AQ16" s="486">
        <v>0</v>
      </c>
      <c r="AR16" s="486">
        <v>3</v>
      </c>
      <c r="AS16" s="486" t="s">
        <v>273</v>
      </c>
      <c r="AT16" s="486" t="s">
        <v>273</v>
      </c>
      <c r="AU16" s="486">
        <v>120</v>
      </c>
      <c r="AV16" s="486">
        <v>3</v>
      </c>
      <c r="AW16" s="486">
        <v>1</v>
      </c>
      <c r="AX16" s="486" t="s">
        <v>273</v>
      </c>
      <c r="AY16" s="486">
        <v>2</v>
      </c>
      <c r="AZ16" s="486">
        <v>1</v>
      </c>
      <c r="BA16" s="486">
        <v>1</v>
      </c>
      <c r="BB16" s="486">
        <v>0</v>
      </c>
      <c r="BC16" s="486">
        <v>37</v>
      </c>
      <c r="BD16" s="486">
        <v>2</v>
      </c>
      <c r="BE16" s="486">
        <v>1</v>
      </c>
      <c r="BF16" s="486">
        <v>1</v>
      </c>
      <c r="BG16" s="486">
        <v>3</v>
      </c>
      <c r="BH16" s="486">
        <v>3</v>
      </c>
      <c r="BI16" s="486">
        <v>1</v>
      </c>
      <c r="BJ16" s="486" t="s">
        <v>273</v>
      </c>
      <c r="BK16" s="486">
        <v>4</v>
      </c>
      <c r="BL16" s="486">
        <v>7</v>
      </c>
      <c r="BM16" s="486">
        <v>0</v>
      </c>
      <c r="BN16" s="486">
        <v>2</v>
      </c>
      <c r="BO16" s="486">
        <v>2</v>
      </c>
      <c r="BP16" s="486">
        <v>2</v>
      </c>
      <c r="BQ16" s="486">
        <v>0</v>
      </c>
      <c r="BR16" s="486">
        <v>96</v>
      </c>
      <c r="BS16" s="486" t="s">
        <v>273</v>
      </c>
      <c r="BT16" s="486">
        <v>14</v>
      </c>
      <c r="BU16" s="486" t="s">
        <v>273</v>
      </c>
      <c r="BV16" s="486">
        <v>2</v>
      </c>
      <c r="BW16" s="486">
        <v>1</v>
      </c>
      <c r="BX16" s="486">
        <v>11</v>
      </c>
      <c r="BY16" s="486" t="s">
        <v>273</v>
      </c>
      <c r="BZ16" s="486" t="s">
        <v>273</v>
      </c>
      <c r="CA16" s="486" t="s">
        <v>273</v>
      </c>
      <c r="CB16" s="486">
        <v>7</v>
      </c>
      <c r="CC16" s="486" t="s">
        <v>273</v>
      </c>
      <c r="CD16" s="486">
        <v>0</v>
      </c>
      <c r="CE16" s="486" t="s">
        <v>273</v>
      </c>
      <c r="CF16" s="486" t="s">
        <v>273</v>
      </c>
      <c r="CG16" s="486" t="s">
        <v>273</v>
      </c>
      <c r="CH16" s="486" t="s">
        <v>273</v>
      </c>
      <c r="CI16" s="486" t="s">
        <v>273</v>
      </c>
      <c r="CJ16" s="486" t="s">
        <v>273</v>
      </c>
      <c r="CK16" s="486" t="s">
        <v>273</v>
      </c>
      <c r="CL16" s="486" t="s">
        <v>273</v>
      </c>
      <c r="CM16" s="486" t="s">
        <v>273</v>
      </c>
      <c r="CN16" s="486" t="s">
        <v>273</v>
      </c>
      <c r="CO16" s="486" t="s">
        <v>273</v>
      </c>
      <c r="CP16" s="486" t="s">
        <v>273</v>
      </c>
      <c r="CQ16" s="486" t="s">
        <v>273</v>
      </c>
      <c r="CR16" s="486" t="s">
        <v>273</v>
      </c>
      <c r="CS16" s="486" t="s">
        <v>273</v>
      </c>
      <c r="CT16" s="486" t="s">
        <v>273</v>
      </c>
      <c r="CU16" s="486" t="s">
        <v>273</v>
      </c>
      <c r="CV16" s="486" t="s">
        <v>273</v>
      </c>
      <c r="CW16" s="486">
        <v>7</v>
      </c>
      <c r="CX16" s="486" t="s">
        <v>273</v>
      </c>
      <c r="CY16" s="486">
        <v>0</v>
      </c>
      <c r="CZ16" s="486" t="s">
        <v>273</v>
      </c>
      <c r="DA16" s="486"/>
      <c r="DB16" s="486">
        <v>193</v>
      </c>
      <c r="DC16" s="486" t="s">
        <v>273</v>
      </c>
      <c r="DD16" s="486" t="s">
        <v>273</v>
      </c>
      <c r="DE16" s="486" t="s">
        <v>273</v>
      </c>
      <c r="DF16" s="486" t="s">
        <v>273</v>
      </c>
      <c r="DG16" s="486">
        <v>7</v>
      </c>
      <c r="DH16" s="486">
        <v>1</v>
      </c>
      <c r="DI16" s="486">
        <v>0</v>
      </c>
      <c r="DJ16" s="486">
        <v>25</v>
      </c>
      <c r="DK16" s="486">
        <v>14</v>
      </c>
      <c r="DL16" s="486" t="s">
        <v>273</v>
      </c>
      <c r="DM16" s="486" t="s">
        <v>273</v>
      </c>
      <c r="DN16" s="486" t="s">
        <v>273</v>
      </c>
      <c r="DO16" s="486">
        <v>4</v>
      </c>
      <c r="DP16" s="486" t="s">
        <v>273</v>
      </c>
      <c r="DQ16" s="486" t="s">
        <v>273</v>
      </c>
      <c r="DR16" s="486">
        <v>0</v>
      </c>
      <c r="DS16" s="486" t="s">
        <v>273</v>
      </c>
      <c r="DT16" s="486" t="s">
        <v>273</v>
      </c>
      <c r="DU16" s="486" t="s">
        <v>273</v>
      </c>
      <c r="DV16" s="486" t="s">
        <v>273</v>
      </c>
      <c r="DW16" s="486" t="s">
        <v>273</v>
      </c>
      <c r="DX16" s="486" t="s">
        <v>273</v>
      </c>
      <c r="DY16" s="486" t="s">
        <v>273</v>
      </c>
      <c r="DZ16" s="486" t="s">
        <v>273</v>
      </c>
      <c r="EA16" s="486" t="s">
        <v>273</v>
      </c>
      <c r="EB16" s="486" t="s">
        <v>273</v>
      </c>
      <c r="EC16" s="486" t="s">
        <v>273</v>
      </c>
      <c r="ED16" s="486" t="s">
        <v>273</v>
      </c>
      <c r="EE16" s="486" t="s">
        <v>273</v>
      </c>
      <c r="EF16" s="486" t="s">
        <v>273</v>
      </c>
      <c r="EG16" s="486" t="s">
        <v>273</v>
      </c>
      <c r="EH16" s="486">
        <v>2</v>
      </c>
      <c r="EI16" s="486">
        <v>0</v>
      </c>
      <c r="EJ16" s="486">
        <v>0</v>
      </c>
      <c r="EK16" s="486">
        <v>0</v>
      </c>
      <c r="EL16" s="486">
        <v>0</v>
      </c>
      <c r="EM16" s="486">
        <v>0</v>
      </c>
      <c r="EN16" s="486">
        <v>2</v>
      </c>
      <c r="EO16" s="486">
        <v>0</v>
      </c>
      <c r="EP16" s="486">
        <v>1</v>
      </c>
      <c r="EQ16" s="486">
        <v>1</v>
      </c>
      <c r="ER16" s="486">
        <v>0</v>
      </c>
      <c r="ES16" s="486">
        <v>1</v>
      </c>
      <c r="ET16" s="486">
        <v>2</v>
      </c>
      <c r="EU16" s="486">
        <v>0</v>
      </c>
      <c r="EV16" s="486">
        <v>0</v>
      </c>
      <c r="EW16" s="486">
        <v>0</v>
      </c>
      <c r="EX16" s="486">
        <v>1</v>
      </c>
      <c r="EY16" s="486">
        <v>1</v>
      </c>
      <c r="EZ16" s="486">
        <v>1</v>
      </c>
      <c r="FA16" s="486">
        <v>1</v>
      </c>
      <c r="FB16" s="486">
        <v>0</v>
      </c>
      <c r="FC16" s="486">
        <v>2</v>
      </c>
      <c r="FD16" s="486">
        <v>2</v>
      </c>
      <c r="FE16" s="486">
        <v>1</v>
      </c>
      <c r="FF16" s="486">
        <v>1</v>
      </c>
      <c r="FG16" s="486">
        <v>1</v>
      </c>
      <c r="FH16" s="486">
        <v>0</v>
      </c>
      <c r="FI16" s="486">
        <v>1</v>
      </c>
      <c r="FJ16" s="486">
        <v>1</v>
      </c>
      <c r="FK16" s="486">
        <v>0</v>
      </c>
      <c r="FL16" s="486">
        <v>1</v>
      </c>
      <c r="FM16" s="486">
        <v>1</v>
      </c>
      <c r="FN16" s="486">
        <v>0</v>
      </c>
      <c r="FO16" s="486">
        <v>0</v>
      </c>
      <c r="FP16" s="486">
        <v>0</v>
      </c>
      <c r="FQ16" s="486">
        <v>0</v>
      </c>
      <c r="FR16" s="486">
        <v>2</v>
      </c>
      <c r="FS16" s="486">
        <v>1</v>
      </c>
      <c r="FT16" s="486">
        <v>0</v>
      </c>
      <c r="FU16" s="486">
        <v>2</v>
      </c>
      <c r="FV16" s="486">
        <v>2</v>
      </c>
      <c r="FW16" s="486">
        <v>3</v>
      </c>
      <c r="FX16" s="486">
        <v>3</v>
      </c>
      <c r="FY16" s="486">
        <v>1</v>
      </c>
      <c r="FZ16" s="486">
        <v>0</v>
      </c>
      <c r="GA16" s="486">
        <v>0</v>
      </c>
      <c r="GB16" s="486">
        <v>1</v>
      </c>
      <c r="GC16" s="486">
        <v>1</v>
      </c>
      <c r="GD16" s="486">
        <v>1</v>
      </c>
      <c r="GE16" s="486">
        <v>0</v>
      </c>
      <c r="GF16" s="486">
        <v>0</v>
      </c>
      <c r="GG16" s="486">
        <v>0</v>
      </c>
      <c r="GH16" s="486">
        <v>1</v>
      </c>
      <c r="GI16" s="486">
        <v>3</v>
      </c>
      <c r="GJ16" s="486">
        <v>1</v>
      </c>
      <c r="GK16" s="486">
        <v>0</v>
      </c>
      <c r="GL16" s="486">
        <v>0</v>
      </c>
      <c r="GM16" s="486">
        <v>0</v>
      </c>
      <c r="GN16" s="486">
        <v>1</v>
      </c>
      <c r="GO16" s="486">
        <v>0</v>
      </c>
      <c r="GP16" s="486">
        <v>1</v>
      </c>
      <c r="GQ16" s="486">
        <v>2</v>
      </c>
      <c r="GR16" s="486">
        <v>0</v>
      </c>
      <c r="GS16" s="486">
        <v>1</v>
      </c>
      <c r="GT16" s="486">
        <v>2</v>
      </c>
      <c r="GU16" s="486">
        <v>1</v>
      </c>
      <c r="GV16" s="486">
        <v>1</v>
      </c>
      <c r="GW16" s="486">
        <v>0</v>
      </c>
      <c r="GX16" s="486">
        <v>3</v>
      </c>
      <c r="GY16" s="486">
        <v>0</v>
      </c>
      <c r="GZ16" s="486">
        <v>2</v>
      </c>
      <c r="HA16" s="486">
        <v>0</v>
      </c>
      <c r="HB16" s="486">
        <v>1</v>
      </c>
      <c r="HC16" s="486">
        <v>0</v>
      </c>
      <c r="HD16" s="486">
        <v>0</v>
      </c>
      <c r="HE16" s="486">
        <v>3</v>
      </c>
      <c r="HF16" s="486">
        <v>3</v>
      </c>
      <c r="HG16" s="486">
        <v>0</v>
      </c>
      <c r="HH16" s="486">
        <v>0</v>
      </c>
      <c r="HI16" s="486">
        <v>1</v>
      </c>
      <c r="HJ16" s="486">
        <v>1</v>
      </c>
      <c r="HK16" s="486">
        <v>0</v>
      </c>
      <c r="HL16" s="486">
        <v>0</v>
      </c>
      <c r="HM16" s="486">
        <v>0</v>
      </c>
      <c r="HN16" s="486">
        <v>2</v>
      </c>
      <c r="HO16" s="486">
        <v>1</v>
      </c>
      <c r="HP16" s="486">
        <v>1</v>
      </c>
      <c r="HQ16" s="486">
        <v>0</v>
      </c>
      <c r="HR16" s="486">
        <v>1</v>
      </c>
      <c r="HS16" s="486">
        <v>1</v>
      </c>
      <c r="HT16" s="486">
        <v>0</v>
      </c>
      <c r="HU16" s="486">
        <v>1</v>
      </c>
      <c r="HV16" s="486">
        <v>2</v>
      </c>
      <c r="HW16" s="486">
        <v>0</v>
      </c>
      <c r="HX16" s="486">
        <v>0</v>
      </c>
      <c r="HY16" s="486">
        <v>0</v>
      </c>
      <c r="HZ16" s="486">
        <v>0</v>
      </c>
      <c r="IA16" s="486">
        <v>0</v>
      </c>
      <c r="IB16" s="486">
        <v>1</v>
      </c>
      <c r="IC16" s="486">
        <v>0</v>
      </c>
      <c r="ID16" s="486">
        <v>0</v>
      </c>
      <c r="IE16" s="486">
        <v>0</v>
      </c>
      <c r="IF16" s="486">
        <v>1</v>
      </c>
      <c r="IG16" s="486">
        <v>1</v>
      </c>
      <c r="IH16" s="486">
        <v>1</v>
      </c>
      <c r="II16" s="486">
        <v>1</v>
      </c>
      <c r="IJ16" s="486">
        <v>0</v>
      </c>
      <c r="IK16" s="486">
        <v>1</v>
      </c>
      <c r="IL16" s="486">
        <v>23</v>
      </c>
      <c r="IM16" s="486">
        <v>6</v>
      </c>
      <c r="IN16" s="486">
        <v>1</v>
      </c>
      <c r="IO16" s="486">
        <v>1</v>
      </c>
      <c r="IP16" s="486">
        <v>1</v>
      </c>
      <c r="IQ16" s="486">
        <v>2</v>
      </c>
      <c r="IR16" s="486">
        <v>0</v>
      </c>
      <c r="IS16" s="486">
        <v>0</v>
      </c>
      <c r="IT16" s="486">
        <v>0</v>
      </c>
      <c r="IU16" s="486">
        <v>1</v>
      </c>
      <c r="IV16" s="486">
        <v>4</v>
      </c>
      <c r="IW16" s="486">
        <v>0</v>
      </c>
      <c r="IX16" s="486" t="s">
        <v>97</v>
      </c>
      <c r="IY16" s="486" t="s">
        <v>97</v>
      </c>
      <c r="IZ16" s="486">
        <v>0</v>
      </c>
      <c r="JA16" s="486">
        <v>0</v>
      </c>
      <c r="JB16" s="486">
        <v>0</v>
      </c>
      <c r="JC16" s="486">
        <v>0</v>
      </c>
      <c r="JD16" s="486">
        <v>0</v>
      </c>
      <c r="JE16" s="486">
        <v>0</v>
      </c>
      <c r="JF16" s="486">
        <v>0</v>
      </c>
      <c r="JG16" s="486">
        <v>5</v>
      </c>
      <c r="JH16" s="486">
        <v>1</v>
      </c>
      <c r="JI16" s="486">
        <v>0</v>
      </c>
      <c r="JJ16" s="486">
        <v>0</v>
      </c>
      <c r="JK16" s="486">
        <v>0</v>
      </c>
      <c r="JL16" s="486">
        <v>0</v>
      </c>
      <c r="JM16" s="486">
        <v>0</v>
      </c>
      <c r="JN16" s="486">
        <v>2</v>
      </c>
      <c r="JO16" s="486">
        <v>1</v>
      </c>
      <c r="JP16" s="486">
        <v>8</v>
      </c>
      <c r="JQ16" s="486">
        <v>1</v>
      </c>
      <c r="JR16" s="486">
        <v>1</v>
      </c>
      <c r="JS16" s="486">
        <v>2</v>
      </c>
      <c r="JT16" s="486">
        <v>2</v>
      </c>
      <c r="JU16" s="486">
        <v>2</v>
      </c>
      <c r="JV16" s="486">
        <v>0</v>
      </c>
      <c r="JW16" s="486">
        <v>0</v>
      </c>
      <c r="JX16" s="486">
        <v>0</v>
      </c>
      <c r="JY16" s="486">
        <v>0</v>
      </c>
      <c r="JZ16" s="486">
        <v>0</v>
      </c>
      <c r="KA16" s="486">
        <v>3</v>
      </c>
      <c r="KB16" s="486" t="s">
        <v>273</v>
      </c>
    </row>
    <row r="17" spans="1:288" ht="23.25" customHeight="1" x14ac:dyDescent="0.3">
      <c r="A17" s="164"/>
      <c r="B17" s="290" t="s">
        <v>1451</v>
      </c>
      <c r="C17" s="481">
        <v>11100</v>
      </c>
      <c r="D17" s="481">
        <v>5690</v>
      </c>
      <c r="E17" s="481">
        <v>2532</v>
      </c>
      <c r="F17" s="481">
        <v>1137</v>
      </c>
      <c r="G17" s="481">
        <v>1733</v>
      </c>
      <c r="H17" s="481">
        <v>6</v>
      </c>
      <c r="I17" s="479"/>
      <c r="J17" s="481">
        <v>780</v>
      </c>
      <c r="K17" s="481" t="s">
        <v>273</v>
      </c>
      <c r="L17" s="481" t="s">
        <v>273</v>
      </c>
      <c r="M17" s="481">
        <v>21</v>
      </c>
      <c r="N17" s="481">
        <v>111</v>
      </c>
      <c r="O17" s="481">
        <v>69</v>
      </c>
      <c r="P17" s="481">
        <v>57</v>
      </c>
      <c r="Q17" s="481" t="s">
        <v>273</v>
      </c>
      <c r="R17" s="481">
        <v>84</v>
      </c>
      <c r="S17" s="481">
        <v>101</v>
      </c>
      <c r="T17" s="481">
        <v>46</v>
      </c>
      <c r="U17" s="481">
        <v>41</v>
      </c>
      <c r="V17" s="481">
        <v>39</v>
      </c>
      <c r="W17" s="481">
        <v>28</v>
      </c>
      <c r="X17" s="481">
        <v>42</v>
      </c>
      <c r="Y17" s="481">
        <v>125</v>
      </c>
      <c r="Z17" s="481">
        <v>51</v>
      </c>
      <c r="AA17" s="481">
        <v>25</v>
      </c>
      <c r="AB17" s="481">
        <v>31</v>
      </c>
      <c r="AC17" s="481">
        <v>54</v>
      </c>
      <c r="AD17" s="481">
        <v>30</v>
      </c>
      <c r="AE17" s="481">
        <v>20</v>
      </c>
      <c r="AF17" s="481">
        <v>23</v>
      </c>
      <c r="AG17" s="481">
        <v>17</v>
      </c>
      <c r="AH17" s="481">
        <v>50</v>
      </c>
      <c r="AI17" s="481">
        <v>34</v>
      </c>
      <c r="AJ17" s="481" t="s">
        <v>273</v>
      </c>
      <c r="AK17" s="481">
        <v>35</v>
      </c>
      <c r="AL17" s="481">
        <v>30</v>
      </c>
      <c r="AM17" s="481">
        <v>87</v>
      </c>
      <c r="AN17" s="481">
        <v>97</v>
      </c>
      <c r="AO17" s="481">
        <v>98</v>
      </c>
      <c r="AP17" s="481">
        <v>61</v>
      </c>
      <c r="AQ17" s="481">
        <v>41</v>
      </c>
      <c r="AR17" s="481">
        <v>24</v>
      </c>
      <c r="AS17" s="481" t="s">
        <v>273</v>
      </c>
      <c r="AT17" s="481" t="s">
        <v>273</v>
      </c>
      <c r="AU17" s="481">
        <v>335</v>
      </c>
      <c r="AV17" s="481">
        <v>94</v>
      </c>
      <c r="AW17" s="481">
        <v>90</v>
      </c>
      <c r="AX17" s="481" t="s">
        <v>273</v>
      </c>
      <c r="AY17" s="481">
        <v>48</v>
      </c>
      <c r="AZ17" s="481">
        <v>73</v>
      </c>
      <c r="BA17" s="481">
        <v>37</v>
      </c>
      <c r="BB17" s="481">
        <v>49</v>
      </c>
      <c r="BC17" s="481">
        <v>73</v>
      </c>
      <c r="BD17" s="481">
        <v>184</v>
      </c>
      <c r="BE17" s="481">
        <v>67</v>
      </c>
      <c r="BF17" s="481">
        <v>67</v>
      </c>
      <c r="BG17" s="481">
        <v>102</v>
      </c>
      <c r="BH17" s="481">
        <v>28</v>
      </c>
      <c r="BI17" s="481">
        <v>75</v>
      </c>
      <c r="BJ17" s="481" t="s">
        <v>273</v>
      </c>
      <c r="BK17" s="481">
        <v>208</v>
      </c>
      <c r="BL17" s="481">
        <v>223</v>
      </c>
      <c r="BM17" s="481">
        <v>72</v>
      </c>
      <c r="BN17" s="481">
        <v>110</v>
      </c>
      <c r="BO17" s="481">
        <v>74</v>
      </c>
      <c r="BP17" s="481">
        <v>61</v>
      </c>
      <c r="BQ17" s="481">
        <v>26</v>
      </c>
      <c r="BR17" s="481">
        <v>756</v>
      </c>
      <c r="BS17" s="481" t="s">
        <v>273</v>
      </c>
      <c r="BT17" s="481">
        <v>89</v>
      </c>
      <c r="BU17" s="481" t="s">
        <v>273</v>
      </c>
      <c r="BV17" s="481">
        <v>62</v>
      </c>
      <c r="BW17" s="481">
        <v>42</v>
      </c>
      <c r="BX17" s="481">
        <v>57</v>
      </c>
      <c r="BY17" s="481" t="s">
        <v>273</v>
      </c>
      <c r="BZ17" s="481" t="s">
        <v>273</v>
      </c>
      <c r="CA17" s="481" t="s">
        <v>273</v>
      </c>
      <c r="CB17" s="481">
        <v>37</v>
      </c>
      <c r="CC17" s="481" t="s">
        <v>273</v>
      </c>
      <c r="CD17" s="481">
        <v>25</v>
      </c>
      <c r="CE17" s="481" t="s">
        <v>273</v>
      </c>
      <c r="CF17" s="481" t="s">
        <v>273</v>
      </c>
      <c r="CG17" s="481" t="s">
        <v>273</v>
      </c>
      <c r="CH17" s="481" t="s">
        <v>273</v>
      </c>
      <c r="CI17" s="481" t="s">
        <v>273</v>
      </c>
      <c r="CJ17" s="481" t="s">
        <v>273</v>
      </c>
      <c r="CK17" s="481" t="s">
        <v>273</v>
      </c>
      <c r="CL17" s="481" t="s">
        <v>273</v>
      </c>
      <c r="CM17" s="481" t="s">
        <v>273</v>
      </c>
      <c r="CN17" s="481" t="s">
        <v>273</v>
      </c>
      <c r="CO17" s="481" t="s">
        <v>273</v>
      </c>
      <c r="CP17" s="481" t="s">
        <v>273</v>
      </c>
      <c r="CQ17" s="481" t="s">
        <v>273</v>
      </c>
      <c r="CR17" s="481" t="s">
        <v>273</v>
      </c>
      <c r="CS17" s="481" t="s">
        <v>273</v>
      </c>
      <c r="CT17" s="481" t="s">
        <v>273</v>
      </c>
      <c r="CU17" s="481" t="s">
        <v>273</v>
      </c>
      <c r="CV17" s="481" t="s">
        <v>273</v>
      </c>
      <c r="CW17" s="481">
        <v>31</v>
      </c>
      <c r="CX17" s="481" t="s">
        <v>273</v>
      </c>
      <c r="CY17" s="481">
        <v>16</v>
      </c>
      <c r="CZ17" s="481" t="s">
        <v>273</v>
      </c>
      <c r="DA17" s="481"/>
      <c r="DB17" s="481">
        <v>503</v>
      </c>
      <c r="DC17" s="481" t="s">
        <v>273</v>
      </c>
      <c r="DD17" s="481" t="s">
        <v>273</v>
      </c>
      <c r="DE17" s="481" t="s">
        <v>273</v>
      </c>
      <c r="DF17" s="481" t="s">
        <v>273</v>
      </c>
      <c r="DG17" s="481">
        <v>54</v>
      </c>
      <c r="DH17" s="481">
        <v>69</v>
      </c>
      <c r="DI17" s="481">
        <v>13</v>
      </c>
      <c r="DJ17" s="481">
        <v>178</v>
      </c>
      <c r="DK17" s="481">
        <v>89</v>
      </c>
      <c r="DL17" s="481" t="s">
        <v>273</v>
      </c>
      <c r="DM17" s="481" t="s">
        <v>273</v>
      </c>
      <c r="DN17" s="481" t="s">
        <v>273</v>
      </c>
      <c r="DO17" s="481">
        <v>146</v>
      </c>
      <c r="DP17" s="481" t="s">
        <v>273</v>
      </c>
      <c r="DQ17" s="481" t="s">
        <v>273</v>
      </c>
      <c r="DR17" s="481">
        <v>60</v>
      </c>
      <c r="DS17" s="481" t="s">
        <v>273</v>
      </c>
      <c r="DT17" s="481" t="s">
        <v>273</v>
      </c>
      <c r="DU17" s="481" t="s">
        <v>273</v>
      </c>
      <c r="DV17" s="481" t="s">
        <v>273</v>
      </c>
      <c r="DW17" s="481" t="s">
        <v>273</v>
      </c>
      <c r="DX17" s="481" t="s">
        <v>273</v>
      </c>
      <c r="DY17" s="481" t="s">
        <v>273</v>
      </c>
      <c r="DZ17" s="481" t="s">
        <v>273</v>
      </c>
      <c r="EA17" s="481" t="s">
        <v>273</v>
      </c>
      <c r="EB17" s="481" t="s">
        <v>273</v>
      </c>
      <c r="EC17" s="481" t="s">
        <v>273</v>
      </c>
      <c r="ED17" s="481" t="s">
        <v>273</v>
      </c>
      <c r="EE17" s="481" t="s">
        <v>273</v>
      </c>
      <c r="EF17" s="481" t="s">
        <v>273</v>
      </c>
      <c r="EG17" s="481" t="s">
        <v>273</v>
      </c>
      <c r="EH17" s="481">
        <v>16</v>
      </c>
      <c r="EI17" s="481">
        <v>7</v>
      </c>
      <c r="EJ17" s="481">
        <v>5</v>
      </c>
      <c r="EK17" s="481">
        <v>3</v>
      </c>
      <c r="EL17" s="481">
        <v>5</v>
      </c>
      <c r="EM17" s="481">
        <v>5</v>
      </c>
      <c r="EN17" s="481">
        <v>19</v>
      </c>
      <c r="EO17" s="481">
        <v>33</v>
      </c>
      <c r="EP17" s="481">
        <v>10</v>
      </c>
      <c r="EQ17" s="481">
        <v>9</v>
      </c>
      <c r="ER17" s="481">
        <v>7</v>
      </c>
      <c r="ES17" s="481">
        <v>9</v>
      </c>
      <c r="ET17" s="481">
        <v>21</v>
      </c>
      <c r="EU17" s="481">
        <v>5</v>
      </c>
      <c r="EV17" s="481">
        <v>5</v>
      </c>
      <c r="EW17" s="481">
        <v>4</v>
      </c>
      <c r="EX17" s="481">
        <v>9</v>
      </c>
      <c r="EY17" s="481">
        <v>11</v>
      </c>
      <c r="EZ17" s="481">
        <v>13</v>
      </c>
      <c r="FA17" s="481">
        <v>19</v>
      </c>
      <c r="FB17" s="481">
        <v>14</v>
      </c>
      <c r="FC17" s="481">
        <v>17</v>
      </c>
      <c r="FD17" s="481">
        <v>11</v>
      </c>
      <c r="FE17" s="481">
        <v>6</v>
      </c>
      <c r="FF17" s="481">
        <v>8</v>
      </c>
      <c r="FG17" s="481">
        <v>14</v>
      </c>
      <c r="FH17" s="481">
        <v>4</v>
      </c>
      <c r="FI17" s="481">
        <v>9</v>
      </c>
      <c r="FJ17" s="481">
        <v>12</v>
      </c>
      <c r="FK17" s="481">
        <v>6</v>
      </c>
      <c r="FL17" s="481">
        <v>16</v>
      </c>
      <c r="FM17" s="481">
        <v>8</v>
      </c>
      <c r="FN17" s="481">
        <v>6</v>
      </c>
      <c r="FO17" s="481">
        <v>5</v>
      </c>
      <c r="FP17" s="481">
        <v>2</v>
      </c>
      <c r="FQ17" s="481">
        <v>2</v>
      </c>
      <c r="FR17" s="481">
        <v>16</v>
      </c>
      <c r="FS17" s="481">
        <v>7</v>
      </c>
      <c r="FT17" s="481">
        <v>4</v>
      </c>
      <c r="FU17" s="481">
        <v>18</v>
      </c>
      <c r="FV17" s="481">
        <v>25</v>
      </c>
      <c r="FW17" s="481">
        <v>29</v>
      </c>
      <c r="FX17" s="481">
        <v>33</v>
      </c>
      <c r="FY17" s="481">
        <v>8</v>
      </c>
      <c r="FZ17" s="481">
        <v>4</v>
      </c>
      <c r="GA17" s="481">
        <v>7</v>
      </c>
      <c r="GB17" s="481">
        <v>15</v>
      </c>
      <c r="GC17" s="481">
        <v>26</v>
      </c>
      <c r="GD17" s="481">
        <v>8</v>
      </c>
      <c r="GE17" s="481">
        <v>3</v>
      </c>
      <c r="GF17" s="481">
        <v>4</v>
      </c>
      <c r="GG17" s="481">
        <v>5</v>
      </c>
      <c r="GH17" s="481">
        <v>11</v>
      </c>
      <c r="GI17" s="481">
        <v>25</v>
      </c>
      <c r="GJ17" s="481">
        <v>9</v>
      </c>
      <c r="GK17" s="481">
        <v>9</v>
      </c>
      <c r="GL17" s="481">
        <v>4</v>
      </c>
      <c r="GM17" s="481">
        <v>6</v>
      </c>
      <c r="GN17" s="481">
        <v>8</v>
      </c>
      <c r="GO17" s="481">
        <v>2</v>
      </c>
      <c r="GP17" s="481">
        <v>6</v>
      </c>
      <c r="GQ17" s="481">
        <v>10</v>
      </c>
      <c r="GR17" s="481">
        <v>5</v>
      </c>
      <c r="GS17" s="481">
        <v>13</v>
      </c>
      <c r="GT17" s="481">
        <v>17</v>
      </c>
      <c r="GU17" s="481">
        <v>12</v>
      </c>
      <c r="GV17" s="481">
        <v>8</v>
      </c>
      <c r="GW17" s="481">
        <v>6</v>
      </c>
      <c r="GX17" s="481">
        <v>12</v>
      </c>
      <c r="GY17" s="481">
        <v>5</v>
      </c>
      <c r="GZ17" s="481">
        <v>15</v>
      </c>
      <c r="HA17" s="481">
        <v>6</v>
      </c>
      <c r="HB17" s="481">
        <v>10</v>
      </c>
      <c r="HC17" s="481">
        <v>5</v>
      </c>
      <c r="HD17" s="481">
        <v>4</v>
      </c>
      <c r="HE17" s="481">
        <v>22</v>
      </c>
      <c r="HF17" s="481">
        <v>26</v>
      </c>
      <c r="HG17" s="481">
        <v>18</v>
      </c>
      <c r="HH17" s="481">
        <v>15</v>
      </c>
      <c r="HI17" s="481">
        <v>9</v>
      </c>
      <c r="HJ17" s="481">
        <v>13</v>
      </c>
      <c r="HK17" s="481">
        <v>9</v>
      </c>
      <c r="HL17" s="481">
        <v>6</v>
      </c>
      <c r="HM17" s="481">
        <v>7</v>
      </c>
      <c r="HN17" s="481">
        <v>12</v>
      </c>
      <c r="HO17" s="481">
        <v>10</v>
      </c>
      <c r="HP17" s="481">
        <v>9</v>
      </c>
      <c r="HQ17" s="481">
        <v>5</v>
      </c>
      <c r="HR17" s="481">
        <v>21</v>
      </c>
      <c r="HS17" s="481">
        <v>21</v>
      </c>
      <c r="HT17" s="481">
        <v>10</v>
      </c>
      <c r="HU17" s="481">
        <v>8</v>
      </c>
      <c r="HV17" s="481">
        <v>15</v>
      </c>
      <c r="HW17" s="481">
        <v>11</v>
      </c>
      <c r="HX17" s="481">
        <v>8</v>
      </c>
      <c r="HY17" s="481">
        <v>6</v>
      </c>
      <c r="HZ17" s="481">
        <v>6</v>
      </c>
      <c r="IA17" s="481">
        <v>5</v>
      </c>
      <c r="IB17" s="481">
        <v>24</v>
      </c>
      <c r="IC17" s="481">
        <v>5</v>
      </c>
      <c r="ID17" s="481">
        <v>5</v>
      </c>
      <c r="IE17" s="481">
        <v>3</v>
      </c>
      <c r="IF17" s="481">
        <v>10</v>
      </c>
      <c r="IG17" s="481">
        <v>7</v>
      </c>
      <c r="IH17" s="481">
        <v>14</v>
      </c>
      <c r="II17" s="481">
        <v>5</v>
      </c>
      <c r="IJ17" s="481">
        <v>4</v>
      </c>
      <c r="IK17" s="481">
        <v>6</v>
      </c>
      <c r="IL17" s="481">
        <v>62</v>
      </c>
      <c r="IM17" s="481">
        <v>40</v>
      </c>
      <c r="IN17" s="481">
        <v>21</v>
      </c>
      <c r="IO17" s="481">
        <v>8</v>
      </c>
      <c r="IP17" s="481">
        <v>10</v>
      </c>
      <c r="IQ17" s="481">
        <v>5</v>
      </c>
      <c r="IR17" s="481">
        <v>3</v>
      </c>
      <c r="IS17" s="481">
        <v>4</v>
      </c>
      <c r="IT17" s="481">
        <v>9</v>
      </c>
      <c r="IU17" s="481">
        <v>11</v>
      </c>
      <c r="IV17" s="481">
        <v>20</v>
      </c>
      <c r="IW17" s="481">
        <v>3</v>
      </c>
      <c r="IX17" s="481">
        <v>2</v>
      </c>
      <c r="IY17" s="481">
        <v>1</v>
      </c>
      <c r="IZ17" s="481">
        <v>6</v>
      </c>
      <c r="JA17" s="481">
        <v>7</v>
      </c>
      <c r="JB17" s="481">
        <v>7</v>
      </c>
      <c r="JC17" s="481">
        <v>8</v>
      </c>
      <c r="JD17" s="481">
        <v>5</v>
      </c>
      <c r="JE17" s="481">
        <v>6</v>
      </c>
      <c r="JF17" s="481">
        <v>8</v>
      </c>
      <c r="JG17" s="481">
        <v>66</v>
      </c>
      <c r="JH17" s="481">
        <v>23</v>
      </c>
      <c r="JI17" s="481">
        <v>14</v>
      </c>
      <c r="JJ17" s="481">
        <v>7</v>
      </c>
      <c r="JK17" s="481">
        <v>13</v>
      </c>
      <c r="JL17" s="481">
        <v>4</v>
      </c>
      <c r="JM17" s="481">
        <v>5</v>
      </c>
      <c r="JN17" s="481">
        <v>11</v>
      </c>
      <c r="JO17" s="481">
        <v>12</v>
      </c>
      <c r="JP17" s="481">
        <v>31</v>
      </c>
      <c r="JQ17" s="481">
        <v>6</v>
      </c>
      <c r="JR17" s="481">
        <v>6</v>
      </c>
      <c r="JS17" s="481">
        <v>11</v>
      </c>
      <c r="JT17" s="481">
        <v>12</v>
      </c>
      <c r="JU17" s="481">
        <v>19</v>
      </c>
      <c r="JV17" s="481">
        <v>8</v>
      </c>
      <c r="JW17" s="481">
        <v>4</v>
      </c>
      <c r="JX17" s="481">
        <v>6</v>
      </c>
      <c r="JY17" s="481">
        <v>8</v>
      </c>
      <c r="JZ17" s="481">
        <v>5</v>
      </c>
      <c r="KA17" s="481">
        <v>9</v>
      </c>
      <c r="KB17" s="481" t="s">
        <v>273</v>
      </c>
    </row>
    <row r="18" spans="1:288" ht="23.25" customHeight="1" x14ac:dyDescent="0.3">
      <c r="A18" s="164"/>
      <c r="B18" s="290" t="s">
        <v>1</v>
      </c>
      <c r="C18" s="481">
        <v>23931</v>
      </c>
      <c r="D18" s="481">
        <v>10296</v>
      </c>
      <c r="E18" s="481">
        <v>5013</v>
      </c>
      <c r="F18" s="481">
        <v>3974</v>
      </c>
      <c r="G18" s="481">
        <v>4549</v>
      </c>
      <c r="H18" s="481">
        <v>96</v>
      </c>
      <c r="I18" s="479"/>
      <c r="J18" s="481">
        <v>927</v>
      </c>
      <c r="K18" s="481">
        <v>392</v>
      </c>
      <c r="L18" s="481">
        <v>533</v>
      </c>
      <c r="M18" s="481">
        <v>35</v>
      </c>
      <c r="N18" s="481">
        <v>101</v>
      </c>
      <c r="O18" s="481">
        <v>238</v>
      </c>
      <c r="P18" s="481">
        <v>228</v>
      </c>
      <c r="Q18" s="481">
        <v>225</v>
      </c>
      <c r="R18" s="481">
        <v>163</v>
      </c>
      <c r="S18" s="481">
        <v>181</v>
      </c>
      <c r="T18" s="481">
        <v>99</v>
      </c>
      <c r="U18" s="481">
        <v>96</v>
      </c>
      <c r="V18" s="481">
        <v>115</v>
      </c>
      <c r="W18" s="481">
        <v>91</v>
      </c>
      <c r="X18" s="481">
        <v>112</v>
      </c>
      <c r="Y18" s="481">
        <v>126</v>
      </c>
      <c r="Z18" s="481">
        <v>77</v>
      </c>
      <c r="AA18" s="481">
        <v>103</v>
      </c>
      <c r="AB18" s="481">
        <v>56</v>
      </c>
      <c r="AC18" s="481">
        <v>73</v>
      </c>
      <c r="AD18" s="481">
        <v>72</v>
      </c>
      <c r="AE18" s="481">
        <v>61</v>
      </c>
      <c r="AF18" s="481">
        <v>48</v>
      </c>
      <c r="AG18" s="481">
        <v>43</v>
      </c>
      <c r="AH18" s="481">
        <v>156</v>
      </c>
      <c r="AI18" s="481">
        <v>19</v>
      </c>
      <c r="AJ18" s="481">
        <v>167</v>
      </c>
      <c r="AK18" s="481">
        <v>90</v>
      </c>
      <c r="AL18" s="481">
        <v>39</v>
      </c>
      <c r="AM18" s="481">
        <v>129</v>
      </c>
      <c r="AN18" s="481">
        <v>221</v>
      </c>
      <c r="AO18" s="481">
        <v>133</v>
      </c>
      <c r="AP18" s="481">
        <v>93</v>
      </c>
      <c r="AQ18" s="481">
        <v>133</v>
      </c>
      <c r="AR18" s="481">
        <v>80</v>
      </c>
      <c r="AS18" s="481">
        <v>87</v>
      </c>
      <c r="AT18" s="481">
        <v>1167</v>
      </c>
      <c r="AU18" s="481">
        <v>519</v>
      </c>
      <c r="AV18" s="481">
        <v>166</v>
      </c>
      <c r="AW18" s="481">
        <v>178</v>
      </c>
      <c r="AX18" s="481">
        <v>224</v>
      </c>
      <c r="AY18" s="481">
        <v>157</v>
      </c>
      <c r="AZ18" s="481">
        <v>166</v>
      </c>
      <c r="BA18" s="481">
        <v>79</v>
      </c>
      <c r="BB18" s="481">
        <v>43</v>
      </c>
      <c r="BC18" s="481">
        <v>61</v>
      </c>
      <c r="BD18" s="481">
        <v>168</v>
      </c>
      <c r="BE18" s="481">
        <v>120</v>
      </c>
      <c r="BF18" s="481">
        <v>74</v>
      </c>
      <c r="BG18" s="481">
        <v>42</v>
      </c>
      <c r="BH18" s="481">
        <v>42</v>
      </c>
      <c r="BI18" s="481">
        <v>31</v>
      </c>
      <c r="BJ18" s="481">
        <v>439</v>
      </c>
      <c r="BK18" s="481">
        <v>327</v>
      </c>
      <c r="BL18" s="481">
        <v>186</v>
      </c>
      <c r="BM18" s="481">
        <v>94</v>
      </c>
      <c r="BN18" s="481">
        <v>140</v>
      </c>
      <c r="BO18" s="481">
        <v>100</v>
      </c>
      <c r="BP18" s="481">
        <v>142</v>
      </c>
      <c r="BQ18" s="481">
        <v>61</v>
      </c>
      <c r="BR18" s="481">
        <v>395</v>
      </c>
      <c r="BS18" s="481">
        <v>442</v>
      </c>
      <c r="BT18" s="481">
        <v>200</v>
      </c>
      <c r="BU18" s="481">
        <v>197</v>
      </c>
      <c r="BV18" s="481">
        <v>115</v>
      </c>
      <c r="BW18" s="481">
        <v>104</v>
      </c>
      <c r="BX18" s="481">
        <v>104</v>
      </c>
      <c r="BY18" s="481">
        <v>99</v>
      </c>
      <c r="BZ18" s="481">
        <v>84</v>
      </c>
      <c r="CA18" s="481">
        <v>84</v>
      </c>
      <c r="CB18" s="481">
        <v>59</v>
      </c>
      <c r="CC18" s="481">
        <v>54</v>
      </c>
      <c r="CD18" s="481">
        <v>53</v>
      </c>
      <c r="CE18" s="481">
        <v>27</v>
      </c>
      <c r="CF18" s="481">
        <v>85</v>
      </c>
      <c r="CG18" s="481">
        <v>49</v>
      </c>
      <c r="CH18" s="481">
        <v>53</v>
      </c>
      <c r="CI18" s="481">
        <v>39</v>
      </c>
      <c r="CJ18" s="481">
        <v>41</v>
      </c>
      <c r="CK18" s="481">
        <v>23</v>
      </c>
      <c r="CL18" s="481">
        <v>24</v>
      </c>
      <c r="CM18" s="481">
        <v>27</v>
      </c>
      <c r="CN18" s="481">
        <v>21</v>
      </c>
      <c r="CO18" s="481">
        <v>24</v>
      </c>
      <c r="CP18" s="481">
        <v>18</v>
      </c>
      <c r="CQ18" s="481">
        <v>21</v>
      </c>
      <c r="CR18" s="481">
        <v>10</v>
      </c>
      <c r="CS18" s="481">
        <v>11</v>
      </c>
      <c r="CT18" s="481">
        <v>5</v>
      </c>
      <c r="CU18" s="481">
        <v>7</v>
      </c>
      <c r="CV18" s="481">
        <v>217</v>
      </c>
      <c r="CW18" s="481">
        <v>40</v>
      </c>
      <c r="CX18" s="481">
        <v>257</v>
      </c>
      <c r="CY18" s="481">
        <v>110</v>
      </c>
      <c r="CZ18" s="481">
        <v>76</v>
      </c>
      <c r="DA18" s="481">
        <v>11</v>
      </c>
      <c r="DB18" s="481">
        <v>409</v>
      </c>
      <c r="DC18" s="481">
        <v>314</v>
      </c>
      <c r="DD18" s="481">
        <v>145</v>
      </c>
      <c r="DE18" s="481">
        <v>150</v>
      </c>
      <c r="DF18" s="481">
        <v>110</v>
      </c>
      <c r="DG18" s="481">
        <v>165</v>
      </c>
      <c r="DH18" s="481">
        <v>91</v>
      </c>
      <c r="DI18" s="481">
        <v>41</v>
      </c>
      <c r="DJ18" s="481">
        <v>217</v>
      </c>
      <c r="DK18" s="481">
        <v>162</v>
      </c>
      <c r="DL18" s="481">
        <v>419</v>
      </c>
      <c r="DM18" s="481">
        <v>428</v>
      </c>
      <c r="DN18" s="481">
        <v>425</v>
      </c>
      <c r="DO18" s="481">
        <v>64</v>
      </c>
      <c r="DP18" s="481">
        <v>312</v>
      </c>
      <c r="DQ18" s="481">
        <v>255</v>
      </c>
      <c r="DR18" s="481">
        <v>238</v>
      </c>
      <c r="DS18" s="481">
        <v>203</v>
      </c>
      <c r="DT18" s="481">
        <v>141</v>
      </c>
      <c r="DU18" s="481">
        <v>134</v>
      </c>
      <c r="DV18" s="481">
        <v>75</v>
      </c>
      <c r="DW18" s="481">
        <v>107</v>
      </c>
      <c r="DX18" s="481">
        <v>89</v>
      </c>
      <c r="DY18" s="481">
        <v>79</v>
      </c>
      <c r="DZ18" s="481">
        <v>288</v>
      </c>
      <c r="EA18" s="481">
        <v>281</v>
      </c>
      <c r="EB18" s="481">
        <v>210</v>
      </c>
      <c r="EC18" s="481">
        <v>74</v>
      </c>
      <c r="ED18" s="481">
        <v>48</v>
      </c>
      <c r="EE18" s="481">
        <v>11</v>
      </c>
      <c r="EF18" s="481">
        <v>6</v>
      </c>
      <c r="EG18" s="481">
        <v>75</v>
      </c>
      <c r="EH18" s="481">
        <v>77</v>
      </c>
      <c r="EI18" s="481">
        <v>23</v>
      </c>
      <c r="EJ18" s="481">
        <v>18</v>
      </c>
      <c r="EK18" s="481">
        <v>19</v>
      </c>
      <c r="EL18" s="481">
        <v>18</v>
      </c>
      <c r="EM18" s="481">
        <v>22</v>
      </c>
      <c r="EN18" s="481">
        <v>57</v>
      </c>
      <c r="EO18" s="481">
        <v>15</v>
      </c>
      <c r="EP18" s="481">
        <v>27</v>
      </c>
      <c r="EQ18" s="481">
        <v>21</v>
      </c>
      <c r="ER18" s="481">
        <v>28</v>
      </c>
      <c r="ES18" s="481">
        <v>29</v>
      </c>
      <c r="ET18" s="481">
        <v>85</v>
      </c>
      <c r="EU18" s="481">
        <v>15</v>
      </c>
      <c r="EV18" s="481">
        <v>25</v>
      </c>
      <c r="EW18" s="481">
        <v>17</v>
      </c>
      <c r="EX18" s="481">
        <v>25</v>
      </c>
      <c r="EY18" s="481">
        <v>44</v>
      </c>
      <c r="EZ18" s="481">
        <v>51</v>
      </c>
      <c r="FA18" s="481">
        <v>55</v>
      </c>
      <c r="FB18" s="481">
        <v>79</v>
      </c>
      <c r="FC18" s="481">
        <v>46</v>
      </c>
      <c r="FD18" s="481">
        <v>20</v>
      </c>
      <c r="FE18" s="481">
        <v>22</v>
      </c>
      <c r="FF18" s="481">
        <v>24</v>
      </c>
      <c r="FG18" s="481">
        <v>46</v>
      </c>
      <c r="FH18" s="481">
        <v>6</v>
      </c>
      <c r="FI18" s="481">
        <v>26</v>
      </c>
      <c r="FJ18" s="481">
        <v>20</v>
      </c>
      <c r="FK18" s="481">
        <v>15</v>
      </c>
      <c r="FL18" s="481">
        <v>48</v>
      </c>
      <c r="FM18" s="481">
        <v>27</v>
      </c>
      <c r="FN18" s="481">
        <v>35</v>
      </c>
      <c r="FO18" s="481">
        <v>19</v>
      </c>
      <c r="FP18" s="481">
        <v>12</v>
      </c>
      <c r="FQ18" s="481">
        <v>11</v>
      </c>
      <c r="FR18" s="481">
        <v>69</v>
      </c>
      <c r="FS18" s="481">
        <v>30</v>
      </c>
      <c r="FT18" s="481">
        <v>26</v>
      </c>
      <c r="FU18" s="481">
        <v>60</v>
      </c>
      <c r="FV18" s="481">
        <v>69</v>
      </c>
      <c r="FW18" s="481">
        <v>43</v>
      </c>
      <c r="FX18" s="481">
        <v>99</v>
      </c>
      <c r="FY18" s="481">
        <v>39</v>
      </c>
      <c r="FZ18" s="481">
        <v>13</v>
      </c>
      <c r="GA18" s="481">
        <v>19</v>
      </c>
      <c r="GB18" s="481">
        <v>29</v>
      </c>
      <c r="GC18" s="481">
        <v>11</v>
      </c>
      <c r="GD18" s="481">
        <v>21</v>
      </c>
      <c r="GE18" s="481">
        <v>10</v>
      </c>
      <c r="GF18" s="481">
        <v>10</v>
      </c>
      <c r="GG18" s="481">
        <v>14</v>
      </c>
      <c r="GH18" s="481">
        <v>32</v>
      </c>
      <c r="GI18" s="481">
        <v>56</v>
      </c>
      <c r="GJ18" s="481">
        <v>14</v>
      </c>
      <c r="GK18" s="481">
        <v>18</v>
      </c>
      <c r="GL18" s="481">
        <v>19</v>
      </c>
      <c r="GM18" s="481">
        <v>18</v>
      </c>
      <c r="GN18" s="481">
        <v>10</v>
      </c>
      <c r="GO18" s="481">
        <v>9</v>
      </c>
      <c r="GP18" s="481">
        <v>17</v>
      </c>
      <c r="GQ18" s="481">
        <v>28</v>
      </c>
      <c r="GR18" s="481">
        <v>17</v>
      </c>
      <c r="GS18" s="481">
        <v>46</v>
      </c>
      <c r="GT18" s="481">
        <v>32</v>
      </c>
      <c r="GU18" s="481">
        <v>23</v>
      </c>
      <c r="GV18" s="481">
        <v>22</v>
      </c>
      <c r="GW18" s="481">
        <v>19</v>
      </c>
      <c r="GX18" s="481">
        <v>36</v>
      </c>
      <c r="GY18" s="481">
        <v>12</v>
      </c>
      <c r="GZ18" s="481">
        <v>24</v>
      </c>
      <c r="HA18" s="481">
        <v>7</v>
      </c>
      <c r="HB18" s="481">
        <v>39</v>
      </c>
      <c r="HC18" s="481">
        <v>19</v>
      </c>
      <c r="HD18" s="481">
        <v>14</v>
      </c>
      <c r="HE18" s="481">
        <v>88</v>
      </c>
      <c r="HF18" s="481">
        <v>53</v>
      </c>
      <c r="HG18" s="481">
        <v>6</v>
      </c>
      <c r="HH18" s="481">
        <v>5</v>
      </c>
      <c r="HI18" s="481">
        <v>11</v>
      </c>
      <c r="HJ18" s="481">
        <v>29</v>
      </c>
      <c r="HK18" s="481">
        <v>18</v>
      </c>
      <c r="HL18" s="481">
        <v>18</v>
      </c>
      <c r="HM18" s="481">
        <v>15</v>
      </c>
      <c r="HN18" s="481">
        <v>22</v>
      </c>
      <c r="HO18" s="481">
        <v>32</v>
      </c>
      <c r="HP18" s="481">
        <v>28</v>
      </c>
      <c r="HQ18" s="481">
        <v>10</v>
      </c>
      <c r="HR18" s="481">
        <v>53</v>
      </c>
      <c r="HS18" s="481">
        <v>51</v>
      </c>
      <c r="HT18" s="481">
        <v>38</v>
      </c>
      <c r="HU18" s="481">
        <v>20</v>
      </c>
      <c r="HV18" s="481">
        <v>41</v>
      </c>
      <c r="HW18" s="481">
        <v>60</v>
      </c>
      <c r="HX18" s="481">
        <v>29</v>
      </c>
      <c r="HY18" s="481">
        <v>29</v>
      </c>
      <c r="HZ18" s="481">
        <v>14</v>
      </c>
      <c r="IA18" s="481">
        <v>22</v>
      </c>
      <c r="IB18" s="481">
        <v>0</v>
      </c>
      <c r="IC18" s="481">
        <v>18</v>
      </c>
      <c r="ID18" s="481">
        <v>12</v>
      </c>
      <c r="IE18" s="481">
        <v>16</v>
      </c>
      <c r="IF18" s="481">
        <v>23</v>
      </c>
      <c r="IG18" s="481">
        <v>20</v>
      </c>
      <c r="IH18" s="481">
        <v>44</v>
      </c>
      <c r="II18" s="481">
        <v>21</v>
      </c>
      <c r="IJ18" s="481">
        <v>21</v>
      </c>
      <c r="IK18" s="481">
        <v>20</v>
      </c>
      <c r="IL18" s="481">
        <v>178</v>
      </c>
      <c r="IM18" s="481">
        <v>126</v>
      </c>
      <c r="IN18" s="481">
        <v>69</v>
      </c>
      <c r="IO18" s="481">
        <v>28</v>
      </c>
      <c r="IP18" s="481">
        <v>33</v>
      </c>
      <c r="IQ18" s="481">
        <v>25</v>
      </c>
      <c r="IR18" s="481">
        <v>26</v>
      </c>
      <c r="IS18" s="481">
        <v>19</v>
      </c>
      <c r="IT18" s="481">
        <v>20</v>
      </c>
      <c r="IU18" s="481">
        <v>16</v>
      </c>
      <c r="IV18" s="481">
        <v>37</v>
      </c>
      <c r="IW18" s="481">
        <v>10</v>
      </c>
      <c r="IX18" s="481">
        <v>14</v>
      </c>
      <c r="IY18" s="481">
        <v>9</v>
      </c>
      <c r="IZ18" s="481">
        <v>19</v>
      </c>
      <c r="JA18" s="481">
        <v>15</v>
      </c>
      <c r="JB18" s="481">
        <v>9</v>
      </c>
      <c r="JC18" s="481">
        <v>5</v>
      </c>
      <c r="JD18" s="481">
        <v>5</v>
      </c>
      <c r="JE18" s="481">
        <v>14</v>
      </c>
      <c r="JF18" s="481">
        <v>19</v>
      </c>
      <c r="JG18" s="481">
        <v>124</v>
      </c>
      <c r="JH18" s="481">
        <v>42</v>
      </c>
      <c r="JI18" s="481">
        <v>27</v>
      </c>
      <c r="JJ18" s="481">
        <v>12</v>
      </c>
      <c r="JK18" s="481">
        <v>32</v>
      </c>
      <c r="JL18" s="481">
        <v>19</v>
      </c>
      <c r="JM18" s="481">
        <v>18</v>
      </c>
      <c r="JN18" s="481">
        <v>30</v>
      </c>
      <c r="JO18" s="481">
        <v>43</v>
      </c>
      <c r="JP18" s="481">
        <v>97</v>
      </c>
      <c r="JQ18" s="481">
        <v>15</v>
      </c>
      <c r="JR18" s="481">
        <v>20</v>
      </c>
      <c r="JS18" s="481">
        <v>28</v>
      </c>
      <c r="JT18" s="481">
        <v>22</v>
      </c>
      <c r="JU18" s="481">
        <v>43</v>
      </c>
      <c r="JV18" s="481">
        <v>20</v>
      </c>
      <c r="JW18" s="481">
        <v>9</v>
      </c>
      <c r="JX18" s="481">
        <v>9</v>
      </c>
      <c r="JY18" s="481">
        <v>15</v>
      </c>
      <c r="JZ18" s="481">
        <v>17</v>
      </c>
      <c r="KA18" s="481">
        <v>27</v>
      </c>
      <c r="KB18" s="481">
        <v>96</v>
      </c>
    </row>
    <row r="19" spans="1:288" ht="23.25" customHeight="1" x14ac:dyDescent="0.3">
      <c r="A19" s="164"/>
      <c r="B19" s="290" t="s">
        <v>590</v>
      </c>
      <c r="C19" s="481">
        <v>4862</v>
      </c>
      <c r="D19" s="481">
        <v>1431</v>
      </c>
      <c r="E19" s="481">
        <v>909</v>
      </c>
      <c r="F19" s="481">
        <v>1215</v>
      </c>
      <c r="G19" s="481">
        <v>1306</v>
      </c>
      <c r="H19" s="481" t="s">
        <v>97</v>
      </c>
      <c r="I19" s="479"/>
      <c r="J19" s="481">
        <v>125</v>
      </c>
      <c r="K19" s="481">
        <v>76</v>
      </c>
      <c r="L19" s="481">
        <v>71</v>
      </c>
      <c r="M19" s="481">
        <v>6</v>
      </c>
      <c r="N19" s="481">
        <v>29</v>
      </c>
      <c r="O19" s="481">
        <v>11</v>
      </c>
      <c r="P19" s="481">
        <v>7</v>
      </c>
      <c r="Q19" s="481">
        <v>41</v>
      </c>
      <c r="R19" s="481">
        <v>12</v>
      </c>
      <c r="S19" s="481">
        <v>7</v>
      </c>
      <c r="T19" s="481">
        <v>8</v>
      </c>
      <c r="U19" s="481">
        <v>11</v>
      </c>
      <c r="V19" s="481">
        <v>11</v>
      </c>
      <c r="W19" s="481">
        <v>27</v>
      </c>
      <c r="X19" s="481">
        <v>24</v>
      </c>
      <c r="Y19" s="481">
        <v>16</v>
      </c>
      <c r="Z19" s="481">
        <v>12</v>
      </c>
      <c r="AA19" s="481">
        <v>26</v>
      </c>
      <c r="AB19" s="481">
        <v>5</v>
      </c>
      <c r="AC19" s="481">
        <v>11</v>
      </c>
      <c r="AD19" s="481">
        <v>8</v>
      </c>
      <c r="AE19" s="481">
        <v>21</v>
      </c>
      <c r="AF19" s="481">
        <v>14</v>
      </c>
      <c r="AG19" s="481">
        <v>15</v>
      </c>
      <c r="AH19" s="481">
        <v>14</v>
      </c>
      <c r="AI19" s="481" t="s">
        <v>97</v>
      </c>
      <c r="AJ19" s="481">
        <v>12</v>
      </c>
      <c r="AK19" s="481">
        <v>9</v>
      </c>
      <c r="AL19" s="481">
        <v>6</v>
      </c>
      <c r="AM19" s="481">
        <v>12</v>
      </c>
      <c r="AN19" s="481">
        <v>18</v>
      </c>
      <c r="AO19" s="481">
        <v>22</v>
      </c>
      <c r="AP19" s="481">
        <v>19</v>
      </c>
      <c r="AQ19" s="481">
        <v>25</v>
      </c>
      <c r="AR19" s="481">
        <v>13</v>
      </c>
      <c r="AS19" s="481">
        <v>16</v>
      </c>
      <c r="AT19" s="481">
        <v>94</v>
      </c>
      <c r="AU19" s="481">
        <v>72</v>
      </c>
      <c r="AV19" s="481">
        <v>10</v>
      </c>
      <c r="AW19" s="481">
        <v>22</v>
      </c>
      <c r="AX19" s="481">
        <v>33</v>
      </c>
      <c r="AY19" s="481">
        <v>16</v>
      </c>
      <c r="AZ19" s="481">
        <v>25</v>
      </c>
      <c r="BA19" s="481">
        <v>7</v>
      </c>
      <c r="BB19" s="481">
        <v>3</v>
      </c>
      <c r="BC19" s="481">
        <v>8</v>
      </c>
      <c r="BD19" s="481">
        <v>19</v>
      </c>
      <c r="BE19" s="481">
        <v>48</v>
      </c>
      <c r="BF19" s="481">
        <v>11</v>
      </c>
      <c r="BG19" s="481">
        <v>31</v>
      </c>
      <c r="BH19" s="481">
        <v>24</v>
      </c>
      <c r="BI19" s="481">
        <v>5</v>
      </c>
      <c r="BJ19" s="481">
        <v>75</v>
      </c>
      <c r="BK19" s="481">
        <v>36</v>
      </c>
      <c r="BL19" s="481">
        <v>29</v>
      </c>
      <c r="BM19" s="481">
        <v>10</v>
      </c>
      <c r="BN19" s="481">
        <v>21</v>
      </c>
      <c r="BO19" s="481">
        <v>5</v>
      </c>
      <c r="BP19" s="481">
        <v>17</v>
      </c>
      <c r="BQ19" s="481">
        <v>19</v>
      </c>
      <c r="BR19" s="481">
        <v>140</v>
      </c>
      <c r="BS19" s="481">
        <v>53</v>
      </c>
      <c r="BT19" s="481">
        <v>46</v>
      </c>
      <c r="BU19" s="481">
        <v>34</v>
      </c>
      <c r="BV19" s="481">
        <v>9</v>
      </c>
      <c r="BW19" s="481">
        <v>8</v>
      </c>
      <c r="BX19" s="481">
        <v>16</v>
      </c>
      <c r="BY19" s="481">
        <v>27</v>
      </c>
      <c r="BZ19" s="481">
        <v>14</v>
      </c>
      <c r="CA19" s="481">
        <v>25</v>
      </c>
      <c r="CB19" s="481">
        <v>11</v>
      </c>
      <c r="CC19" s="481">
        <v>15</v>
      </c>
      <c r="CD19" s="481">
        <v>8</v>
      </c>
      <c r="CE19" s="481">
        <v>5</v>
      </c>
      <c r="CF19" s="481" t="s">
        <v>97</v>
      </c>
      <c r="CG19" s="481" t="s">
        <v>97</v>
      </c>
      <c r="CH19" s="481" t="s">
        <v>97</v>
      </c>
      <c r="CI19" s="481" t="s">
        <v>97</v>
      </c>
      <c r="CJ19" s="481" t="s">
        <v>97</v>
      </c>
      <c r="CK19" s="481" t="s">
        <v>97</v>
      </c>
      <c r="CL19" s="481" t="s">
        <v>97</v>
      </c>
      <c r="CM19" s="481" t="s">
        <v>97</v>
      </c>
      <c r="CN19" s="481" t="s">
        <v>97</v>
      </c>
      <c r="CO19" s="481" t="s">
        <v>97</v>
      </c>
      <c r="CP19" s="481" t="s">
        <v>97</v>
      </c>
      <c r="CQ19" s="481" t="s">
        <v>97</v>
      </c>
      <c r="CR19" s="481" t="s">
        <v>97</v>
      </c>
      <c r="CS19" s="481" t="s">
        <v>97</v>
      </c>
      <c r="CT19" s="481" t="s">
        <v>97</v>
      </c>
      <c r="CU19" s="481" t="s">
        <v>97</v>
      </c>
      <c r="CV19" s="481">
        <v>31</v>
      </c>
      <c r="CW19" s="481">
        <v>7</v>
      </c>
      <c r="CX19" s="481">
        <v>28</v>
      </c>
      <c r="CY19" s="481">
        <v>19</v>
      </c>
      <c r="CZ19" s="481">
        <v>3</v>
      </c>
      <c r="DA19" s="481" t="s">
        <v>97</v>
      </c>
      <c r="DB19" s="481">
        <v>188</v>
      </c>
      <c r="DC19" s="481">
        <v>55</v>
      </c>
      <c r="DD19" s="481">
        <v>17</v>
      </c>
      <c r="DE19" s="481">
        <v>35</v>
      </c>
      <c r="DF19" s="481">
        <v>16</v>
      </c>
      <c r="DG19" s="481">
        <v>23</v>
      </c>
      <c r="DH19" s="481">
        <v>23</v>
      </c>
      <c r="DI19" s="481">
        <v>2</v>
      </c>
      <c r="DJ19" s="481">
        <v>26</v>
      </c>
      <c r="DK19" s="481">
        <v>9</v>
      </c>
      <c r="DL19" s="481">
        <v>111</v>
      </c>
      <c r="DM19" s="481">
        <v>94</v>
      </c>
      <c r="DN19" s="481">
        <v>135</v>
      </c>
      <c r="DO19" s="481">
        <v>129</v>
      </c>
      <c r="DP19" s="481">
        <v>97</v>
      </c>
      <c r="DQ19" s="481">
        <v>76</v>
      </c>
      <c r="DR19" s="481">
        <v>80</v>
      </c>
      <c r="DS19" s="481">
        <v>79</v>
      </c>
      <c r="DT19" s="481">
        <v>32</v>
      </c>
      <c r="DU19" s="481">
        <v>41</v>
      </c>
      <c r="DV19" s="481">
        <v>46</v>
      </c>
      <c r="DW19" s="481">
        <v>18</v>
      </c>
      <c r="DX19" s="481">
        <v>11</v>
      </c>
      <c r="DY19" s="481">
        <v>16</v>
      </c>
      <c r="DZ19" s="481">
        <v>62</v>
      </c>
      <c r="EA19" s="481">
        <v>53</v>
      </c>
      <c r="EB19" s="481">
        <v>47</v>
      </c>
      <c r="EC19" s="481">
        <v>31</v>
      </c>
      <c r="ED19" s="481">
        <v>19</v>
      </c>
      <c r="EE19" s="481">
        <v>7</v>
      </c>
      <c r="EF19" s="481">
        <v>2</v>
      </c>
      <c r="EG19" s="481">
        <v>22</v>
      </c>
      <c r="EH19" s="481">
        <v>18</v>
      </c>
      <c r="EI19" s="481">
        <v>5</v>
      </c>
      <c r="EJ19" s="481">
        <v>4</v>
      </c>
      <c r="EK19" s="481">
        <v>4</v>
      </c>
      <c r="EL19" s="481">
        <v>5</v>
      </c>
      <c r="EM19" s="481">
        <v>5</v>
      </c>
      <c r="EN19" s="481">
        <v>18</v>
      </c>
      <c r="EO19" s="481">
        <v>11</v>
      </c>
      <c r="EP19" s="481">
        <v>8</v>
      </c>
      <c r="EQ19" s="481">
        <v>6</v>
      </c>
      <c r="ER19" s="481">
        <v>9</v>
      </c>
      <c r="ES19" s="481">
        <v>11</v>
      </c>
      <c r="ET19" s="481">
        <v>28</v>
      </c>
      <c r="EU19" s="481">
        <v>5</v>
      </c>
      <c r="EV19" s="481">
        <v>7</v>
      </c>
      <c r="EW19" s="481">
        <v>5</v>
      </c>
      <c r="EX19" s="481">
        <v>9</v>
      </c>
      <c r="EY19" s="481">
        <v>10</v>
      </c>
      <c r="EZ19" s="481">
        <v>18</v>
      </c>
      <c r="FA19" s="481">
        <v>18</v>
      </c>
      <c r="FB19" s="481">
        <v>24</v>
      </c>
      <c r="FC19" s="481">
        <v>14</v>
      </c>
      <c r="FD19" s="481">
        <v>2</v>
      </c>
      <c r="FE19" s="481">
        <v>2</v>
      </c>
      <c r="FF19" s="481">
        <v>4</v>
      </c>
      <c r="FG19" s="481">
        <v>13</v>
      </c>
      <c r="FH19" s="481">
        <v>2</v>
      </c>
      <c r="FI19" s="481">
        <v>4</v>
      </c>
      <c r="FJ19" s="481">
        <v>5</v>
      </c>
      <c r="FK19" s="481">
        <v>3</v>
      </c>
      <c r="FL19" s="481">
        <v>11</v>
      </c>
      <c r="FM19" s="481">
        <v>4</v>
      </c>
      <c r="FN19" s="481">
        <v>5</v>
      </c>
      <c r="FO19" s="481">
        <v>5</v>
      </c>
      <c r="FP19" s="481">
        <v>2</v>
      </c>
      <c r="FQ19" s="481">
        <v>3</v>
      </c>
      <c r="FR19" s="481">
        <v>17</v>
      </c>
      <c r="FS19" s="481">
        <v>5</v>
      </c>
      <c r="FT19" s="481">
        <v>4</v>
      </c>
      <c r="FU19" s="481">
        <v>7</v>
      </c>
      <c r="FV19" s="481">
        <v>7</v>
      </c>
      <c r="FW19" s="481">
        <v>6</v>
      </c>
      <c r="FX19" s="481">
        <v>32</v>
      </c>
      <c r="FY19" s="481">
        <v>9</v>
      </c>
      <c r="FZ19" s="481">
        <v>3</v>
      </c>
      <c r="GA19" s="481">
        <v>8</v>
      </c>
      <c r="GB19" s="481">
        <v>7</v>
      </c>
      <c r="GC19" s="481">
        <v>7</v>
      </c>
      <c r="GD19" s="481">
        <v>7</v>
      </c>
      <c r="GE19" s="481">
        <v>2</v>
      </c>
      <c r="GF19" s="481">
        <v>3</v>
      </c>
      <c r="GG19" s="481">
        <v>1</v>
      </c>
      <c r="GH19" s="481">
        <v>7</v>
      </c>
      <c r="GI19" s="481">
        <v>18</v>
      </c>
      <c r="GJ19" s="481">
        <v>2</v>
      </c>
      <c r="GK19" s="481">
        <v>2</v>
      </c>
      <c r="GL19" s="481">
        <v>4</v>
      </c>
      <c r="GM19" s="481">
        <v>5</v>
      </c>
      <c r="GN19" s="481">
        <v>4</v>
      </c>
      <c r="GO19" s="481">
        <v>2</v>
      </c>
      <c r="GP19" s="481">
        <v>5</v>
      </c>
      <c r="GQ19" s="481">
        <v>9</v>
      </c>
      <c r="GR19" s="481">
        <v>2</v>
      </c>
      <c r="GS19" s="481">
        <v>10</v>
      </c>
      <c r="GT19" s="481">
        <v>3</v>
      </c>
      <c r="GU19" s="481">
        <v>2</v>
      </c>
      <c r="GV19" s="481">
        <v>6</v>
      </c>
      <c r="GW19" s="481">
        <v>6</v>
      </c>
      <c r="GX19" s="481">
        <v>8</v>
      </c>
      <c r="GY19" s="481">
        <v>4</v>
      </c>
      <c r="GZ19" s="481">
        <v>2</v>
      </c>
      <c r="HA19" s="481">
        <v>2</v>
      </c>
      <c r="HB19" s="481">
        <v>6</v>
      </c>
      <c r="HC19" s="481">
        <v>5</v>
      </c>
      <c r="HD19" s="481">
        <v>1</v>
      </c>
      <c r="HE19" s="481">
        <v>24</v>
      </c>
      <c r="HF19" s="481">
        <v>15</v>
      </c>
      <c r="HG19" s="481">
        <v>7</v>
      </c>
      <c r="HH19" s="481">
        <v>6</v>
      </c>
      <c r="HI19" s="481">
        <v>3</v>
      </c>
      <c r="HJ19" s="481">
        <v>12</v>
      </c>
      <c r="HK19" s="481">
        <v>6</v>
      </c>
      <c r="HL19" s="481">
        <v>7</v>
      </c>
      <c r="HM19" s="481">
        <v>5</v>
      </c>
      <c r="HN19" s="481">
        <v>10</v>
      </c>
      <c r="HO19" s="481">
        <v>10</v>
      </c>
      <c r="HP19" s="481">
        <v>9</v>
      </c>
      <c r="HQ19" s="481">
        <v>1</v>
      </c>
      <c r="HR19" s="481">
        <v>12</v>
      </c>
      <c r="HS19" s="481">
        <v>5</v>
      </c>
      <c r="HT19" s="481">
        <v>3</v>
      </c>
      <c r="HU19" s="481">
        <v>5</v>
      </c>
      <c r="HV19" s="481">
        <v>16</v>
      </c>
      <c r="HW19" s="481">
        <v>7</v>
      </c>
      <c r="HX19" s="481">
        <v>4</v>
      </c>
      <c r="HY19" s="481">
        <v>9</v>
      </c>
      <c r="HZ19" s="481">
        <v>2</v>
      </c>
      <c r="IA19" s="481">
        <v>6</v>
      </c>
      <c r="IB19" s="481">
        <v>4</v>
      </c>
      <c r="IC19" s="481">
        <v>5</v>
      </c>
      <c r="ID19" s="481">
        <v>4</v>
      </c>
      <c r="IE19" s="481">
        <v>2</v>
      </c>
      <c r="IF19" s="481">
        <v>4</v>
      </c>
      <c r="IG19" s="481">
        <v>9</v>
      </c>
      <c r="IH19" s="481">
        <v>11</v>
      </c>
      <c r="II19" s="481">
        <v>4</v>
      </c>
      <c r="IJ19" s="481">
        <v>5</v>
      </c>
      <c r="IK19" s="481">
        <v>3</v>
      </c>
      <c r="IL19" s="481">
        <v>31</v>
      </c>
      <c r="IM19" s="481">
        <v>32</v>
      </c>
      <c r="IN19" s="481">
        <v>14</v>
      </c>
      <c r="IO19" s="481">
        <v>7</v>
      </c>
      <c r="IP19" s="481">
        <v>9</v>
      </c>
      <c r="IQ19" s="481">
        <v>5</v>
      </c>
      <c r="IR19" s="481">
        <v>5</v>
      </c>
      <c r="IS19" s="481">
        <v>5</v>
      </c>
      <c r="IT19" s="481">
        <v>8</v>
      </c>
      <c r="IU19" s="481">
        <v>9</v>
      </c>
      <c r="IV19" s="481">
        <v>19</v>
      </c>
      <c r="IW19" s="481">
        <v>2</v>
      </c>
      <c r="IX19" s="481">
        <v>5</v>
      </c>
      <c r="IY19" s="481">
        <v>3</v>
      </c>
      <c r="IZ19" s="481">
        <v>6</v>
      </c>
      <c r="JA19" s="481">
        <v>6</v>
      </c>
      <c r="JB19" s="481">
        <v>4</v>
      </c>
      <c r="JC19" s="481">
        <v>3</v>
      </c>
      <c r="JD19" s="481">
        <v>2</v>
      </c>
      <c r="JE19" s="481">
        <v>5</v>
      </c>
      <c r="JF19" s="481">
        <v>7</v>
      </c>
      <c r="JG19" s="481">
        <v>51</v>
      </c>
      <c r="JH19" s="481">
        <v>21</v>
      </c>
      <c r="JI19" s="481">
        <v>11</v>
      </c>
      <c r="JJ19" s="481">
        <v>7</v>
      </c>
      <c r="JK19" s="481">
        <v>6</v>
      </c>
      <c r="JL19" s="481">
        <v>6</v>
      </c>
      <c r="JM19" s="481">
        <v>6</v>
      </c>
      <c r="JN19" s="481">
        <v>12</v>
      </c>
      <c r="JO19" s="481">
        <v>16</v>
      </c>
      <c r="JP19" s="481">
        <v>38</v>
      </c>
      <c r="JQ19" s="481">
        <v>7</v>
      </c>
      <c r="JR19" s="481">
        <v>9</v>
      </c>
      <c r="JS19" s="481">
        <v>14</v>
      </c>
      <c r="JT19" s="481">
        <v>9</v>
      </c>
      <c r="JU19" s="481">
        <v>19</v>
      </c>
      <c r="JV19" s="481">
        <v>6</v>
      </c>
      <c r="JW19" s="481">
        <v>3</v>
      </c>
      <c r="JX19" s="481">
        <v>5</v>
      </c>
      <c r="JY19" s="481">
        <v>7</v>
      </c>
      <c r="JZ19" s="481">
        <v>5</v>
      </c>
      <c r="KA19" s="481">
        <v>7</v>
      </c>
      <c r="KB19" s="481" t="s">
        <v>97</v>
      </c>
    </row>
    <row r="20" spans="1:288" ht="23.25" customHeight="1" x14ac:dyDescent="0.3">
      <c r="A20" s="164"/>
      <c r="B20" s="291" t="s">
        <v>1452</v>
      </c>
      <c r="C20" s="481">
        <v>19069</v>
      </c>
      <c r="D20" s="481">
        <v>8865</v>
      </c>
      <c r="E20" s="481">
        <v>4103</v>
      </c>
      <c r="F20" s="481">
        <v>2759</v>
      </c>
      <c r="G20" s="481">
        <v>3243</v>
      </c>
      <c r="H20" s="481">
        <v>96</v>
      </c>
      <c r="I20" s="479"/>
      <c r="J20" s="481">
        <v>802</v>
      </c>
      <c r="K20" s="481">
        <v>315</v>
      </c>
      <c r="L20" s="481">
        <v>462</v>
      </c>
      <c r="M20" s="481">
        <v>29</v>
      </c>
      <c r="N20" s="481">
        <v>71</v>
      </c>
      <c r="O20" s="481">
        <v>227</v>
      </c>
      <c r="P20" s="481">
        <v>220</v>
      </c>
      <c r="Q20" s="481">
        <v>183</v>
      </c>
      <c r="R20" s="481">
        <v>150</v>
      </c>
      <c r="S20" s="481">
        <v>174</v>
      </c>
      <c r="T20" s="481">
        <v>91</v>
      </c>
      <c r="U20" s="481">
        <v>84</v>
      </c>
      <c r="V20" s="481">
        <v>103</v>
      </c>
      <c r="W20" s="481">
        <v>64</v>
      </c>
      <c r="X20" s="481">
        <v>88</v>
      </c>
      <c r="Y20" s="481">
        <v>110</v>
      </c>
      <c r="Z20" s="481">
        <v>64</v>
      </c>
      <c r="AA20" s="481">
        <v>77</v>
      </c>
      <c r="AB20" s="481">
        <v>50</v>
      </c>
      <c r="AC20" s="481">
        <v>62</v>
      </c>
      <c r="AD20" s="481">
        <v>63</v>
      </c>
      <c r="AE20" s="481">
        <v>40</v>
      </c>
      <c r="AF20" s="481">
        <v>33</v>
      </c>
      <c r="AG20" s="481">
        <v>27</v>
      </c>
      <c r="AH20" s="481">
        <v>142</v>
      </c>
      <c r="AI20" s="481">
        <v>19</v>
      </c>
      <c r="AJ20" s="481">
        <v>155</v>
      </c>
      <c r="AK20" s="481">
        <v>81</v>
      </c>
      <c r="AL20" s="481">
        <v>32</v>
      </c>
      <c r="AM20" s="481">
        <v>116</v>
      </c>
      <c r="AN20" s="481">
        <v>203</v>
      </c>
      <c r="AO20" s="481">
        <v>110</v>
      </c>
      <c r="AP20" s="481">
        <v>73</v>
      </c>
      <c r="AQ20" s="481">
        <v>107</v>
      </c>
      <c r="AR20" s="481">
        <v>67</v>
      </c>
      <c r="AS20" s="481">
        <v>71</v>
      </c>
      <c r="AT20" s="481">
        <v>1072</v>
      </c>
      <c r="AU20" s="481">
        <v>446</v>
      </c>
      <c r="AV20" s="481">
        <v>155</v>
      </c>
      <c r="AW20" s="481">
        <v>155</v>
      </c>
      <c r="AX20" s="481">
        <v>190</v>
      </c>
      <c r="AY20" s="481">
        <v>140</v>
      </c>
      <c r="AZ20" s="481">
        <v>140</v>
      </c>
      <c r="BA20" s="481">
        <v>71</v>
      </c>
      <c r="BB20" s="481">
        <v>40</v>
      </c>
      <c r="BC20" s="481">
        <v>53</v>
      </c>
      <c r="BD20" s="481">
        <v>149</v>
      </c>
      <c r="BE20" s="481">
        <v>71</v>
      </c>
      <c r="BF20" s="481">
        <v>62</v>
      </c>
      <c r="BG20" s="481">
        <v>10</v>
      </c>
      <c r="BH20" s="481">
        <v>17</v>
      </c>
      <c r="BI20" s="481">
        <v>26</v>
      </c>
      <c r="BJ20" s="481">
        <v>363</v>
      </c>
      <c r="BK20" s="481">
        <v>290</v>
      </c>
      <c r="BL20" s="481">
        <v>157</v>
      </c>
      <c r="BM20" s="481">
        <v>84</v>
      </c>
      <c r="BN20" s="481">
        <v>118</v>
      </c>
      <c r="BO20" s="481">
        <v>94</v>
      </c>
      <c r="BP20" s="481">
        <v>124</v>
      </c>
      <c r="BQ20" s="481">
        <v>41</v>
      </c>
      <c r="BR20" s="481">
        <v>255</v>
      </c>
      <c r="BS20" s="481">
        <v>389</v>
      </c>
      <c r="BT20" s="481">
        <v>154</v>
      </c>
      <c r="BU20" s="481">
        <v>162</v>
      </c>
      <c r="BV20" s="481">
        <v>105</v>
      </c>
      <c r="BW20" s="481">
        <v>95</v>
      </c>
      <c r="BX20" s="481">
        <v>88</v>
      </c>
      <c r="BY20" s="481">
        <v>71</v>
      </c>
      <c r="BZ20" s="481">
        <v>70</v>
      </c>
      <c r="CA20" s="481">
        <v>59</v>
      </c>
      <c r="CB20" s="481">
        <v>47</v>
      </c>
      <c r="CC20" s="481">
        <v>39</v>
      </c>
      <c r="CD20" s="481">
        <v>44</v>
      </c>
      <c r="CE20" s="481">
        <v>21</v>
      </c>
      <c r="CF20" s="481">
        <v>85</v>
      </c>
      <c r="CG20" s="481">
        <v>49</v>
      </c>
      <c r="CH20" s="481">
        <v>53</v>
      </c>
      <c r="CI20" s="481">
        <v>39</v>
      </c>
      <c r="CJ20" s="481">
        <v>41</v>
      </c>
      <c r="CK20" s="481">
        <v>23</v>
      </c>
      <c r="CL20" s="481">
        <v>24</v>
      </c>
      <c r="CM20" s="481">
        <v>27</v>
      </c>
      <c r="CN20" s="481">
        <v>21</v>
      </c>
      <c r="CO20" s="481">
        <v>24</v>
      </c>
      <c r="CP20" s="481">
        <v>18</v>
      </c>
      <c r="CQ20" s="481">
        <v>21</v>
      </c>
      <c r="CR20" s="481">
        <v>10</v>
      </c>
      <c r="CS20" s="481">
        <v>11</v>
      </c>
      <c r="CT20" s="481">
        <v>5</v>
      </c>
      <c r="CU20" s="481">
        <v>7</v>
      </c>
      <c r="CV20" s="481">
        <v>185</v>
      </c>
      <c r="CW20" s="481">
        <v>32</v>
      </c>
      <c r="CX20" s="481">
        <v>229</v>
      </c>
      <c r="CY20" s="481">
        <v>91</v>
      </c>
      <c r="CZ20" s="481">
        <v>73</v>
      </c>
      <c r="DA20" s="481">
        <v>11</v>
      </c>
      <c r="DB20" s="481">
        <v>220</v>
      </c>
      <c r="DC20" s="481">
        <v>258</v>
      </c>
      <c r="DD20" s="481">
        <v>127</v>
      </c>
      <c r="DE20" s="481">
        <v>115</v>
      </c>
      <c r="DF20" s="481">
        <v>94</v>
      </c>
      <c r="DG20" s="481">
        <v>141</v>
      </c>
      <c r="DH20" s="481">
        <v>68</v>
      </c>
      <c r="DI20" s="481">
        <v>39</v>
      </c>
      <c r="DJ20" s="481">
        <v>190</v>
      </c>
      <c r="DK20" s="481">
        <v>152</v>
      </c>
      <c r="DL20" s="481">
        <v>308</v>
      </c>
      <c r="DM20" s="481">
        <v>334</v>
      </c>
      <c r="DN20" s="481">
        <v>289</v>
      </c>
      <c r="DO20" s="481">
        <v>-64</v>
      </c>
      <c r="DP20" s="481">
        <v>215</v>
      </c>
      <c r="DQ20" s="481">
        <v>179</v>
      </c>
      <c r="DR20" s="481">
        <v>158</v>
      </c>
      <c r="DS20" s="481">
        <v>124</v>
      </c>
      <c r="DT20" s="481">
        <v>108</v>
      </c>
      <c r="DU20" s="481">
        <v>93</v>
      </c>
      <c r="DV20" s="481">
        <v>29</v>
      </c>
      <c r="DW20" s="481">
        <v>89</v>
      </c>
      <c r="DX20" s="481">
        <v>77</v>
      </c>
      <c r="DY20" s="481">
        <v>63</v>
      </c>
      <c r="DZ20" s="481">
        <v>226</v>
      </c>
      <c r="EA20" s="481">
        <v>228</v>
      </c>
      <c r="EB20" s="481">
        <v>163</v>
      </c>
      <c r="EC20" s="481">
        <v>43</v>
      </c>
      <c r="ED20" s="481">
        <v>28</v>
      </c>
      <c r="EE20" s="481">
        <v>4</v>
      </c>
      <c r="EF20" s="481">
        <v>4</v>
      </c>
      <c r="EG20" s="481">
        <v>53</v>
      </c>
      <c r="EH20" s="481">
        <v>59</v>
      </c>
      <c r="EI20" s="481">
        <v>17</v>
      </c>
      <c r="EJ20" s="481">
        <v>14</v>
      </c>
      <c r="EK20" s="481">
        <v>14</v>
      </c>
      <c r="EL20" s="481">
        <v>13</v>
      </c>
      <c r="EM20" s="481">
        <v>16</v>
      </c>
      <c r="EN20" s="481">
        <v>38</v>
      </c>
      <c r="EO20" s="481">
        <v>3</v>
      </c>
      <c r="EP20" s="481">
        <v>18</v>
      </c>
      <c r="EQ20" s="481">
        <v>14</v>
      </c>
      <c r="ER20" s="481">
        <v>19</v>
      </c>
      <c r="ES20" s="481">
        <v>18</v>
      </c>
      <c r="ET20" s="481">
        <v>57</v>
      </c>
      <c r="EU20" s="481">
        <v>9</v>
      </c>
      <c r="EV20" s="481">
        <v>17</v>
      </c>
      <c r="EW20" s="481">
        <v>12</v>
      </c>
      <c r="EX20" s="481">
        <v>16</v>
      </c>
      <c r="EY20" s="481">
        <v>33</v>
      </c>
      <c r="EZ20" s="481">
        <v>32</v>
      </c>
      <c r="FA20" s="481">
        <v>36</v>
      </c>
      <c r="FB20" s="481">
        <v>55</v>
      </c>
      <c r="FC20" s="481">
        <v>31</v>
      </c>
      <c r="FD20" s="481">
        <v>18</v>
      </c>
      <c r="FE20" s="481">
        <v>19</v>
      </c>
      <c r="FF20" s="481">
        <v>19</v>
      </c>
      <c r="FG20" s="481">
        <v>32</v>
      </c>
      <c r="FH20" s="481">
        <v>4</v>
      </c>
      <c r="FI20" s="481">
        <v>22</v>
      </c>
      <c r="FJ20" s="481">
        <v>15</v>
      </c>
      <c r="FK20" s="481">
        <v>11</v>
      </c>
      <c r="FL20" s="481">
        <v>36</v>
      </c>
      <c r="FM20" s="481">
        <v>23</v>
      </c>
      <c r="FN20" s="481">
        <v>30</v>
      </c>
      <c r="FO20" s="481">
        <v>14</v>
      </c>
      <c r="FP20" s="481">
        <v>9</v>
      </c>
      <c r="FQ20" s="481">
        <v>8</v>
      </c>
      <c r="FR20" s="481">
        <v>51</v>
      </c>
      <c r="FS20" s="481">
        <v>24</v>
      </c>
      <c r="FT20" s="481">
        <v>21</v>
      </c>
      <c r="FU20" s="481">
        <v>52</v>
      </c>
      <c r="FV20" s="481">
        <v>61</v>
      </c>
      <c r="FW20" s="481">
        <v>36</v>
      </c>
      <c r="FX20" s="481">
        <v>67</v>
      </c>
      <c r="FY20" s="481">
        <v>30</v>
      </c>
      <c r="FZ20" s="481">
        <v>9</v>
      </c>
      <c r="GA20" s="481">
        <v>11</v>
      </c>
      <c r="GB20" s="481">
        <v>22</v>
      </c>
      <c r="GC20" s="481">
        <v>4</v>
      </c>
      <c r="GD20" s="481">
        <v>14</v>
      </c>
      <c r="GE20" s="481">
        <v>7</v>
      </c>
      <c r="GF20" s="481">
        <v>6</v>
      </c>
      <c r="GG20" s="481">
        <v>13</v>
      </c>
      <c r="GH20" s="481">
        <v>25</v>
      </c>
      <c r="GI20" s="481">
        <v>38</v>
      </c>
      <c r="GJ20" s="481">
        <v>12</v>
      </c>
      <c r="GK20" s="481">
        <v>16</v>
      </c>
      <c r="GL20" s="481">
        <v>14</v>
      </c>
      <c r="GM20" s="481">
        <v>13</v>
      </c>
      <c r="GN20" s="481">
        <v>5</v>
      </c>
      <c r="GO20" s="481">
        <v>7</v>
      </c>
      <c r="GP20" s="481">
        <v>12</v>
      </c>
      <c r="GQ20" s="481">
        <v>19</v>
      </c>
      <c r="GR20" s="481">
        <v>15</v>
      </c>
      <c r="GS20" s="481">
        <v>36</v>
      </c>
      <c r="GT20" s="481">
        <v>29</v>
      </c>
      <c r="GU20" s="481">
        <v>21</v>
      </c>
      <c r="GV20" s="481">
        <v>15</v>
      </c>
      <c r="GW20" s="481">
        <v>13</v>
      </c>
      <c r="GX20" s="481">
        <v>27</v>
      </c>
      <c r="GY20" s="481">
        <v>8</v>
      </c>
      <c r="GZ20" s="481">
        <v>21</v>
      </c>
      <c r="HA20" s="481">
        <v>5</v>
      </c>
      <c r="HB20" s="481">
        <v>33</v>
      </c>
      <c r="HC20" s="481">
        <v>13</v>
      </c>
      <c r="HD20" s="481">
        <v>13</v>
      </c>
      <c r="HE20" s="481">
        <v>64</v>
      </c>
      <c r="HF20" s="481">
        <v>38</v>
      </c>
      <c r="HG20" s="481">
        <v>0</v>
      </c>
      <c r="HH20" s="481">
        <v>0</v>
      </c>
      <c r="HI20" s="481">
        <v>7</v>
      </c>
      <c r="HJ20" s="481">
        <v>17</v>
      </c>
      <c r="HK20" s="481">
        <v>12</v>
      </c>
      <c r="HL20" s="481">
        <v>11</v>
      </c>
      <c r="HM20" s="481">
        <v>9</v>
      </c>
      <c r="HN20" s="481">
        <v>11</v>
      </c>
      <c r="HO20" s="481">
        <v>22</v>
      </c>
      <c r="HP20" s="481">
        <v>19</v>
      </c>
      <c r="HQ20" s="481">
        <v>9</v>
      </c>
      <c r="HR20" s="481">
        <v>41</v>
      </c>
      <c r="HS20" s="481">
        <v>46</v>
      </c>
      <c r="HT20" s="481">
        <v>34</v>
      </c>
      <c r="HU20" s="481">
        <v>15</v>
      </c>
      <c r="HV20" s="481">
        <v>25</v>
      </c>
      <c r="HW20" s="481">
        <v>53</v>
      </c>
      <c r="HX20" s="481">
        <v>24</v>
      </c>
      <c r="HY20" s="481">
        <v>20</v>
      </c>
      <c r="HZ20" s="481">
        <v>12</v>
      </c>
      <c r="IA20" s="481">
        <v>15</v>
      </c>
      <c r="IB20" s="481">
        <v>-4</v>
      </c>
      <c r="IC20" s="481">
        <v>13</v>
      </c>
      <c r="ID20" s="481">
        <v>7</v>
      </c>
      <c r="IE20" s="481">
        <v>14</v>
      </c>
      <c r="IF20" s="481">
        <v>19</v>
      </c>
      <c r="IG20" s="481">
        <v>10</v>
      </c>
      <c r="IH20" s="481">
        <v>33</v>
      </c>
      <c r="II20" s="481">
        <v>17</v>
      </c>
      <c r="IJ20" s="481">
        <v>16</v>
      </c>
      <c r="IK20" s="481">
        <v>17</v>
      </c>
      <c r="IL20" s="481">
        <v>147</v>
      </c>
      <c r="IM20" s="481">
        <v>93</v>
      </c>
      <c r="IN20" s="481">
        <v>54</v>
      </c>
      <c r="IO20" s="481">
        <v>20</v>
      </c>
      <c r="IP20" s="481">
        <v>24</v>
      </c>
      <c r="IQ20" s="481">
        <v>20</v>
      </c>
      <c r="IR20" s="481">
        <v>20</v>
      </c>
      <c r="IS20" s="481">
        <v>13</v>
      </c>
      <c r="IT20" s="481">
        <v>11</v>
      </c>
      <c r="IU20" s="481">
        <v>6</v>
      </c>
      <c r="IV20" s="481">
        <v>18</v>
      </c>
      <c r="IW20" s="481">
        <v>7</v>
      </c>
      <c r="IX20" s="481">
        <v>9</v>
      </c>
      <c r="IY20" s="481">
        <v>6</v>
      </c>
      <c r="IZ20" s="481">
        <v>12</v>
      </c>
      <c r="JA20" s="481">
        <v>8</v>
      </c>
      <c r="JB20" s="481">
        <v>5</v>
      </c>
      <c r="JC20" s="481">
        <v>1</v>
      </c>
      <c r="JD20" s="481">
        <v>3</v>
      </c>
      <c r="JE20" s="481">
        <v>8</v>
      </c>
      <c r="JF20" s="481">
        <v>12</v>
      </c>
      <c r="JG20" s="481">
        <v>72</v>
      </c>
      <c r="JH20" s="481">
        <v>20</v>
      </c>
      <c r="JI20" s="481">
        <v>15</v>
      </c>
      <c r="JJ20" s="481">
        <v>4</v>
      </c>
      <c r="JK20" s="481">
        <v>26</v>
      </c>
      <c r="JL20" s="481">
        <v>12</v>
      </c>
      <c r="JM20" s="481">
        <v>11</v>
      </c>
      <c r="JN20" s="481">
        <v>17</v>
      </c>
      <c r="JO20" s="481">
        <v>26</v>
      </c>
      <c r="JP20" s="481">
        <v>59</v>
      </c>
      <c r="JQ20" s="481">
        <v>7</v>
      </c>
      <c r="JR20" s="481">
        <v>11</v>
      </c>
      <c r="JS20" s="481">
        <v>14</v>
      </c>
      <c r="JT20" s="481">
        <v>12</v>
      </c>
      <c r="JU20" s="481">
        <v>24</v>
      </c>
      <c r="JV20" s="481">
        <v>14</v>
      </c>
      <c r="JW20" s="481">
        <v>6</v>
      </c>
      <c r="JX20" s="481">
        <v>4</v>
      </c>
      <c r="JY20" s="481">
        <v>7</v>
      </c>
      <c r="JZ20" s="481">
        <v>11</v>
      </c>
      <c r="KA20" s="481">
        <v>19</v>
      </c>
      <c r="KB20" s="481">
        <v>96</v>
      </c>
    </row>
    <row r="21" spans="1:288" ht="18.649999999999999" customHeight="1" x14ac:dyDescent="0.3">
      <c r="A21" s="21"/>
      <c r="B21" s="163"/>
      <c r="C21" s="487"/>
      <c r="D21" s="487"/>
      <c r="E21" s="487"/>
      <c r="F21" s="487"/>
      <c r="G21" s="487"/>
      <c r="H21" s="487"/>
      <c r="I21" s="487"/>
      <c r="J21" s="487"/>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c r="IN21" s="488"/>
      <c r="IO21" s="488"/>
      <c r="IP21" s="488"/>
      <c r="IQ21" s="488"/>
      <c r="IR21" s="488"/>
      <c r="IS21" s="488"/>
      <c r="IT21" s="488"/>
      <c r="IU21" s="488"/>
      <c r="IV21" s="488"/>
      <c r="IW21" s="488"/>
      <c r="IX21" s="488"/>
      <c r="IY21" s="488"/>
      <c r="IZ21" s="488"/>
      <c r="JA21" s="488"/>
      <c r="JB21" s="488"/>
      <c r="JC21" s="488"/>
      <c r="JD21" s="488"/>
      <c r="JE21" s="488"/>
      <c r="JF21" s="488"/>
      <c r="JG21" s="488"/>
      <c r="JH21" s="488"/>
      <c r="JI21" s="488"/>
      <c r="JJ21" s="488"/>
      <c r="JK21" s="488"/>
      <c r="JL21" s="488"/>
      <c r="JM21" s="488"/>
      <c r="JN21" s="488"/>
      <c r="JO21" s="488"/>
      <c r="JP21" s="488"/>
      <c r="JQ21" s="488"/>
      <c r="JR21" s="488"/>
      <c r="JS21" s="488"/>
      <c r="JT21" s="488"/>
      <c r="JU21" s="488"/>
      <c r="JV21" s="488"/>
      <c r="JW21" s="488"/>
      <c r="JX21" s="488"/>
      <c r="JY21" s="488"/>
      <c r="JZ21" s="488"/>
      <c r="KA21" s="488"/>
      <c r="KB21" s="488"/>
    </row>
    <row r="22" spans="1:288" ht="23.25" customHeight="1" x14ac:dyDescent="0.3">
      <c r="A22" s="164"/>
      <c r="B22" s="364" t="s">
        <v>1453</v>
      </c>
      <c r="C22" s="481">
        <v>1002130</v>
      </c>
      <c r="D22" s="481">
        <v>442060</v>
      </c>
      <c r="E22" s="481">
        <v>188914</v>
      </c>
      <c r="F22" s="481">
        <v>176050</v>
      </c>
      <c r="G22" s="481">
        <v>189976</v>
      </c>
      <c r="H22" s="481">
        <v>5130</v>
      </c>
      <c r="I22" s="489"/>
      <c r="J22" s="481">
        <v>49100</v>
      </c>
      <c r="K22" s="481">
        <v>21700</v>
      </c>
      <c r="L22" s="481">
        <v>27200</v>
      </c>
      <c r="M22" s="481" t="s">
        <v>97</v>
      </c>
      <c r="N22" s="481" t="s">
        <v>97</v>
      </c>
      <c r="O22" s="481">
        <v>10600</v>
      </c>
      <c r="P22" s="481">
        <v>10600</v>
      </c>
      <c r="Q22" s="481">
        <v>11400</v>
      </c>
      <c r="R22" s="481">
        <v>7250</v>
      </c>
      <c r="S22" s="481">
        <v>8100</v>
      </c>
      <c r="T22" s="481">
        <v>5630</v>
      </c>
      <c r="U22" s="481">
        <v>4180</v>
      </c>
      <c r="V22" s="481">
        <v>4890</v>
      </c>
      <c r="W22" s="481">
        <v>4560</v>
      </c>
      <c r="X22" s="481">
        <v>5470</v>
      </c>
      <c r="Y22" s="481">
        <v>4830</v>
      </c>
      <c r="Z22" s="481">
        <v>3510</v>
      </c>
      <c r="AA22" s="481">
        <v>4830</v>
      </c>
      <c r="AB22" s="481">
        <v>2590</v>
      </c>
      <c r="AC22" s="481">
        <v>4120</v>
      </c>
      <c r="AD22" s="481">
        <v>2900</v>
      </c>
      <c r="AE22" s="481">
        <v>3220</v>
      </c>
      <c r="AF22" s="481">
        <v>2570</v>
      </c>
      <c r="AG22" s="481">
        <v>1880</v>
      </c>
      <c r="AH22" s="481">
        <v>6640</v>
      </c>
      <c r="AI22" s="481" t="s">
        <v>97</v>
      </c>
      <c r="AJ22" s="481">
        <v>5150</v>
      </c>
      <c r="AK22" s="481">
        <v>3420</v>
      </c>
      <c r="AL22" s="481">
        <v>1920</v>
      </c>
      <c r="AM22" s="481">
        <v>4190</v>
      </c>
      <c r="AN22" s="481">
        <v>8860</v>
      </c>
      <c r="AO22" s="481">
        <v>6440</v>
      </c>
      <c r="AP22" s="481">
        <v>2970</v>
      </c>
      <c r="AQ22" s="481">
        <v>6750</v>
      </c>
      <c r="AR22" s="481">
        <v>4410</v>
      </c>
      <c r="AS22" s="481">
        <v>4320</v>
      </c>
      <c r="AT22" s="481">
        <v>44500</v>
      </c>
      <c r="AU22" s="481">
        <v>18600</v>
      </c>
      <c r="AV22" s="481">
        <v>11700</v>
      </c>
      <c r="AW22" s="481">
        <v>8540</v>
      </c>
      <c r="AX22" s="481">
        <v>8180</v>
      </c>
      <c r="AY22" s="481">
        <v>6200</v>
      </c>
      <c r="AZ22" s="481">
        <v>5790</v>
      </c>
      <c r="BA22" s="481">
        <v>3750</v>
      </c>
      <c r="BB22" s="481">
        <v>1930</v>
      </c>
      <c r="BC22" s="481">
        <v>1940</v>
      </c>
      <c r="BD22" s="481">
        <v>7080</v>
      </c>
      <c r="BE22" s="481">
        <v>4470</v>
      </c>
      <c r="BF22" s="481">
        <v>2160</v>
      </c>
      <c r="BG22" s="481">
        <v>2330</v>
      </c>
      <c r="BH22" s="481">
        <v>2240</v>
      </c>
      <c r="BI22" s="481">
        <v>2140</v>
      </c>
      <c r="BJ22" s="481">
        <v>18700</v>
      </c>
      <c r="BK22" s="481">
        <v>12100</v>
      </c>
      <c r="BL22" s="481">
        <v>6200</v>
      </c>
      <c r="BM22" s="481">
        <v>3630</v>
      </c>
      <c r="BN22" s="481">
        <v>4140</v>
      </c>
      <c r="BO22" s="481">
        <v>2580</v>
      </c>
      <c r="BP22" s="481">
        <v>4630</v>
      </c>
      <c r="BQ22" s="481">
        <v>2330</v>
      </c>
      <c r="BR22" s="481">
        <v>17500</v>
      </c>
      <c r="BS22" s="481">
        <v>16300</v>
      </c>
      <c r="BT22" s="481">
        <v>10900</v>
      </c>
      <c r="BU22" s="481">
        <v>7810</v>
      </c>
      <c r="BV22" s="481">
        <v>4920</v>
      </c>
      <c r="BW22" s="481">
        <v>4490</v>
      </c>
      <c r="BX22" s="481">
        <v>4320</v>
      </c>
      <c r="BY22" s="481">
        <v>3740</v>
      </c>
      <c r="BZ22" s="481">
        <v>3400</v>
      </c>
      <c r="CA22" s="481">
        <v>3200</v>
      </c>
      <c r="CB22" s="481">
        <v>2660</v>
      </c>
      <c r="CC22" s="481">
        <v>2060</v>
      </c>
      <c r="CD22" s="481">
        <v>1900</v>
      </c>
      <c r="CE22" s="481">
        <v>1380</v>
      </c>
      <c r="CF22" s="481">
        <v>3150</v>
      </c>
      <c r="CG22" s="481">
        <v>1780</v>
      </c>
      <c r="CH22" s="481" t="s">
        <v>97</v>
      </c>
      <c r="CI22" s="481">
        <v>1400</v>
      </c>
      <c r="CJ22" s="481">
        <v>1160</v>
      </c>
      <c r="CK22" s="481">
        <v>886</v>
      </c>
      <c r="CL22" s="481">
        <v>884</v>
      </c>
      <c r="CM22" s="481">
        <v>882</v>
      </c>
      <c r="CN22" s="481">
        <v>896</v>
      </c>
      <c r="CO22" s="481" t="s">
        <v>97</v>
      </c>
      <c r="CP22" s="481">
        <v>680</v>
      </c>
      <c r="CQ22" s="481">
        <v>511</v>
      </c>
      <c r="CR22" s="481">
        <v>385</v>
      </c>
      <c r="CS22" s="481">
        <v>376</v>
      </c>
      <c r="CT22" s="481">
        <v>185</v>
      </c>
      <c r="CU22" s="481">
        <v>173</v>
      </c>
      <c r="CV22" s="481">
        <v>11100</v>
      </c>
      <c r="CW22" s="481">
        <v>2080</v>
      </c>
      <c r="CX22" s="481">
        <v>6910</v>
      </c>
      <c r="CY22" s="481">
        <v>2770</v>
      </c>
      <c r="CZ22" s="481" t="s">
        <v>97</v>
      </c>
      <c r="DA22" s="481">
        <v>756</v>
      </c>
      <c r="DB22" s="481">
        <v>18200</v>
      </c>
      <c r="DC22" s="481">
        <v>11200</v>
      </c>
      <c r="DD22" s="481" t="s">
        <v>97</v>
      </c>
      <c r="DE22" s="481">
        <v>5410</v>
      </c>
      <c r="DF22" s="481">
        <v>3890</v>
      </c>
      <c r="DG22" s="481">
        <v>5640</v>
      </c>
      <c r="DH22" s="481">
        <v>2020</v>
      </c>
      <c r="DI22" s="481">
        <v>1170</v>
      </c>
      <c r="DJ22" s="481">
        <v>8540</v>
      </c>
      <c r="DK22" s="481">
        <v>11300</v>
      </c>
      <c r="DL22" s="481">
        <v>21500</v>
      </c>
      <c r="DM22" s="481">
        <v>19200</v>
      </c>
      <c r="DN22" s="481">
        <v>16500</v>
      </c>
      <c r="DO22" s="481">
        <v>11900</v>
      </c>
      <c r="DP22" s="481">
        <v>12400</v>
      </c>
      <c r="DQ22" s="481">
        <v>11100</v>
      </c>
      <c r="DR22" s="481">
        <v>9650</v>
      </c>
      <c r="DS22" s="481">
        <v>8710</v>
      </c>
      <c r="DT22" s="481">
        <v>5440</v>
      </c>
      <c r="DU22" s="481">
        <v>5590</v>
      </c>
      <c r="DV22" s="481">
        <v>4380</v>
      </c>
      <c r="DW22" s="481">
        <v>4630</v>
      </c>
      <c r="DX22" s="481">
        <v>3510</v>
      </c>
      <c r="DY22" s="481">
        <v>3390</v>
      </c>
      <c r="DZ22" s="481">
        <v>12700</v>
      </c>
      <c r="EA22" s="481">
        <v>11400</v>
      </c>
      <c r="EB22" s="481">
        <v>10200</v>
      </c>
      <c r="EC22" s="481" t="s">
        <v>97</v>
      </c>
      <c r="ED22" s="481" t="s">
        <v>97</v>
      </c>
      <c r="EE22" s="481" t="s">
        <v>97</v>
      </c>
      <c r="EF22" s="481" t="s">
        <v>97</v>
      </c>
      <c r="EG22" s="481">
        <v>3850</v>
      </c>
      <c r="EH22" s="481">
        <v>3440</v>
      </c>
      <c r="EI22" s="481">
        <v>1060</v>
      </c>
      <c r="EJ22" s="481">
        <v>760</v>
      </c>
      <c r="EK22" s="481">
        <v>689</v>
      </c>
      <c r="EL22" s="481">
        <v>788</v>
      </c>
      <c r="EM22" s="481">
        <v>1010</v>
      </c>
      <c r="EN22" s="481">
        <v>2460</v>
      </c>
      <c r="EO22" s="481">
        <v>1730</v>
      </c>
      <c r="EP22" s="481">
        <v>1190</v>
      </c>
      <c r="EQ22" s="481">
        <v>929</v>
      </c>
      <c r="ER22" s="481">
        <v>1260</v>
      </c>
      <c r="ES22" s="481">
        <v>1230</v>
      </c>
      <c r="ET22" s="481">
        <v>3260</v>
      </c>
      <c r="EU22" s="481">
        <v>547</v>
      </c>
      <c r="EV22" s="481">
        <v>983</v>
      </c>
      <c r="EW22" s="481">
        <v>602</v>
      </c>
      <c r="EX22" s="481">
        <v>948</v>
      </c>
      <c r="EY22" s="481">
        <v>1630</v>
      </c>
      <c r="EZ22" s="481">
        <v>2080</v>
      </c>
      <c r="FA22" s="481">
        <v>2170</v>
      </c>
      <c r="FB22" s="481">
        <v>2670</v>
      </c>
      <c r="FC22" s="481">
        <v>1760</v>
      </c>
      <c r="FD22" s="481">
        <v>1140</v>
      </c>
      <c r="FE22" s="481">
        <v>903</v>
      </c>
      <c r="FF22" s="481">
        <v>1020</v>
      </c>
      <c r="FG22" s="481">
        <v>1910</v>
      </c>
      <c r="FH22" s="481">
        <v>366</v>
      </c>
      <c r="FI22" s="481">
        <v>1260</v>
      </c>
      <c r="FJ22" s="481">
        <v>1080</v>
      </c>
      <c r="FK22" s="481">
        <v>629</v>
      </c>
      <c r="FL22" s="481">
        <v>2000</v>
      </c>
      <c r="FM22" s="481">
        <v>1280</v>
      </c>
      <c r="FN22" s="481">
        <v>1440</v>
      </c>
      <c r="FO22" s="481">
        <v>820</v>
      </c>
      <c r="FP22" s="481">
        <v>485</v>
      </c>
      <c r="FQ22" s="481">
        <v>441</v>
      </c>
      <c r="FR22" s="481">
        <v>3040</v>
      </c>
      <c r="FS22" s="481">
        <v>1430</v>
      </c>
      <c r="FT22" s="481">
        <v>1170</v>
      </c>
      <c r="FU22" s="481">
        <v>3030</v>
      </c>
      <c r="FV22" s="481">
        <v>2640</v>
      </c>
      <c r="FW22" s="481">
        <v>2260</v>
      </c>
      <c r="FX22" s="481">
        <v>4400</v>
      </c>
      <c r="FY22" s="481">
        <v>1710</v>
      </c>
      <c r="FZ22" s="481">
        <v>594</v>
      </c>
      <c r="GA22" s="481">
        <v>933</v>
      </c>
      <c r="GB22" s="481">
        <v>1580</v>
      </c>
      <c r="GC22" s="481">
        <v>1150</v>
      </c>
      <c r="GD22" s="481">
        <v>954</v>
      </c>
      <c r="GE22" s="481">
        <v>458</v>
      </c>
      <c r="GF22" s="481">
        <v>448</v>
      </c>
      <c r="GG22" s="481">
        <v>633</v>
      </c>
      <c r="GH22" s="481">
        <v>1540</v>
      </c>
      <c r="GI22" s="481">
        <v>3020</v>
      </c>
      <c r="GJ22" s="481">
        <v>629</v>
      </c>
      <c r="GK22" s="481">
        <v>754</v>
      </c>
      <c r="GL22" s="481">
        <v>771</v>
      </c>
      <c r="GM22" s="481">
        <v>747</v>
      </c>
      <c r="GN22" s="481">
        <v>573</v>
      </c>
      <c r="GO22" s="481">
        <v>357</v>
      </c>
      <c r="GP22" s="481">
        <v>710</v>
      </c>
      <c r="GQ22" s="481">
        <v>1490</v>
      </c>
      <c r="GR22" s="481">
        <v>520</v>
      </c>
      <c r="GS22" s="481">
        <v>1990</v>
      </c>
      <c r="GT22" s="481">
        <v>1100</v>
      </c>
      <c r="GU22" s="481">
        <v>726</v>
      </c>
      <c r="GV22" s="481">
        <v>951</v>
      </c>
      <c r="GW22" s="481">
        <v>708</v>
      </c>
      <c r="GX22" s="481">
        <v>1780</v>
      </c>
      <c r="GY22" s="481">
        <v>538</v>
      </c>
      <c r="GZ22" s="481">
        <v>1120</v>
      </c>
      <c r="HA22" s="481">
        <v>422</v>
      </c>
      <c r="HB22" s="481">
        <v>1870</v>
      </c>
      <c r="HC22" s="481">
        <v>766</v>
      </c>
      <c r="HD22" s="481">
        <v>452</v>
      </c>
      <c r="HE22" s="481">
        <v>4000</v>
      </c>
      <c r="HF22" s="481">
        <v>2530</v>
      </c>
      <c r="HG22" s="481">
        <v>803</v>
      </c>
      <c r="HH22" s="481">
        <v>647</v>
      </c>
      <c r="HI22" s="481">
        <v>540</v>
      </c>
      <c r="HJ22" s="481">
        <v>1200</v>
      </c>
      <c r="HK22" s="481">
        <v>708</v>
      </c>
      <c r="HL22" s="481">
        <v>753</v>
      </c>
      <c r="HM22" s="481">
        <v>648</v>
      </c>
      <c r="HN22" s="481">
        <v>997</v>
      </c>
      <c r="HO22" s="481">
        <v>1200</v>
      </c>
      <c r="HP22" s="481">
        <v>1150</v>
      </c>
      <c r="HQ22" s="481">
        <v>296</v>
      </c>
      <c r="HR22" s="481">
        <v>1990</v>
      </c>
      <c r="HS22" s="481">
        <v>1970</v>
      </c>
      <c r="HT22" s="481">
        <v>1320</v>
      </c>
      <c r="HU22" s="481">
        <v>838</v>
      </c>
      <c r="HV22" s="481">
        <v>1420</v>
      </c>
      <c r="HW22" s="481">
        <v>2140</v>
      </c>
      <c r="HX22" s="481">
        <v>1040</v>
      </c>
      <c r="HY22" s="481">
        <v>1180</v>
      </c>
      <c r="HZ22" s="481">
        <v>394</v>
      </c>
      <c r="IA22" s="481">
        <v>858</v>
      </c>
      <c r="IB22" s="481">
        <v>560</v>
      </c>
      <c r="IC22" s="481">
        <v>665</v>
      </c>
      <c r="ID22" s="481">
        <v>509</v>
      </c>
      <c r="IE22" s="481">
        <v>483</v>
      </c>
      <c r="IF22" s="481">
        <v>776</v>
      </c>
      <c r="IG22" s="481">
        <v>807</v>
      </c>
      <c r="IH22" s="481">
        <v>1710</v>
      </c>
      <c r="II22" s="481">
        <v>999</v>
      </c>
      <c r="IJ22" s="481">
        <v>782</v>
      </c>
      <c r="IK22" s="481">
        <v>1110</v>
      </c>
      <c r="IL22" s="481">
        <v>7310</v>
      </c>
      <c r="IM22" s="481">
        <v>5390</v>
      </c>
      <c r="IN22" s="481">
        <v>2900</v>
      </c>
      <c r="IO22" s="481">
        <v>1330</v>
      </c>
      <c r="IP22" s="481">
        <v>1360</v>
      </c>
      <c r="IQ22" s="481">
        <v>1310</v>
      </c>
      <c r="IR22" s="481">
        <v>1170</v>
      </c>
      <c r="IS22" s="481">
        <v>858</v>
      </c>
      <c r="IT22" s="481">
        <v>710</v>
      </c>
      <c r="IU22" s="481">
        <v>686</v>
      </c>
      <c r="IV22" s="481">
        <v>1700</v>
      </c>
      <c r="IW22" s="481">
        <v>280</v>
      </c>
      <c r="IX22" s="481">
        <v>530</v>
      </c>
      <c r="IY22" s="481">
        <v>350</v>
      </c>
      <c r="IZ22" s="481">
        <v>588</v>
      </c>
      <c r="JA22" s="481">
        <v>498</v>
      </c>
      <c r="JB22" s="481">
        <v>418</v>
      </c>
      <c r="JC22" s="481">
        <v>272</v>
      </c>
      <c r="JD22" s="481">
        <v>237</v>
      </c>
      <c r="JE22" s="481">
        <v>465</v>
      </c>
      <c r="JF22" s="481">
        <v>643</v>
      </c>
      <c r="JG22" s="481">
        <v>4580</v>
      </c>
      <c r="JH22" s="481">
        <v>1830</v>
      </c>
      <c r="JI22" s="481">
        <v>1060</v>
      </c>
      <c r="JJ22" s="481">
        <v>436</v>
      </c>
      <c r="JK22" s="481">
        <v>926</v>
      </c>
      <c r="JL22" s="481">
        <v>737</v>
      </c>
      <c r="JM22" s="481">
        <v>595</v>
      </c>
      <c r="JN22" s="481">
        <v>1110</v>
      </c>
      <c r="JO22" s="481">
        <v>1640</v>
      </c>
      <c r="JP22" s="481">
        <v>4060</v>
      </c>
      <c r="JQ22" s="481">
        <v>674</v>
      </c>
      <c r="JR22" s="481">
        <v>847</v>
      </c>
      <c r="JS22" s="481">
        <v>1170</v>
      </c>
      <c r="JT22" s="481">
        <v>1060</v>
      </c>
      <c r="JU22" s="481">
        <v>1830</v>
      </c>
      <c r="JV22" s="481">
        <v>614</v>
      </c>
      <c r="JW22" s="481">
        <v>281</v>
      </c>
      <c r="JX22" s="481">
        <v>338</v>
      </c>
      <c r="JY22" s="481">
        <v>529</v>
      </c>
      <c r="JZ22" s="481">
        <v>567</v>
      </c>
      <c r="KA22" s="481">
        <v>1130</v>
      </c>
      <c r="KB22" s="481">
        <v>5130</v>
      </c>
    </row>
    <row r="23" spans="1:288" ht="23.25" customHeight="1" x14ac:dyDescent="0.3">
      <c r="A23" s="164"/>
      <c r="B23" s="46" t="s">
        <v>1454</v>
      </c>
      <c r="C23" s="481">
        <v>923155</v>
      </c>
      <c r="D23" s="481">
        <v>422728</v>
      </c>
      <c r="E23" s="481">
        <v>169968</v>
      </c>
      <c r="F23" s="481">
        <v>144752</v>
      </c>
      <c r="G23" s="481">
        <v>180569</v>
      </c>
      <c r="H23" s="481">
        <v>5136</v>
      </c>
      <c r="I23" s="489"/>
      <c r="J23" s="481">
        <v>45813</v>
      </c>
      <c r="K23" s="481">
        <v>20466</v>
      </c>
      <c r="L23" s="481">
        <v>26586</v>
      </c>
      <c r="M23" s="481" t="s">
        <v>97</v>
      </c>
      <c r="N23" s="481" t="s">
        <v>97</v>
      </c>
      <c r="O23" s="481">
        <v>10151</v>
      </c>
      <c r="P23" s="481">
        <v>10444</v>
      </c>
      <c r="Q23" s="481">
        <v>10963</v>
      </c>
      <c r="R23" s="481">
        <v>7051</v>
      </c>
      <c r="S23" s="481">
        <v>8151</v>
      </c>
      <c r="T23" s="481">
        <v>5317</v>
      </c>
      <c r="U23" s="481">
        <v>4055</v>
      </c>
      <c r="V23" s="481">
        <v>4702</v>
      </c>
      <c r="W23" s="481">
        <v>4225</v>
      </c>
      <c r="X23" s="481">
        <v>4922</v>
      </c>
      <c r="Y23" s="481">
        <v>4601</v>
      </c>
      <c r="Z23" s="481">
        <v>3546</v>
      </c>
      <c r="AA23" s="481">
        <v>4152</v>
      </c>
      <c r="AB23" s="481">
        <v>2464</v>
      </c>
      <c r="AC23" s="481">
        <v>4198</v>
      </c>
      <c r="AD23" s="481">
        <v>2819</v>
      </c>
      <c r="AE23" s="481">
        <v>2815</v>
      </c>
      <c r="AF23" s="481">
        <v>2162</v>
      </c>
      <c r="AG23" s="481">
        <v>1645</v>
      </c>
      <c r="AH23" s="481">
        <v>6502</v>
      </c>
      <c r="AI23" s="481" t="s">
        <v>97</v>
      </c>
      <c r="AJ23" s="481">
        <v>4865</v>
      </c>
      <c r="AK23" s="481">
        <v>3360</v>
      </c>
      <c r="AL23" s="481">
        <v>1838</v>
      </c>
      <c r="AM23" s="481">
        <v>3841</v>
      </c>
      <c r="AN23" s="481">
        <v>7898</v>
      </c>
      <c r="AO23" s="481">
        <v>5677</v>
      </c>
      <c r="AP23" s="481">
        <v>2806</v>
      </c>
      <c r="AQ23" s="481">
        <v>6253</v>
      </c>
      <c r="AR23" s="481">
        <v>3996</v>
      </c>
      <c r="AS23" s="481">
        <v>3925</v>
      </c>
      <c r="AT23" s="481">
        <v>44184</v>
      </c>
      <c r="AU23" s="481">
        <v>18118</v>
      </c>
      <c r="AV23" s="481">
        <v>10419</v>
      </c>
      <c r="AW23" s="481">
        <v>8320</v>
      </c>
      <c r="AX23" s="481">
        <v>8129</v>
      </c>
      <c r="AY23" s="481">
        <v>6039</v>
      </c>
      <c r="AZ23" s="481">
        <v>5744</v>
      </c>
      <c r="BA23" s="481">
        <v>3637</v>
      </c>
      <c r="BB23" s="481">
        <v>1860</v>
      </c>
      <c r="BC23" s="481">
        <v>1847</v>
      </c>
      <c r="BD23" s="481">
        <v>6325</v>
      </c>
      <c r="BE23" s="481">
        <v>3975</v>
      </c>
      <c r="BF23" s="481">
        <v>2160</v>
      </c>
      <c r="BG23" s="481">
        <v>2600</v>
      </c>
      <c r="BH23" s="481">
        <v>2156</v>
      </c>
      <c r="BI23" s="481">
        <v>2312</v>
      </c>
      <c r="BJ23" s="481">
        <v>18198</v>
      </c>
      <c r="BK23" s="481">
        <v>12023</v>
      </c>
      <c r="BL23" s="481">
        <v>6326</v>
      </c>
      <c r="BM23" s="481">
        <v>3475</v>
      </c>
      <c r="BN23" s="481">
        <v>4010</v>
      </c>
      <c r="BO23" s="481">
        <v>2273</v>
      </c>
      <c r="BP23" s="481">
        <v>4191</v>
      </c>
      <c r="BQ23" s="481">
        <v>2169</v>
      </c>
      <c r="BR23" s="481">
        <v>17919</v>
      </c>
      <c r="BS23" s="481">
        <v>13805</v>
      </c>
      <c r="BT23" s="481">
        <v>10588</v>
      </c>
      <c r="BU23" s="481">
        <v>6669</v>
      </c>
      <c r="BV23" s="481">
        <v>4305</v>
      </c>
      <c r="BW23" s="481">
        <v>4067</v>
      </c>
      <c r="BX23" s="481">
        <v>3748</v>
      </c>
      <c r="BY23" s="481">
        <v>2874</v>
      </c>
      <c r="BZ23" s="481">
        <v>2600</v>
      </c>
      <c r="CA23" s="481">
        <v>2408</v>
      </c>
      <c r="CB23" s="481">
        <v>2446</v>
      </c>
      <c r="CC23" s="481">
        <v>1585</v>
      </c>
      <c r="CD23" s="481">
        <v>1631</v>
      </c>
      <c r="CE23" s="481">
        <v>983</v>
      </c>
      <c r="CF23" s="481">
        <v>2764</v>
      </c>
      <c r="CG23" s="481">
        <v>1776</v>
      </c>
      <c r="CH23" s="481" t="s">
        <v>97</v>
      </c>
      <c r="CI23" s="481">
        <v>1251</v>
      </c>
      <c r="CJ23" s="481">
        <v>959</v>
      </c>
      <c r="CK23" s="481">
        <v>859</v>
      </c>
      <c r="CL23" s="481">
        <v>808</v>
      </c>
      <c r="CM23" s="481">
        <v>808</v>
      </c>
      <c r="CN23" s="481">
        <v>779</v>
      </c>
      <c r="CO23" s="481" t="s">
        <v>97</v>
      </c>
      <c r="CP23" s="481">
        <v>606</v>
      </c>
      <c r="CQ23" s="481">
        <v>455</v>
      </c>
      <c r="CR23" s="481">
        <v>375</v>
      </c>
      <c r="CS23" s="481">
        <v>355</v>
      </c>
      <c r="CT23" s="481">
        <v>204</v>
      </c>
      <c r="CU23" s="481">
        <v>163</v>
      </c>
      <c r="CV23" s="481">
        <v>10409</v>
      </c>
      <c r="CW23" s="481">
        <v>2092</v>
      </c>
      <c r="CX23" s="481">
        <v>6814</v>
      </c>
      <c r="CY23" s="481">
        <v>2682</v>
      </c>
      <c r="CZ23" s="481" t="s">
        <v>97</v>
      </c>
      <c r="DA23" s="481">
        <v>744</v>
      </c>
      <c r="DB23" s="481">
        <v>15567</v>
      </c>
      <c r="DC23" s="481">
        <v>8606</v>
      </c>
      <c r="DD23" s="481" t="s">
        <v>97</v>
      </c>
      <c r="DE23" s="481">
        <v>4157</v>
      </c>
      <c r="DF23" s="481">
        <v>3211</v>
      </c>
      <c r="DG23" s="481">
        <v>4575</v>
      </c>
      <c r="DH23" s="481">
        <v>1469</v>
      </c>
      <c r="DI23" s="481">
        <v>1055</v>
      </c>
      <c r="DJ23" s="481">
        <v>8618</v>
      </c>
      <c r="DK23" s="481">
        <v>12157</v>
      </c>
      <c r="DL23" s="481">
        <v>16609</v>
      </c>
      <c r="DM23" s="481">
        <v>15086</v>
      </c>
      <c r="DN23" s="481">
        <v>12711</v>
      </c>
      <c r="DO23" s="481">
        <v>10815</v>
      </c>
      <c r="DP23" s="481">
        <v>10296</v>
      </c>
      <c r="DQ23" s="481">
        <v>8186</v>
      </c>
      <c r="DR23" s="481">
        <v>7725</v>
      </c>
      <c r="DS23" s="481">
        <v>6744</v>
      </c>
      <c r="DT23" s="481">
        <v>4563</v>
      </c>
      <c r="DU23" s="481">
        <v>4375</v>
      </c>
      <c r="DV23" s="481">
        <v>3596</v>
      </c>
      <c r="DW23" s="481">
        <v>3678</v>
      </c>
      <c r="DX23" s="481">
        <v>2804</v>
      </c>
      <c r="DY23" s="481">
        <v>2606</v>
      </c>
      <c r="DZ23" s="481">
        <v>10686</v>
      </c>
      <c r="EA23" s="481">
        <v>10817</v>
      </c>
      <c r="EB23" s="481">
        <v>9993</v>
      </c>
      <c r="EC23" s="481" t="s">
        <v>97</v>
      </c>
      <c r="ED23" s="481" t="s">
        <v>97</v>
      </c>
      <c r="EE23" s="481" t="s">
        <v>97</v>
      </c>
      <c r="EF23" s="481" t="s">
        <v>97</v>
      </c>
      <c r="EG23" s="481">
        <v>3453</v>
      </c>
      <c r="EH23" s="481">
        <v>3333</v>
      </c>
      <c r="EI23" s="481">
        <v>985</v>
      </c>
      <c r="EJ23" s="481">
        <v>700</v>
      </c>
      <c r="EK23" s="481">
        <v>734</v>
      </c>
      <c r="EL23" s="481">
        <v>728</v>
      </c>
      <c r="EM23" s="481">
        <v>920</v>
      </c>
      <c r="EN23" s="481">
        <v>2212</v>
      </c>
      <c r="EO23" s="481">
        <v>1550</v>
      </c>
      <c r="EP23" s="481">
        <v>1080</v>
      </c>
      <c r="EQ23" s="481">
        <v>923</v>
      </c>
      <c r="ER23" s="481">
        <v>1156</v>
      </c>
      <c r="ES23" s="481">
        <v>1121</v>
      </c>
      <c r="ET23" s="481">
        <v>3219</v>
      </c>
      <c r="EU23" s="481">
        <v>602</v>
      </c>
      <c r="EV23" s="481">
        <v>898</v>
      </c>
      <c r="EW23" s="481">
        <v>633</v>
      </c>
      <c r="EX23" s="481">
        <v>996</v>
      </c>
      <c r="EY23" s="481">
        <v>1431</v>
      </c>
      <c r="EZ23" s="481">
        <v>1852</v>
      </c>
      <c r="FA23" s="481">
        <v>2021</v>
      </c>
      <c r="FB23" s="481">
        <v>2621</v>
      </c>
      <c r="FC23" s="481">
        <v>1595</v>
      </c>
      <c r="FD23" s="481">
        <v>1101</v>
      </c>
      <c r="FE23" s="481">
        <v>934</v>
      </c>
      <c r="FF23" s="481">
        <v>959</v>
      </c>
      <c r="FG23" s="481">
        <v>1783</v>
      </c>
      <c r="FH23" s="481">
        <v>351</v>
      </c>
      <c r="FI23" s="481">
        <v>1130</v>
      </c>
      <c r="FJ23" s="481">
        <v>1077</v>
      </c>
      <c r="FK23" s="481">
        <v>669</v>
      </c>
      <c r="FL23" s="481">
        <v>2003</v>
      </c>
      <c r="FM23" s="481">
        <v>1249</v>
      </c>
      <c r="FN23" s="481">
        <v>1392</v>
      </c>
      <c r="FO23" s="481">
        <v>767</v>
      </c>
      <c r="FP23" s="481">
        <v>469</v>
      </c>
      <c r="FQ23" s="481">
        <v>402</v>
      </c>
      <c r="FR23" s="481">
        <v>2910</v>
      </c>
      <c r="FS23" s="481">
        <v>1291</v>
      </c>
      <c r="FT23" s="481">
        <v>1066</v>
      </c>
      <c r="FU23" s="481">
        <v>2838</v>
      </c>
      <c r="FV23" s="481">
        <v>2573</v>
      </c>
      <c r="FW23" s="481">
        <v>2084</v>
      </c>
      <c r="FX23" s="481">
        <v>4108</v>
      </c>
      <c r="FY23" s="481">
        <v>1520</v>
      </c>
      <c r="FZ23" s="481">
        <v>545</v>
      </c>
      <c r="GA23" s="481">
        <v>840</v>
      </c>
      <c r="GB23" s="481">
        <v>1477</v>
      </c>
      <c r="GC23" s="481">
        <v>1079</v>
      </c>
      <c r="GD23" s="481">
        <v>874</v>
      </c>
      <c r="GE23" s="481">
        <v>431</v>
      </c>
      <c r="GF23" s="481">
        <v>408</v>
      </c>
      <c r="GG23" s="481">
        <v>596</v>
      </c>
      <c r="GH23" s="481">
        <v>1414</v>
      </c>
      <c r="GI23" s="481">
        <v>2834</v>
      </c>
      <c r="GJ23" s="481">
        <v>715</v>
      </c>
      <c r="GK23" s="481">
        <v>722</v>
      </c>
      <c r="GL23" s="481">
        <v>709</v>
      </c>
      <c r="GM23" s="481">
        <v>649</v>
      </c>
      <c r="GN23" s="481">
        <v>534</v>
      </c>
      <c r="GO23" s="481">
        <v>329</v>
      </c>
      <c r="GP23" s="481">
        <v>727</v>
      </c>
      <c r="GQ23" s="481">
        <v>1360</v>
      </c>
      <c r="GR23" s="481">
        <v>492</v>
      </c>
      <c r="GS23" s="481">
        <v>1832</v>
      </c>
      <c r="GT23" s="481">
        <v>1042</v>
      </c>
      <c r="GU23" s="481">
        <v>946</v>
      </c>
      <c r="GV23" s="481">
        <v>879</v>
      </c>
      <c r="GW23" s="481">
        <v>751</v>
      </c>
      <c r="GX23" s="481">
        <v>1693</v>
      </c>
      <c r="GY23" s="481">
        <v>483</v>
      </c>
      <c r="GZ23" s="481">
        <v>1051</v>
      </c>
      <c r="HA23" s="481">
        <v>405</v>
      </c>
      <c r="HB23" s="481">
        <v>1769</v>
      </c>
      <c r="HC23" s="481">
        <v>717</v>
      </c>
      <c r="HD23" s="481">
        <v>434</v>
      </c>
      <c r="HE23" s="481">
        <v>3713</v>
      </c>
      <c r="HF23" s="481">
        <v>2366</v>
      </c>
      <c r="HG23" s="481">
        <v>753</v>
      </c>
      <c r="HH23" s="481">
        <v>613</v>
      </c>
      <c r="HI23" s="481">
        <v>519</v>
      </c>
      <c r="HJ23" s="481">
        <v>1245</v>
      </c>
      <c r="HK23" s="481">
        <v>740</v>
      </c>
      <c r="HL23" s="481">
        <v>697</v>
      </c>
      <c r="HM23" s="481">
        <v>620</v>
      </c>
      <c r="HN23" s="481">
        <v>952</v>
      </c>
      <c r="HO23" s="481">
        <v>1104</v>
      </c>
      <c r="HP23" s="481">
        <v>1046</v>
      </c>
      <c r="HQ23" s="481">
        <v>384</v>
      </c>
      <c r="HR23" s="481">
        <v>1881</v>
      </c>
      <c r="HS23" s="481">
        <v>1907</v>
      </c>
      <c r="HT23" s="481">
        <v>1279</v>
      </c>
      <c r="HU23" s="481">
        <v>774</v>
      </c>
      <c r="HV23" s="481">
        <v>1459</v>
      </c>
      <c r="HW23" s="481">
        <v>1927</v>
      </c>
      <c r="HX23" s="481">
        <v>950</v>
      </c>
      <c r="HY23" s="481">
        <v>989</v>
      </c>
      <c r="HZ23" s="481">
        <v>486</v>
      </c>
      <c r="IA23" s="481">
        <v>783</v>
      </c>
      <c r="IB23" s="481">
        <v>616</v>
      </c>
      <c r="IC23" s="481">
        <v>710</v>
      </c>
      <c r="ID23" s="481">
        <v>477</v>
      </c>
      <c r="IE23" s="481">
        <v>459</v>
      </c>
      <c r="IF23" s="481">
        <v>733</v>
      </c>
      <c r="IG23" s="481">
        <v>735</v>
      </c>
      <c r="IH23" s="481">
        <v>1541</v>
      </c>
      <c r="II23" s="481">
        <v>946</v>
      </c>
      <c r="IJ23" s="481">
        <v>745</v>
      </c>
      <c r="IK23" s="481">
        <v>1130</v>
      </c>
      <c r="IL23" s="481">
        <v>7085</v>
      </c>
      <c r="IM23" s="481">
        <v>5236</v>
      </c>
      <c r="IN23" s="481">
        <v>2832</v>
      </c>
      <c r="IO23" s="481">
        <v>1311</v>
      </c>
      <c r="IP23" s="481">
        <v>1292</v>
      </c>
      <c r="IQ23" s="481">
        <v>1397</v>
      </c>
      <c r="IR23" s="481">
        <v>1159</v>
      </c>
      <c r="IS23" s="481">
        <v>825</v>
      </c>
      <c r="IT23" s="481">
        <v>621</v>
      </c>
      <c r="IU23" s="481">
        <v>697</v>
      </c>
      <c r="IV23" s="481">
        <v>1545</v>
      </c>
      <c r="IW23" s="481">
        <v>264</v>
      </c>
      <c r="IX23" s="481">
        <v>482</v>
      </c>
      <c r="IY23" s="481">
        <v>322</v>
      </c>
      <c r="IZ23" s="481">
        <v>522</v>
      </c>
      <c r="JA23" s="481">
        <v>450</v>
      </c>
      <c r="JB23" s="481">
        <v>377</v>
      </c>
      <c r="JC23" s="481">
        <v>236</v>
      </c>
      <c r="JD23" s="481">
        <v>218</v>
      </c>
      <c r="JE23" s="481">
        <v>416</v>
      </c>
      <c r="JF23" s="481">
        <v>588</v>
      </c>
      <c r="JG23" s="481">
        <v>4290</v>
      </c>
      <c r="JH23" s="481">
        <v>1649</v>
      </c>
      <c r="JI23" s="481">
        <v>1095</v>
      </c>
      <c r="JJ23" s="481">
        <v>447</v>
      </c>
      <c r="JK23" s="481">
        <v>949</v>
      </c>
      <c r="JL23" s="481">
        <v>695</v>
      </c>
      <c r="JM23" s="481">
        <v>529</v>
      </c>
      <c r="JN23" s="481">
        <v>972</v>
      </c>
      <c r="JO23" s="481">
        <v>1527</v>
      </c>
      <c r="JP23" s="481">
        <v>3631</v>
      </c>
      <c r="JQ23" s="481">
        <v>633</v>
      </c>
      <c r="JR23" s="481">
        <v>769</v>
      </c>
      <c r="JS23" s="481">
        <v>1137</v>
      </c>
      <c r="JT23" s="481">
        <v>984</v>
      </c>
      <c r="JU23" s="481">
        <v>1741</v>
      </c>
      <c r="JV23" s="481">
        <v>566</v>
      </c>
      <c r="JW23" s="481">
        <v>254</v>
      </c>
      <c r="JX23" s="481">
        <v>378</v>
      </c>
      <c r="JY23" s="481">
        <v>593</v>
      </c>
      <c r="JZ23" s="481">
        <v>582</v>
      </c>
      <c r="KA23" s="481">
        <v>1190</v>
      </c>
      <c r="KB23" s="481">
        <v>5136</v>
      </c>
    </row>
    <row r="24" spans="1:288" ht="23.25" customHeight="1" x14ac:dyDescent="0.3">
      <c r="A24" s="164"/>
      <c r="B24" s="47" t="s">
        <v>1455</v>
      </c>
      <c r="C24" s="481">
        <v>927318</v>
      </c>
      <c r="D24" s="481">
        <v>420260</v>
      </c>
      <c r="E24" s="481">
        <v>167723</v>
      </c>
      <c r="F24" s="481">
        <v>150390</v>
      </c>
      <c r="G24" s="481">
        <v>184045</v>
      </c>
      <c r="H24" s="481">
        <v>4900</v>
      </c>
      <c r="I24" s="489"/>
      <c r="J24" s="481">
        <v>43900</v>
      </c>
      <c r="K24" s="481">
        <v>20500</v>
      </c>
      <c r="L24" s="481">
        <v>26700</v>
      </c>
      <c r="M24" s="481" t="s">
        <v>97</v>
      </c>
      <c r="N24" s="481" t="s">
        <v>97</v>
      </c>
      <c r="O24" s="481">
        <v>10000</v>
      </c>
      <c r="P24" s="481">
        <v>10400</v>
      </c>
      <c r="Q24" s="481">
        <v>11100</v>
      </c>
      <c r="R24" s="481">
        <v>7040</v>
      </c>
      <c r="S24" s="481">
        <v>8140</v>
      </c>
      <c r="T24" s="481">
        <v>5310</v>
      </c>
      <c r="U24" s="481">
        <v>4050</v>
      </c>
      <c r="V24" s="481">
        <v>4690</v>
      </c>
      <c r="W24" s="481">
        <v>4320</v>
      </c>
      <c r="X24" s="481">
        <v>5010</v>
      </c>
      <c r="Y24" s="481">
        <v>4430</v>
      </c>
      <c r="Z24" s="481">
        <v>3570</v>
      </c>
      <c r="AA24" s="481">
        <v>4240</v>
      </c>
      <c r="AB24" s="481">
        <v>2480</v>
      </c>
      <c r="AC24" s="481">
        <v>4160</v>
      </c>
      <c r="AD24" s="481">
        <v>2830</v>
      </c>
      <c r="AE24" s="481">
        <v>2880</v>
      </c>
      <c r="AF24" s="481">
        <v>2210</v>
      </c>
      <c r="AG24" s="481">
        <v>1690</v>
      </c>
      <c r="AH24" s="481">
        <v>6470</v>
      </c>
      <c r="AI24" s="481" t="s">
        <v>97</v>
      </c>
      <c r="AJ24" s="481">
        <v>4890</v>
      </c>
      <c r="AK24" s="481">
        <v>3390</v>
      </c>
      <c r="AL24" s="481">
        <v>1780</v>
      </c>
      <c r="AM24" s="481">
        <v>3850</v>
      </c>
      <c r="AN24" s="481">
        <v>7830</v>
      </c>
      <c r="AO24" s="481">
        <v>5460</v>
      </c>
      <c r="AP24" s="481">
        <v>2620</v>
      </c>
      <c r="AQ24" s="481">
        <v>6210</v>
      </c>
      <c r="AR24" s="481">
        <v>3970</v>
      </c>
      <c r="AS24" s="481">
        <v>3900</v>
      </c>
      <c r="AT24" s="481">
        <v>44100</v>
      </c>
      <c r="AU24" s="481">
        <v>18200</v>
      </c>
      <c r="AV24" s="481">
        <v>10400</v>
      </c>
      <c r="AW24" s="481">
        <v>8330</v>
      </c>
      <c r="AX24" s="481">
        <v>8180</v>
      </c>
      <c r="AY24" s="481">
        <v>6070</v>
      </c>
      <c r="AZ24" s="481">
        <v>5710</v>
      </c>
      <c r="BA24" s="481">
        <v>3620</v>
      </c>
      <c r="BB24" s="481">
        <v>1850</v>
      </c>
      <c r="BC24" s="481">
        <v>1850</v>
      </c>
      <c r="BD24" s="481">
        <v>6250</v>
      </c>
      <c r="BE24" s="481">
        <v>4140</v>
      </c>
      <c r="BF24" s="481">
        <v>2030</v>
      </c>
      <c r="BG24" s="481">
        <v>2320</v>
      </c>
      <c r="BH24" s="481">
        <v>2240</v>
      </c>
      <c r="BI24" s="481">
        <v>2280</v>
      </c>
      <c r="BJ24" s="481">
        <v>18300</v>
      </c>
      <c r="BK24" s="481">
        <v>12100</v>
      </c>
      <c r="BL24" s="481">
        <v>6100</v>
      </c>
      <c r="BM24" s="481">
        <v>3450</v>
      </c>
      <c r="BN24" s="481">
        <v>4000</v>
      </c>
      <c r="BO24" s="481">
        <v>2280</v>
      </c>
      <c r="BP24" s="481">
        <v>4210</v>
      </c>
      <c r="BQ24" s="481">
        <v>2230</v>
      </c>
      <c r="BR24" s="481">
        <v>16600</v>
      </c>
      <c r="BS24" s="481">
        <v>13640</v>
      </c>
      <c r="BT24" s="481">
        <v>10407</v>
      </c>
      <c r="BU24" s="481">
        <v>6080</v>
      </c>
      <c r="BV24" s="481">
        <v>4260</v>
      </c>
      <c r="BW24" s="481">
        <v>3990</v>
      </c>
      <c r="BX24" s="481">
        <v>3440</v>
      </c>
      <c r="BY24" s="481">
        <v>3080</v>
      </c>
      <c r="BZ24" s="481">
        <v>2730</v>
      </c>
      <c r="CA24" s="481">
        <v>2600</v>
      </c>
      <c r="CB24" s="481">
        <v>2490</v>
      </c>
      <c r="CC24" s="481">
        <v>1700</v>
      </c>
      <c r="CD24" s="481">
        <v>1560</v>
      </c>
      <c r="CE24" s="481">
        <v>1000</v>
      </c>
      <c r="CF24" s="481">
        <v>2740</v>
      </c>
      <c r="CG24" s="481">
        <v>1760</v>
      </c>
      <c r="CH24" s="481" t="s">
        <v>97</v>
      </c>
      <c r="CI24" s="481">
        <v>1240</v>
      </c>
      <c r="CJ24" s="481">
        <v>950</v>
      </c>
      <c r="CK24" s="481">
        <v>850</v>
      </c>
      <c r="CL24" s="481">
        <v>800</v>
      </c>
      <c r="CM24" s="481">
        <v>800</v>
      </c>
      <c r="CN24" s="481">
        <v>770</v>
      </c>
      <c r="CO24" s="481" t="s">
        <v>97</v>
      </c>
      <c r="CP24" s="481">
        <v>600</v>
      </c>
      <c r="CQ24" s="481">
        <v>450</v>
      </c>
      <c r="CR24" s="481">
        <v>370</v>
      </c>
      <c r="CS24" s="481">
        <v>350</v>
      </c>
      <c r="CT24" s="481">
        <v>200</v>
      </c>
      <c r="CU24" s="481">
        <v>160</v>
      </c>
      <c r="CV24" s="481">
        <v>10410</v>
      </c>
      <c r="CW24" s="481">
        <v>2080</v>
      </c>
      <c r="CX24" s="481">
        <v>6840</v>
      </c>
      <c r="CY24" s="481">
        <v>2720</v>
      </c>
      <c r="CZ24" s="481" t="s">
        <v>97</v>
      </c>
      <c r="DA24" s="481">
        <v>700</v>
      </c>
      <c r="DB24" s="481">
        <v>15500</v>
      </c>
      <c r="DC24" s="481">
        <v>8930</v>
      </c>
      <c r="DD24" s="481" t="s">
        <v>97</v>
      </c>
      <c r="DE24" s="481">
        <v>4406.1409999999996</v>
      </c>
      <c r="DF24" s="481">
        <v>3020</v>
      </c>
      <c r="DG24" s="481">
        <v>4700</v>
      </c>
      <c r="DH24" s="481">
        <v>1640</v>
      </c>
      <c r="DI24" s="481">
        <v>1060</v>
      </c>
      <c r="DJ24" s="481">
        <v>8500</v>
      </c>
      <c r="DK24" s="481">
        <v>11600</v>
      </c>
      <c r="DL24" s="481">
        <v>17400</v>
      </c>
      <c r="DM24" s="481">
        <v>15710</v>
      </c>
      <c r="DN24" s="481">
        <v>13700</v>
      </c>
      <c r="DO24" s="481">
        <v>11410</v>
      </c>
      <c r="DP24" s="481">
        <v>10600</v>
      </c>
      <c r="DQ24" s="481">
        <v>8700</v>
      </c>
      <c r="DR24" s="481">
        <v>8250</v>
      </c>
      <c r="DS24" s="481">
        <v>7340</v>
      </c>
      <c r="DT24" s="481">
        <v>4660</v>
      </c>
      <c r="DU24" s="481">
        <v>4590</v>
      </c>
      <c r="DV24" s="481">
        <v>3810</v>
      </c>
      <c r="DW24" s="481">
        <v>3750</v>
      </c>
      <c r="DX24" s="481">
        <v>2830</v>
      </c>
      <c r="DY24" s="481">
        <v>2690</v>
      </c>
      <c r="DZ24" s="481">
        <v>10790</v>
      </c>
      <c r="EA24" s="481">
        <v>10800</v>
      </c>
      <c r="EB24" s="481">
        <v>9900</v>
      </c>
      <c r="EC24" s="481" t="s">
        <v>97</v>
      </c>
      <c r="ED24" s="481" t="s">
        <v>97</v>
      </c>
      <c r="EE24" s="481" t="s">
        <v>97</v>
      </c>
      <c r="EF24" s="481" t="s">
        <v>97</v>
      </c>
      <c r="EG24" s="481">
        <v>3460</v>
      </c>
      <c r="EH24" s="481">
        <v>3400</v>
      </c>
      <c r="EI24" s="481">
        <v>989</v>
      </c>
      <c r="EJ24" s="481">
        <v>713</v>
      </c>
      <c r="EK24" s="481">
        <v>750</v>
      </c>
      <c r="EL24" s="481">
        <v>746</v>
      </c>
      <c r="EM24" s="481">
        <v>939</v>
      </c>
      <c r="EN24" s="481">
        <v>2280</v>
      </c>
      <c r="EO24" s="481">
        <v>1590</v>
      </c>
      <c r="EP24" s="481">
        <v>1110</v>
      </c>
      <c r="EQ24" s="481">
        <v>947</v>
      </c>
      <c r="ER24" s="481">
        <v>1190</v>
      </c>
      <c r="ES24" s="481">
        <v>1160</v>
      </c>
      <c r="ET24" s="481">
        <v>3320</v>
      </c>
      <c r="EU24" s="481">
        <v>623</v>
      </c>
      <c r="EV24" s="481">
        <v>928</v>
      </c>
      <c r="EW24" s="481">
        <v>652</v>
      </c>
      <c r="EX24" s="481">
        <v>1030</v>
      </c>
      <c r="EY24" s="481">
        <v>1470</v>
      </c>
      <c r="EZ24" s="481">
        <v>1920</v>
      </c>
      <c r="FA24" s="481">
        <v>2090</v>
      </c>
      <c r="FB24" s="481">
        <v>2710</v>
      </c>
      <c r="FC24" s="481">
        <v>1650</v>
      </c>
      <c r="FD24" s="481">
        <v>1100</v>
      </c>
      <c r="FE24" s="481">
        <v>938</v>
      </c>
      <c r="FF24" s="481">
        <v>972</v>
      </c>
      <c r="FG24" s="481">
        <v>1830</v>
      </c>
      <c r="FH24" s="481">
        <v>359</v>
      </c>
      <c r="FI24" s="481">
        <v>1140</v>
      </c>
      <c r="FJ24" s="481">
        <v>1090</v>
      </c>
      <c r="FK24" s="481">
        <v>679</v>
      </c>
      <c r="FL24" s="481">
        <v>2040</v>
      </c>
      <c r="FM24" s="481">
        <v>1260</v>
      </c>
      <c r="FN24" s="481">
        <v>1410</v>
      </c>
      <c r="FO24" s="481">
        <v>775</v>
      </c>
      <c r="FP24" s="481">
        <v>474</v>
      </c>
      <c r="FQ24" s="481">
        <v>414</v>
      </c>
      <c r="FR24" s="481">
        <v>2970</v>
      </c>
      <c r="FS24" s="481">
        <v>1310</v>
      </c>
      <c r="FT24" s="481">
        <v>1080</v>
      </c>
      <c r="FU24" s="481">
        <v>2850</v>
      </c>
      <c r="FV24" s="481">
        <v>2570</v>
      </c>
      <c r="FW24" s="481">
        <v>2100</v>
      </c>
      <c r="FX24" s="481">
        <v>4220</v>
      </c>
      <c r="FY24" s="481">
        <v>1550</v>
      </c>
      <c r="FZ24" s="481">
        <v>557</v>
      </c>
      <c r="GA24" s="481">
        <v>866</v>
      </c>
      <c r="GB24" s="481">
        <v>1490</v>
      </c>
      <c r="GC24" s="481">
        <v>1090</v>
      </c>
      <c r="GD24" s="481">
        <v>885</v>
      </c>
      <c r="GE24" s="481">
        <v>430</v>
      </c>
      <c r="GF24" s="481">
        <v>421</v>
      </c>
      <c r="GG24" s="481">
        <v>594</v>
      </c>
      <c r="GH24" s="481">
        <v>1430</v>
      </c>
      <c r="GI24" s="481">
        <v>2900</v>
      </c>
      <c r="GJ24" s="481">
        <v>718</v>
      </c>
      <c r="GK24" s="481">
        <v>717</v>
      </c>
      <c r="GL24" s="481">
        <v>724</v>
      </c>
      <c r="GM24" s="481">
        <v>667</v>
      </c>
      <c r="GN24" s="481">
        <v>549</v>
      </c>
      <c r="GO24" s="481">
        <v>338</v>
      </c>
      <c r="GP24" s="481">
        <v>746</v>
      </c>
      <c r="GQ24" s="481">
        <v>1390</v>
      </c>
      <c r="GR24" s="481">
        <v>494</v>
      </c>
      <c r="GS24" s="481">
        <v>1860</v>
      </c>
      <c r="GT24" s="481">
        <v>1040</v>
      </c>
      <c r="GU24" s="481">
        <v>951</v>
      </c>
      <c r="GV24" s="481">
        <v>905</v>
      </c>
      <c r="GW24" s="481">
        <v>774</v>
      </c>
      <c r="GX24" s="481">
        <v>1720</v>
      </c>
      <c r="GY24" s="481">
        <v>498</v>
      </c>
      <c r="GZ24" s="481">
        <v>1060</v>
      </c>
      <c r="HA24" s="481">
        <v>414</v>
      </c>
      <c r="HB24" s="481">
        <v>1790</v>
      </c>
      <c r="HC24" s="481">
        <v>730</v>
      </c>
      <c r="HD24" s="481">
        <v>437</v>
      </c>
      <c r="HE24" s="481">
        <v>3800</v>
      </c>
      <c r="HF24" s="481">
        <v>2420</v>
      </c>
      <c r="HG24" s="481">
        <v>779</v>
      </c>
      <c r="HH24" s="481">
        <v>632</v>
      </c>
      <c r="HI24" s="481">
        <v>528</v>
      </c>
      <c r="HJ24" s="481">
        <v>1290</v>
      </c>
      <c r="HK24" s="481">
        <v>758</v>
      </c>
      <c r="HL24" s="481">
        <v>722</v>
      </c>
      <c r="HM24" s="481">
        <v>640</v>
      </c>
      <c r="HN24" s="481">
        <v>981</v>
      </c>
      <c r="HO24" s="481">
        <v>1140</v>
      </c>
      <c r="HP24" s="481">
        <v>1080</v>
      </c>
      <c r="HQ24" s="481">
        <v>384</v>
      </c>
      <c r="HR24" s="481">
        <v>1910</v>
      </c>
      <c r="HS24" s="481">
        <v>1910</v>
      </c>
      <c r="HT24" s="481">
        <v>1280</v>
      </c>
      <c r="HU24" s="481">
        <v>791</v>
      </c>
      <c r="HV24" s="481">
        <v>1520</v>
      </c>
      <c r="HW24" s="481">
        <v>1940</v>
      </c>
      <c r="HX24" s="481">
        <v>962</v>
      </c>
      <c r="HY24" s="481">
        <v>1020</v>
      </c>
      <c r="HZ24" s="481">
        <v>493</v>
      </c>
      <c r="IA24" s="481">
        <v>804</v>
      </c>
      <c r="IB24" s="481">
        <v>633</v>
      </c>
      <c r="IC24" s="481">
        <v>730</v>
      </c>
      <c r="ID24" s="481">
        <v>488</v>
      </c>
      <c r="IE24" s="481">
        <v>469</v>
      </c>
      <c r="IF24" s="481">
        <v>747</v>
      </c>
      <c r="IG24" s="481">
        <v>761</v>
      </c>
      <c r="IH24" s="481">
        <v>1580</v>
      </c>
      <c r="II24" s="481">
        <v>920</v>
      </c>
      <c r="IJ24" s="481">
        <v>720</v>
      </c>
      <c r="IK24" s="481">
        <v>1058</v>
      </c>
      <c r="IL24" s="481">
        <v>7140</v>
      </c>
      <c r="IM24" s="481">
        <v>5290</v>
      </c>
      <c r="IN24" s="481">
        <v>2850</v>
      </c>
      <c r="IO24" s="481">
        <v>1320</v>
      </c>
      <c r="IP24" s="481">
        <v>1310</v>
      </c>
      <c r="IQ24" s="481">
        <v>1300</v>
      </c>
      <c r="IR24" s="481">
        <v>1110</v>
      </c>
      <c r="IS24" s="481">
        <v>785</v>
      </c>
      <c r="IT24" s="481">
        <v>652</v>
      </c>
      <c r="IU24" s="481">
        <v>735</v>
      </c>
      <c r="IV24" s="481">
        <v>1620</v>
      </c>
      <c r="IW24" s="481">
        <v>274</v>
      </c>
      <c r="IX24" s="481">
        <v>502</v>
      </c>
      <c r="IY24" s="481">
        <v>334</v>
      </c>
      <c r="IZ24" s="481">
        <v>547</v>
      </c>
      <c r="JA24" s="481">
        <v>475</v>
      </c>
      <c r="JB24" s="481">
        <v>394</v>
      </c>
      <c r="JC24" s="481">
        <v>249</v>
      </c>
      <c r="JD24" s="481">
        <v>229</v>
      </c>
      <c r="JE24" s="481">
        <v>437</v>
      </c>
      <c r="JF24" s="481">
        <v>616</v>
      </c>
      <c r="JG24" s="481">
        <v>4480</v>
      </c>
      <c r="JH24" s="481">
        <v>1730</v>
      </c>
      <c r="JI24" s="481">
        <v>1140</v>
      </c>
      <c r="JJ24" s="481">
        <v>466</v>
      </c>
      <c r="JK24" s="481">
        <v>949</v>
      </c>
      <c r="JL24" s="481">
        <v>712</v>
      </c>
      <c r="JM24" s="481">
        <v>553</v>
      </c>
      <c r="JN24" s="481">
        <v>1020</v>
      </c>
      <c r="JO24" s="481">
        <v>1590</v>
      </c>
      <c r="JP24" s="481">
        <v>3770</v>
      </c>
      <c r="JQ24" s="481">
        <v>652</v>
      </c>
      <c r="JR24" s="481">
        <v>794</v>
      </c>
      <c r="JS24" s="481">
        <v>1190</v>
      </c>
      <c r="JT24" s="481">
        <v>1020</v>
      </c>
      <c r="JU24" s="481">
        <v>1810</v>
      </c>
      <c r="JV24" s="481">
        <v>588</v>
      </c>
      <c r="JW24" s="481">
        <v>265</v>
      </c>
      <c r="JX24" s="481">
        <v>398</v>
      </c>
      <c r="JY24" s="481">
        <v>622</v>
      </c>
      <c r="JZ24" s="481">
        <v>604</v>
      </c>
      <c r="KA24" s="481">
        <v>1110</v>
      </c>
      <c r="KB24" s="481">
        <v>4900</v>
      </c>
    </row>
    <row r="25" spans="1:288" ht="17" customHeight="1" x14ac:dyDescent="0.3">
      <c r="A25" s="712"/>
      <c r="B25" s="712" t="s">
        <v>1456</v>
      </c>
      <c r="C25" s="20"/>
      <c r="D25" s="20"/>
      <c r="E25" s="20"/>
      <c r="F25" s="20"/>
      <c r="G25" s="20"/>
      <c r="H25" s="721"/>
      <c r="I25" s="20"/>
      <c r="J25" s="20"/>
      <c r="K25" s="21"/>
      <c r="L25" s="722"/>
      <c r="M25" s="722"/>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2"/>
      <c r="AL25" s="722"/>
      <c r="AM25" s="722"/>
      <c r="AN25" s="722"/>
      <c r="AO25" s="722"/>
      <c r="AP25" s="722"/>
      <c r="AQ25" s="722"/>
      <c r="AR25" s="722"/>
      <c r="AS25" s="722"/>
      <c r="AT25" s="722"/>
      <c r="AU25" s="722"/>
      <c r="AV25" s="722"/>
      <c r="AW25" s="722"/>
      <c r="AX25" s="722"/>
      <c r="AY25" s="722"/>
      <c r="AZ25" s="722"/>
      <c r="BA25" s="722"/>
      <c r="BB25" s="722"/>
      <c r="BC25" s="722"/>
      <c r="BD25" s="722"/>
      <c r="BE25" s="722"/>
      <c r="BF25" s="722"/>
      <c r="BG25" s="722"/>
      <c r="BH25" s="722"/>
      <c r="BI25" s="722"/>
      <c r="BJ25" s="21"/>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c r="CP25" s="722"/>
      <c r="CQ25" s="722"/>
      <c r="CR25" s="722"/>
      <c r="CS25" s="722"/>
      <c r="CT25" s="722"/>
      <c r="CU25" s="722"/>
      <c r="CV25" s="722"/>
      <c r="CW25" s="722"/>
      <c r="CX25" s="722"/>
      <c r="CY25" s="722"/>
      <c r="CZ25" s="722"/>
      <c r="DA25" s="722"/>
      <c r="DB25" s="722"/>
      <c r="DC25" s="722"/>
      <c r="DD25" s="722"/>
      <c r="DE25" s="722"/>
      <c r="DF25" s="722"/>
      <c r="DG25" s="722"/>
      <c r="DH25" s="722"/>
      <c r="DI25" s="722"/>
      <c r="DJ25" s="722"/>
      <c r="DK25" s="722"/>
      <c r="DL25" s="722"/>
      <c r="DM25" s="722"/>
      <c r="DN25" s="722"/>
      <c r="DO25" s="722"/>
      <c r="DP25" s="21"/>
      <c r="DQ25" s="722"/>
      <c r="DR25" s="722"/>
      <c r="DS25" s="722"/>
      <c r="DT25" s="722"/>
      <c r="DU25" s="722"/>
      <c r="DV25" s="722"/>
      <c r="DW25" s="722"/>
      <c r="DX25" s="722"/>
      <c r="DY25" s="722"/>
      <c r="DZ25" s="722"/>
      <c r="EA25" s="722"/>
      <c r="EB25" s="722"/>
      <c r="EC25" s="722"/>
      <c r="ED25" s="722"/>
      <c r="EE25" s="722"/>
      <c r="EF25" s="722"/>
      <c r="EG25" s="722"/>
      <c r="EH25" s="722"/>
      <c r="EI25" s="722"/>
      <c r="EJ25" s="722"/>
      <c r="EK25" s="722"/>
      <c r="EL25" s="722"/>
      <c r="EM25" s="722"/>
      <c r="EN25" s="722"/>
      <c r="EO25" s="722"/>
      <c r="EP25" s="722"/>
      <c r="EQ25" s="722"/>
      <c r="ER25" s="722"/>
      <c r="ES25" s="722"/>
      <c r="ET25" s="722"/>
      <c r="EU25" s="722"/>
      <c r="EV25" s="722"/>
      <c r="EW25" s="722"/>
      <c r="EX25" s="722"/>
      <c r="EY25" s="722"/>
      <c r="EZ25" s="722"/>
      <c r="FA25" s="722"/>
      <c r="FB25" s="722"/>
      <c r="FC25" s="722"/>
      <c r="FD25" s="722"/>
      <c r="FE25" s="722"/>
      <c r="FF25" s="722"/>
      <c r="FG25" s="722"/>
      <c r="FH25" s="722"/>
      <c r="FI25" s="722"/>
      <c r="FJ25" s="722"/>
      <c r="FK25" s="722"/>
      <c r="FL25" s="722"/>
      <c r="FM25" s="722"/>
      <c r="FN25" s="722"/>
      <c r="FO25" s="722"/>
      <c r="FP25" s="722"/>
      <c r="FQ25" s="21"/>
      <c r="FR25" s="722"/>
      <c r="FS25" s="722"/>
      <c r="FT25" s="722"/>
      <c r="FU25" s="722"/>
      <c r="FV25" s="722"/>
      <c r="FW25" s="722"/>
      <c r="FX25" s="722"/>
      <c r="FY25" s="722"/>
      <c r="FZ25" s="722"/>
      <c r="GA25" s="722"/>
      <c r="GB25" s="722"/>
      <c r="GC25" s="722"/>
      <c r="GD25" s="722"/>
      <c r="GE25" s="722"/>
      <c r="GF25" s="722"/>
      <c r="GG25" s="722"/>
      <c r="GH25" s="722"/>
      <c r="GI25" s="722"/>
      <c r="GJ25" s="722"/>
      <c r="GK25" s="722"/>
      <c r="GL25" s="722"/>
      <c r="GM25" s="722"/>
      <c r="GN25" s="722"/>
      <c r="GO25" s="722"/>
      <c r="GP25" s="722"/>
      <c r="GQ25" s="722"/>
      <c r="GR25" s="722"/>
      <c r="GS25" s="722"/>
      <c r="GT25" s="722"/>
      <c r="GU25" s="722"/>
      <c r="GV25" s="722"/>
      <c r="GW25" s="722"/>
      <c r="GX25" s="722"/>
      <c r="GY25" s="722"/>
      <c r="GZ25" s="722"/>
      <c r="HA25" s="722"/>
      <c r="HB25" s="722"/>
      <c r="HC25" s="722"/>
      <c r="HD25" s="722"/>
      <c r="HE25" s="722"/>
      <c r="HF25" s="722"/>
      <c r="HG25" s="722"/>
      <c r="HH25" s="722"/>
      <c r="HI25" s="722"/>
      <c r="HJ25" s="722"/>
      <c r="HK25" s="722"/>
      <c r="HL25" s="722"/>
      <c r="HM25" s="722"/>
      <c r="HN25" s="722"/>
      <c r="HO25" s="722"/>
      <c r="HP25" s="722"/>
      <c r="HQ25" s="722"/>
      <c r="HR25" s="722"/>
      <c r="HS25" s="722"/>
      <c r="HT25" s="722"/>
      <c r="HU25" s="722"/>
      <c r="HV25" s="722"/>
      <c r="HW25" s="722"/>
      <c r="HX25" s="722"/>
      <c r="HY25" s="722"/>
      <c r="HZ25" s="722"/>
      <c r="IA25" s="722"/>
      <c r="IB25" s="722"/>
      <c r="IC25" s="722"/>
      <c r="ID25" s="722"/>
      <c r="IE25" s="722"/>
      <c r="IF25" s="722"/>
      <c r="IG25" s="722"/>
      <c r="IH25" s="722"/>
      <c r="II25" s="722"/>
      <c r="IJ25" s="722"/>
      <c r="IK25" s="722"/>
      <c r="IL25" s="722"/>
      <c r="IM25" s="722"/>
      <c r="IN25" s="722"/>
      <c r="IO25" s="722"/>
      <c r="IP25" s="722"/>
      <c r="IQ25" s="722"/>
      <c r="IR25" s="722"/>
      <c r="IS25" s="722"/>
      <c r="IT25" s="722"/>
      <c r="IU25" s="722"/>
      <c r="IV25" s="722"/>
      <c r="IW25" s="722"/>
      <c r="IX25" s="722"/>
      <c r="IY25" s="722"/>
      <c r="IZ25" s="722"/>
      <c r="JA25" s="722"/>
      <c r="JB25" s="722"/>
      <c r="JC25" s="722"/>
      <c r="JD25" s="722"/>
      <c r="JE25" s="722"/>
      <c r="JF25" s="722"/>
    </row>
    <row r="26" spans="1:288" ht="15.65" customHeight="1" x14ac:dyDescent="0.3">
      <c r="A26" s="712"/>
      <c r="B26" s="712" t="s">
        <v>1457</v>
      </c>
      <c r="C26" s="20"/>
      <c r="D26" s="20"/>
      <c r="E26" s="20"/>
      <c r="F26" s="20"/>
      <c r="G26" s="20"/>
      <c r="H26" s="20"/>
      <c r="I26" s="20"/>
      <c r="J26" s="21"/>
      <c r="K26" s="23"/>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2"/>
      <c r="AO26" s="722"/>
      <c r="AP26" s="722"/>
      <c r="AQ26" s="722"/>
      <c r="AR26" s="722"/>
      <c r="AS26" s="722"/>
      <c r="AT26" s="722"/>
      <c r="AU26" s="722"/>
      <c r="AV26" s="722"/>
      <c r="AW26" s="722"/>
      <c r="AX26" s="722"/>
      <c r="AY26" s="722"/>
      <c r="AZ26" s="722"/>
      <c r="BA26" s="722"/>
      <c r="BB26" s="722"/>
      <c r="BC26" s="722"/>
      <c r="BD26" s="722"/>
      <c r="BE26" s="722"/>
      <c r="BF26" s="722"/>
      <c r="BG26" s="722"/>
      <c r="BH26" s="722"/>
      <c r="BI26" s="722"/>
      <c r="BJ26" s="722"/>
      <c r="BK26" s="722"/>
      <c r="BL26" s="722"/>
      <c r="BM26" s="722"/>
      <c r="BN26" s="21"/>
      <c r="BO26" s="23"/>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c r="CP26" s="722"/>
      <c r="CQ26" s="722"/>
      <c r="CR26" s="722"/>
      <c r="CS26" s="722"/>
      <c r="CT26" s="722"/>
      <c r="CU26" s="722"/>
      <c r="CV26" s="722"/>
      <c r="CW26" s="722"/>
      <c r="CX26" s="722"/>
      <c r="CY26" s="722"/>
      <c r="CZ26" s="722"/>
      <c r="DA26" s="722"/>
      <c r="DB26" s="722"/>
      <c r="DC26" s="722"/>
      <c r="DD26" s="722"/>
      <c r="DE26" s="722"/>
      <c r="DF26" s="722"/>
      <c r="DG26" s="722"/>
      <c r="DH26" s="722"/>
      <c r="DI26" s="722"/>
      <c r="DJ26" s="722"/>
      <c r="DK26" s="722"/>
      <c r="DL26" s="722"/>
      <c r="DM26" s="722"/>
      <c r="DN26" s="722"/>
      <c r="DO26" s="722"/>
      <c r="DP26" s="722"/>
      <c r="DQ26" s="722"/>
      <c r="DR26" s="722"/>
      <c r="DS26" s="722"/>
      <c r="DT26" s="21"/>
      <c r="DU26" s="23"/>
      <c r="DV26" s="722"/>
      <c r="DW26" s="722"/>
      <c r="DX26" s="722"/>
      <c r="DY26" s="722"/>
      <c r="DZ26" s="722"/>
      <c r="EA26" s="722"/>
      <c r="EB26" s="722"/>
      <c r="EC26" s="722"/>
      <c r="ED26" s="722"/>
      <c r="EE26" s="722"/>
      <c r="EF26" s="722"/>
      <c r="EG26" s="722"/>
      <c r="EH26" s="722"/>
      <c r="EI26" s="722"/>
      <c r="EJ26" s="722"/>
      <c r="EK26" s="722"/>
      <c r="EL26" s="722"/>
      <c r="EM26" s="722"/>
      <c r="EN26" s="722"/>
      <c r="EO26" s="722"/>
      <c r="EP26" s="722"/>
      <c r="EQ26" s="722"/>
      <c r="ER26" s="722"/>
      <c r="ES26" s="722"/>
      <c r="ET26" s="722"/>
      <c r="EU26" s="722"/>
      <c r="EV26" s="722"/>
      <c r="EW26" s="722"/>
      <c r="EX26" s="722"/>
      <c r="EY26" s="722"/>
      <c r="EZ26" s="722"/>
      <c r="FA26" s="722"/>
      <c r="FB26" s="722"/>
      <c r="FC26" s="722"/>
      <c r="FD26" s="722"/>
      <c r="FE26" s="722"/>
      <c r="FF26" s="722"/>
      <c r="FG26" s="722"/>
      <c r="FH26" s="722"/>
      <c r="FI26" s="722"/>
      <c r="FJ26" s="722"/>
      <c r="FK26" s="722"/>
      <c r="FL26" s="722"/>
      <c r="FM26" s="722"/>
      <c r="FN26" s="722"/>
      <c r="FO26" s="722"/>
      <c r="FP26" s="722"/>
      <c r="FQ26" s="722"/>
      <c r="FR26" s="722"/>
      <c r="FS26" s="722"/>
      <c r="FT26" s="722"/>
      <c r="FU26" s="722"/>
      <c r="FV26" s="21"/>
      <c r="FW26" s="23"/>
      <c r="FX26" s="722"/>
      <c r="FY26" s="722"/>
      <c r="FZ26" s="722"/>
      <c r="GA26" s="722"/>
      <c r="GB26" s="722"/>
      <c r="GC26" s="722"/>
      <c r="GD26" s="722"/>
      <c r="GE26" s="722"/>
      <c r="GF26" s="722"/>
      <c r="GG26" s="722"/>
      <c r="GH26" s="722"/>
      <c r="GI26" s="722"/>
      <c r="GJ26" s="722"/>
      <c r="GK26" s="722"/>
      <c r="GL26" s="722"/>
      <c r="GM26" s="722"/>
      <c r="GN26" s="722"/>
      <c r="GO26" s="722"/>
      <c r="GP26" s="722"/>
      <c r="GQ26" s="722"/>
      <c r="GR26" s="722"/>
      <c r="GS26" s="722"/>
      <c r="GT26" s="722"/>
      <c r="GU26" s="722"/>
      <c r="GV26" s="722"/>
      <c r="GW26" s="722"/>
      <c r="GX26" s="722"/>
      <c r="GY26" s="722"/>
      <c r="GZ26" s="722"/>
      <c r="HA26" s="722"/>
      <c r="HB26" s="722"/>
      <c r="HC26" s="722"/>
      <c r="HD26" s="722"/>
      <c r="HE26" s="722"/>
      <c r="HF26" s="722"/>
      <c r="HG26" s="722"/>
      <c r="HH26" s="722"/>
      <c r="HI26" s="722"/>
      <c r="HJ26" s="722"/>
      <c r="HK26" s="722"/>
      <c r="HL26" s="722"/>
      <c r="HM26" s="722"/>
      <c r="HN26" s="722"/>
      <c r="HO26" s="722"/>
      <c r="HP26" s="722"/>
      <c r="HQ26" s="722"/>
      <c r="HR26" s="722"/>
      <c r="HS26" s="722"/>
      <c r="HT26" s="722"/>
      <c r="HU26" s="722"/>
      <c r="HV26" s="722"/>
      <c r="HW26" s="722"/>
      <c r="HX26" s="722"/>
      <c r="HY26" s="722"/>
      <c r="HZ26" s="722"/>
      <c r="IA26" s="722"/>
      <c r="IB26" s="722"/>
      <c r="IC26" s="722"/>
      <c r="ID26" s="722"/>
      <c r="IE26" s="722"/>
      <c r="IF26" s="722"/>
      <c r="IG26" s="722"/>
      <c r="IH26" s="722"/>
      <c r="II26" s="722"/>
      <c r="IJ26" s="722"/>
      <c r="IK26" s="722"/>
      <c r="IL26" s="722"/>
      <c r="IM26" s="722"/>
      <c r="IN26" s="722"/>
      <c r="IO26" s="722"/>
      <c r="IP26" s="722"/>
      <c r="IQ26" s="722"/>
      <c r="IR26" s="722"/>
      <c r="IS26" s="722"/>
      <c r="IT26" s="722"/>
      <c r="IU26" s="722"/>
      <c r="IV26" s="722"/>
      <c r="IW26" s="722"/>
      <c r="IX26" s="722"/>
      <c r="IY26" s="722"/>
      <c r="IZ26" s="722"/>
      <c r="JA26" s="722"/>
      <c r="JB26" s="722"/>
      <c r="JC26" s="722"/>
      <c r="JD26" s="722"/>
      <c r="JE26" s="722"/>
      <c r="JF26" s="722"/>
      <c r="JG26" s="722"/>
      <c r="JH26" s="722"/>
      <c r="JI26" s="722"/>
      <c r="JJ26" s="722"/>
      <c r="JK26" s="722"/>
      <c r="JL26" s="722"/>
      <c r="JM26" s="722"/>
    </row>
    <row r="27" spans="1:288" ht="23.25" customHeight="1" x14ac:dyDescent="0.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3"/>
      <c r="CH27" s="723"/>
      <c r="CI27" s="723"/>
      <c r="CJ27" s="723"/>
      <c r="CK27" s="723"/>
      <c r="CL27" s="723"/>
      <c r="CM27" s="723"/>
      <c r="CN27" s="723"/>
      <c r="CO27" s="723"/>
      <c r="CP27" s="723"/>
      <c r="CQ27" s="723"/>
      <c r="CR27" s="723"/>
      <c r="CS27" s="723"/>
      <c r="CT27" s="723"/>
      <c r="CU27" s="723"/>
      <c r="CV27" s="723"/>
      <c r="CW27" s="723"/>
      <c r="CX27" s="723"/>
      <c r="CY27" s="723"/>
      <c r="CZ27" s="723"/>
      <c r="DA27" s="723"/>
      <c r="DB27" s="723"/>
      <c r="DC27" s="723"/>
      <c r="DD27" s="723"/>
      <c r="DE27" s="723"/>
      <c r="DF27" s="723"/>
      <c r="DG27" s="723"/>
      <c r="DH27" s="723"/>
      <c r="DI27" s="723"/>
      <c r="DJ27" s="723"/>
      <c r="DK27" s="723"/>
      <c r="DL27" s="723"/>
      <c r="DM27" s="723"/>
      <c r="DN27" s="723"/>
      <c r="DO27" s="723"/>
      <c r="DP27" s="723"/>
      <c r="DQ27" s="723"/>
      <c r="DR27" s="723"/>
      <c r="DS27" s="723"/>
      <c r="DT27" s="723"/>
      <c r="DU27" s="723"/>
      <c r="DV27" s="723"/>
      <c r="DW27" s="723"/>
      <c r="DX27" s="723"/>
      <c r="DY27" s="723"/>
      <c r="DZ27" s="723"/>
      <c r="EA27" s="723"/>
      <c r="EB27" s="723"/>
      <c r="EC27" s="723"/>
      <c r="ED27" s="723"/>
      <c r="EE27" s="723"/>
      <c r="EF27" s="723"/>
      <c r="EG27" s="723"/>
      <c r="EH27" s="723"/>
      <c r="EI27" s="723"/>
      <c r="EJ27" s="723"/>
      <c r="EK27" s="723"/>
      <c r="EL27" s="723"/>
      <c r="EM27" s="723"/>
      <c r="EN27" s="723"/>
      <c r="EO27" s="723"/>
      <c r="EP27" s="723"/>
      <c r="EQ27" s="723"/>
      <c r="ER27" s="723"/>
      <c r="ES27" s="723"/>
      <c r="ET27" s="723"/>
      <c r="EU27" s="723"/>
      <c r="EV27" s="723"/>
      <c r="EW27" s="723"/>
      <c r="EX27" s="723"/>
      <c r="EY27" s="723"/>
      <c r="EZ27" s="723"/>
      <c r="FA27" s="723"/>
      <c r="FB27" s="723"/>
      <c r="FC27" s="723"/>
      <c r="FD27" s="723"/>
      <c r="FE27" s="723"/>
      <c r="FF27" s="723"/>
      <c r="FG27" s="723"/>
      <c r="FH27" s="723"/>
      <c r="FI27" s="723"/>
      <c r="FJ27" s="723"/>
      <c r="FK27" s="723"/>
      <c r="FL27" s="723"/>
      <c r="FM27" s="723"/>
      <c r="FN27" s="723"/>
      <c r="FO27" s="723"/>
      <c r="FP27" s="723"/>
      <c r="FQ27" s="723"/>
      <c r="FR27" s="723"/>
      <c r="FS27" s="723"/>
      <c r="FT27" s="723"/>
      <c r="FU27" s="723"/>
      <c r="FV27" s="723"/>
      <c r="FW27" s="723"/>
      <c r="FX27" s="723"/>
      <c r="FY27" s="723"/>
      <c r="FZ27" s="723"/>
      <c r="GA27" s="723"/>
      <c r="GB27" s="723"/>
      <c r="GC27" s="723"/>
      <c r="GD27" s="723"/>
      <c r="GE27" s="723"/>
      <c r="GF27" s="723"/>
      <c r="GG27" s="723"/>
      <c r="GH27" s="723"/>
      <c r="GI27" s="723"/>
      <c r="GJ27" s="723"/>
      <c r="GK27" s="723"/>
      <c r="GL27" s="723"/>
      <c r="GM27" s="723"/>
      <c r="GN27" s="723"/>
      <c r="GO27" s="723"/>
      <c r="GP27" s="723"/>
      <c r="GQ27" s="723"/>
      <c r="GR27" s="723"/>
      <c r="GS27" s="723"/>
      <c r="GT27" s="723"/>
      <c r="GU27" s="723"/>
      <c r="GV27" s="723"/>
      <c r="GW27" s="723"/>
      <c r="GX27" s="723"/>
      <c r="GY27" s="723"/>
      <c r="GZ27" s="723"/>
      <c r="HA27" s="723"/>
      <c r="HB27" s="723"/>
      <c r="HC27" s="723"/>
      <c r="HD27" s="723"/>
      <c r="HE27" s="723"/>
      <c r="HF27" s="723"/>
      <c r="HG27" s="723"/>
      <c r="HH27" s="723"/>
      <c r="HI27" s="723"/>
      <c r="HJ27" s="723"/>
      <c r="HK27" s="723"/>
      <c r="HL27" s="723"/>
      <c r="HM27" s="723"/>
      <c r="HN27" s="723"/>
      <c r="HO27" s="723"/>
      <c r="HP27" s="723"/>
      <c r="HQ27" s="723"/>
      <c r="HR27" s="723"/>
      <c r="HS27" s="723"/>
      <c r="HT27" s="723"/>
      <c r="HU27" s="723"/>
      <c r="HV27" s="723"/>
      <c r="HW27" s="723"/>
      <c r="HX27" s="723"/>
      <c r="HY27" s="723"/>
      <c r="HZ27" s="723"/>
      <c r="IA27" s="723"/>
      <c r="IB27" s="723"/>
      <c r="IC27" s="723"/>
      <c r="ID27" s="723"/>
      <c r="IE27" s="723"/>
      <c r="IF27" s="723"/>
      <c r="IG27" s="723"/>
      <c r="IH27" s="723"/>
      <c r="II27" s="723"/>
      <c r="IJ27" s="723"/>
      <c r="IK27" s="723"/>
      <c r="IL27" s="723"/>
      <c r="IM27" s="723"/>
      <c r="IN27" s="723"/>
      <c r="IO27" s="723"/>
      <c r="IP27" s="723"/>
      <c r="IQ27" s="723"/>
      <c r="IR27" s="723"/>
      <c r="IS27" s="723"/>
      <c r="IT27" s="723"/>
      <c r="IU27" s="723"/>
      <c r="IV27" s="723"/>
      <c r="IW27" s="723"/>
      <c r="IX27" s="723"/>
      <c r="IY27" s="723"/>
      <c r="IZ27" s="723"/>
      <c r="JA27" s="723"/>
      <c r="JB27" s="723"/>
      <c r="JC27" s="723"/>
      <c r="JD27" s="723"/>
      <c r="JE27" s="723"/>
      <c r="JF27" s="723"/>
      <c r="JG27" s="723"/>
      <c r="JH27" s="723"/>
      <c r="JI27" s="723"/>
      <c r="JJ27" s="723"/>
      <c r="JK27" s="723"/>
      <c r="JL27" s="723"/>
      <c r="JM27" s="723"/>
      <c r="JN27" s="723"/>
      <c r="JO27" s="723"/>
      <c r="JP27" s="723"/>
      <c r="JQ27" s="723"/>
      <c r="JR27" s="723"/>
      <c r="JS27" s="723"/>
      <c r="JT27" s="723"/>
      <c r="JU27" s="723"/>
    </row>
    <row r="28" spans="1:288" ht="23.25" customHeight="1" x14ac:dyDescent="0.3">
      <c r="JS28" s="724"/>
    </row>
    <row r="29" spans="1:288" ht="23.25" customHeight="1" x14ac:dyDescent="0.3">
      <c r="JS29" s="357"/>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&lt;Disclaimer&gt;</vt:lpstr>
      <vt:lpstr>1_Operational Status of Fund</vt:lpstr>
      <vt:lpstr>2_Individual Property</vt:lpstr>
      <vt:lpstr>3_All Properties（#4）</vt:lpstr>
      <vt:lpstr>4_Statements of Income (#3)</vt:lpstr>
      <vt:lpstr>3_All Propertoes</vt:lpstr>
      <vt:lpstr>3_All Properties(＃5)</vt:lpstr>
      <vt:lpstr>4_Statements of Income (#5)</vt:lpstr>
      <vt:lpstr>4_Statements of Income (#4)</vt:lpstr>
      <vt:lpstr>5_Overview of Appraisal (#3)</vt:lpstr>
      <vt:lpstr>4_Statements of Income (#6)</vt:lpstr>
      <vt:lpstr>5_Overview of Appraisal (#6)</vt:lpstr>
      <vt:lpstr>5_Overview of Appraisal (#5)</vt:lpstr>
      <vt:lpstr>5_Overview of Appraisal (#4)</vt:lpstr>
      <vt:lpstr>6_Leasing Status (#3)</vt:lpstr>
      <vt:lpstr>6_Leasing Status (#5)</vt:lpstr>
      <vt:lpstr>6_Leasing Status (#6)</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'3_All Propertoes'!Print_Area</vt:lpstr>
      <vt:lpstr>'5_Overview of Appraisal (#6)'!Print_Area</vt:lpstr>
      <vt:lpstr>'6_Leasing Status (#6)'!Print_Area</vt:lpstr>
      <vt:lpstr>'1_Operational Status of Fund'!Print_Titles</vt:lpstr>
      <vt:lpstr>'2_Individual Property'!Print_Titles</vt:lpstr>
      <vt:lpstr>'3_All Properties（#4）'!Print_Titles</vt:lpstr>
      <vt:lpstr>'3_All Properties(＃5)'!Print_Titles</vt:lpstr>
      <vt:lpstr>'3_All Propertoes'!Print_Titles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'4_Statements of Income (#6)'!Print_Titles</vt:lpstr>
      <vt:lpstr>'6_Leasing Status (#1)'!Print_Titles</vt:lpstr>
      <vt:lpstr>'6_Leasing Status (#2)'!Print_Titles</vt:lpstr>
      <vt:lpstr>'6_Leasing Status (#3)'!Print_Titles</vt:lpstr>
      <vt:lpstr>'6_Leasing Status (#4)'!Print_Titles</vt:lpstr>
      <vt:lpstr>'6_Leasing Status (#5)'!Print_Titles</vt:lpstr>
      <vt:lpstr>'6_Leasing Status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2018-10-12T11:06:34Z</cp:lastPrinted>
  <dcterms:created xsi:type="dcterms:W3CDTF">2009-01-08T12:54:29Z</dcterms:created>
  <dcterms:modified xsi:type="dcterms:W3CDTF">2020-03-27T06:44:00Z</dcterms:modified>
</cp:coreProperties>
</file>